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5C9D31B8-DB5E-48C1-92A2-DDCC713D9B08}" xr6:coauthVersionLast="47" xr6:coauthVersionMax="47" xr10:uidLastSave="{00000000-0000-0000-0000-000000000000}"/>
  <workbookProtection workbookAlgorithmName="SHA-512" workbookHashValue="KjhZ5SIp3inZAdbXh+UQ659Z34WVk9BDP4iZlxngZot8VFXLQvJqm7rk1bLnNhUtXU6vmqdumNndglTvXSZqxg==" workbookSaltValue="dDNwDZVGVOy4YriJpcGjCw==" workbookSpinCount="100000" lockStructure="1"/>
  <bookViews>
    <workbookView xWindow="-120" yWindow="-120" windowWidth="29040" windowHeight="17640" tabRatio="746" xr2:uid="{00000000-000D-0000-FFFF-FFFF00000000}"/>
  </bookViews>
  <sheets>
    <sheet name="Deckblatt_WMmB" sheetId="5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0" hidden="1">Deckblatt_WMmB!$J$7:$M$16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Gemeinkosten'!$B$2:$H$99</definedName>
    <definedName name="_xlnm.Print_Area" localSheetId="0">Deckblatt_WMmB!$B$2:$F$79</definedName>
    <definedName name="_xlnm.Print_Area" localSheetId="1">Kalkulation!$B$2:$S$122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C75" i="51"/>
  <c r="C8" i="51"/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3" i="51"/>
  <c r="E33" i="51"/>
  <c r="F37" i="36" l="1"/>
  <c r="E59" i="51" l="1"/>
  <c r="E58" i="51"/>
  <c r="E57" i="51" l="1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S8" i="66" l="1"/>
  <c r="S20" i="66"/>
  <c r="S32" i="66"/>
  <c r="S44" i="66"/>
  <c r="S56" i="66"/>
  <c r="S68" i="66"/>
  <c r="S80" i="66"/>
  <c r="S92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14" i="66"/>
  <c r="S26" i="66"/>
  <c r="S38" i="66"/>
  <c r="S50" i="66"/>
  <c r="S62" i="66"/>
  <c r="S74" i="66"/>
  <c r="S86" i="66"/>
  <c r="S98" i="66"/>
  <c r="S3" i="66"/>
  <c r="S15" i="66"/>
  <c r="S27" i="66"/>
  <c r="S39" i="66"/>
  <c r="S51" i="66"/>
  <c r="S63" i="66"/>
  <c r="S75" i="66"/>
  <c r="S87" i="66"/>
  <c r="S99" i="66"/>
  <c r="S4" i="66"/>
  <c r="S16" i="66"/>
  <c r="S28" i="66"/>
  <c r="S40" i="66"/>
  <c r="S52" i="66"/>
  <c r="S64" i="66"/>
  <c r="S76" i="66"/>
  <c r="S88" i="66"/>
  <c r="S100" i="66"/>
  <c r="S5" i="66"/>
  <c r="S29" i="66"/>
  <c r="S41" i="66"/>
  <c r="S53" i="66"/>
  <c r="S77" i="66"/>
  <c r="S89" i="66"/>
  <c r="S6" i="66"/>
  <c r="S30" i="66"/>
  <c r="S54" i="66"/>
  <c r="S78" i="66"/>
  <c r="S7" i="66"/>
  <c r="S31" i="66"/>
  <c r="S55" i="66"/>
  <c r="S79" i="66"/>
  <c r="S9" i="66"/>
  <c r="S21" i="66"/>
  <c r="S33" i="66"/>
  <c r="S45" i="66"/>
  <c r="S57" i="66"/>
  <c r="S69" i="66"/>
  <c r="S81" i="66"/>
  <c r="S93" i="66"/>
  <c r="S17" i="66"/>
  <c r="S65" i="66"/>
  <c r="S2" i="66"/>
  <c r="S18" i="66"/>
  <c r="S42" i="66"/>
  <c r="S66" i="66"/>
  <c r="S90" i="66"/>
  <c r="S19" i="66"/>
  <c r="S43" i="66"/>
  <c r="S67" i="66"/>
  <c r="S91" i="66"/>
  <c r="N2" i="66"/>
  <c r="K3" i="67"/>
  <c r="K7" i="67"/>
  <c r="K11" i="67"/>
  <c r="K15" i="67"/>
  <c r="K19" i="67"/>
  <c r="K23" i="67"/>
  <c r="K27" i="67"/>
  <c r="K31" i="67"/>
  <c r="K35" i="67"/>
  <c r="K39" i="67"/>
  <c r="K43" i="67"/>
  <c r="K47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10" i="67"/>
  <c r="K26" i="67"/>
  <c r="K34" i="67"/>
  <c r="K42" i="67"/>
  <c r="K50" i="67"/>
  <c r="K5" i="67"/>
  <c r="K9" i="67"/>
  <c r="K13" i="67"/>
  <c r="K17" i="67"/>
  <c r="K21" i="67"/>
  <c r="K25" i="67"/>
  <c r="K29" i="67"/>
  <c r="K33" i="67"/>
  <c r="K37" i="67"/>
  <c r="K41" i="67"/>
  <c r="K45" i="67"/>
  <c r="K49" i="67"/>
  <c r="K6" i="67"/>
  <c r="K14" i="67"/>
  <c r="K18" i="67"/>
  <c r="K22" i="67"/>
  <c r="K30" i="67"/>
  <c r="K38" i="67"/>
  <c r="K46" i="67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19" i="65"/>
  <c r="K31" i="65"/>
  <c r="K39" i="65"/>
  <c r="K47" i="65"/>
  <c r="K55" i="65"/>
  <c r="K63" i="65"/>
  <c r="K71" i="65"/>
  <c r="K79" i="65"/>
  <c r="K91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11" i="65"/>
  <c r="K15" i="65"/>
  <c r="K23" i="65"/>
  <c r="K27" i="65"/>
  <c r="K35" i="65"/>
  <c r="K43" i="65"/>
  <c r="K51" i="65"/>
  <c r="K59" i="65"/>
  <c r="K67" i="65"/>
  <c r="K75" i="65"/>
  <c r="K83" i="65"/>
  <c r="K87" i="65"/>
  <c r="K95" i="65"/>
  <c r="O25" i="66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N100" i="66" s="1"/>
  <c r="O99" i="66"/>
  <c r="I99" i="66"/>
  <c r="F99" i="66"/>
  <c r="A99" i="66"/>
  <c r="N99" i="66" s="1"/>
  <c r="O98" i="66"/>
  <c r="I98" i="66"/>
  <c r="F98" i="66"/>
  <c r="A98" i="66"/>
  <c r="N98" i="66" s="1"/>
  <c r="O97" i="66"/>
  <c r="I97" i="66"/>
  <c r="F97" i="66"/>
  <c r="A97" i="66"/>
  <c r="N97" i="66" s="1"/>
  <c r="O96" i="66"/>
  <c r="I96" i="66"/>
  <c r="F96" i="66"/>
  <c r="A96" i="66"/>
  <c r="N96" i="66" s="1"/>
  <c r="O95" i="66"/>
  <c r="I95" i="66"/>
  <c r="F95" i="66"/>
  <c r="A95" i="66"/>
  <c r="N95" i="66" s="1"/>
  <c r="O94" i="66"/>
  <c r="I94" i="66"/>
  <c r="F94" i="66"/>
  <c r="A94" i="66"/>
  <c r="N94" i="66" s="1"/>
  <c r="O93" i="66"/>
  <c r="I93" i="66"/>
  <c r="F93" i="66"/>
  <c r="A93" i="66"/>
  <c r="N93" i="66" s="1"/>
  <c r="O92" i="66"/>
  <c r="I92" i="66"/>
  <c r="F92" i="66"/>
  <c r="A92" i="66"/>
  <c r="N92" i="66" s="1"/>
  <c r="O91" i="66"/>
  <c r="I91" i="66"/>
  <c r="F91" i="66"/>
  <c r="A91" i="66"/>
  <c r="N91" i="66" s="1"/>
  <c r="O90" i="66"/>
  <c r="I90" i="66"/>
  <c r="F90" i="66"/>
  <c r="A90" i="66"/>
  <c r="N90" i="66" s="1"/>
  <c r="O89" i="66"/>
  <c r="I89" i="66"/>
  <c r="F89" i="66"/>
  <c r="A89" i="66"/>
  <c r="N89" i="66" s="1"/>
  <c r="O88" i="66"/>
  <c r="I88" i="66"/>
  <c r="F88" i="66"/>
  <c r="A88" i="66"/>
  <c r="N88" i="66" s="1"/>
  <c r="O87" i="66"/>
  <c r="I87" i="66"/>
  <c r="F87" i="66"/>
  <c r="A87" i="66"/>
  <c r="N87" i="66" s="1"/>
  <c r="O86" i="66"/>
  <c r="I86" i="66"/>
  <c r="F86" i="66"/>
  <c r="A86" i="66"/>
  <c r="N86" i="66" s="1"/>
  <c r="O85" i="66"/>
  <c r="I85" i="66"/>
  <c r="F85" i="66"/>
  <c r="A85" i="66"/>
  <c r="N85" i="66" s="1"/>
  <c r="O84" i="66"/>
  <c r="I84" i="66"/>
  <c r="F84" i="66"/>
  <c r="A84" i="66"/>
  <c r="N84" i="66" s="1"/>
  <c r="O83" i="66"/>
  <c r="I83" i="66"/>
  <c r="F83" i="66"/>
  <c r="A83" i="66"/>
  <c r="N83" i="66" s="1"/>
  <c r="O82" i="66"/>
  <c r="I82" i="66"/>
  <c r="F82" i="66"/>
  <c r="A82" i="66"/>
  <c r="N82" i="66" s="1"/>
  <c r="O81" i="66"/>
  <c r="I81" i="66"/>
  <c r="F81" i="66"/>
  <c r="A81" i="66"/>
  <c r="N81" i="66" s="1"/>
  <c r="O80" i="66"/>
  <c r="I80" i="66"/>
  <c r="F80" i="66"/>
  <c r="A80" i="66"/>
  <c r="N80" i="66" s="1"/>
  <c r="O79" i="66"/>
  <c r="I79" i="66"/>
  <c r="F79" i="66"/>
  <c r="A79" i="66"/>
  <c r="N79" i="66" s="1"/>
  <c r="O78" i="66"/>
  <c r="I78" i="66"/>
  <c r="F78" i="66"/>
  <c r="A78" i="66"/>
  <c r="N78" i="66" s="1"/>
  <c r="O77" i="66"/>
  <c r="I77" i="66"/>
  <c r="F77" i="66"/>
  <c r="A77" i="66"/>
  <c r="N77" i="66" s="1"/>
  <c r="O76" i="66"/>
  <c r="I76" i="66"/>
  <c r="F76" i="66"/>
  <c r="A76" i="66"/>
  <c r="N76" i="66" s="1"/>
  <c r="O75" i="66"/>
  <c r="I75" i="66"/>
  <c r="F75" i="66"/>
  <c r="A75" i="66"/>
  <c r="N75" i="66" s="1"/>
  <c r="O74" i="66"/>
  <c r="I74" i="66"/>
  <c r="F74" i="66"/>
  <c r="A74" i="66"/>
  <c r="N74" i="66" s="1"/>
  <c r="O73" i="66"/>
  <c r="I73" i="66"/>
  <c r="F73" i="66"/>
  <c r="A73" i="66"/>
  <c r="N73" i="66" s="1"/>
  <c r="O72" i="66"/>
  <c r="I72" i="66"/>
  <c r="F72" i="66"/>
  <c r="A72" i="66"/>
  <c r="N72" i="66" s="1"/>
  <c r="O71" i="66"/>
  <c r="I71" i="66"/>
  <c r="F71" i="66"/>
  <c r="A71" i="66"/>
  <c r="N71" i="66" s="1"/>
  <c r="O70" i="66"/>
  <c r="I70" i="66"/>
  <c r="F70" i="66"/>
  <c r="A70" i="66"/>
  <c r="N70" i="66" s="1"/>
  <c r="O69" i="66"/>
  <c r="I69" i="66"/>
  <c r="F69" i="66"/>
  <c r="A69" i="66"/>
  <c r="N69" i="66" s="1"/>
  <c r="O68" i="66"/>
  <c r="I68" i="66"/>
  <c r="F68" i="66"/>
  <c r="A68" i="66"/>
  <c r="N68" i="66" s="1"/>
  <c r="O67" i="66"/>
  <c r="I67" i="66"/>
  <c r="F67" i="66"/>
  <c r="A67" i="66"/>
  <c r="N67" i="66" s="1"/>
  <c r="O66" i="66"/>
  <c r="I66" i="66"/>
  <c r="F66" i="66"/>
  <c r="A66" i="66"/>
  <c r="N66" i="66" s="1"/>
  <c r="O65" i="66"/>
  <c r="I65" i="66"/>
  <c r="F65" i="66"/>
  <c r="A65" i="66"/>
  <c r="N65" i="66" s="1"/>
  <c r="O64" i="66"/>
  <c r="I64" i="66"/>
  <c r="F64" i="66"/>
  <c r="A64" i="66"/>
  <c r="N64" i="66" s="1"/>
  <c r="O63" i="66"/>
  <c r="I63" i="66"/>
  <c r="F63" i="66"/>
  <c r="A63" i="66"/>
  <c r="N63" i="66" s="1"/>
  <c r="O62" i="66"/>
  <c r="I62" i="66"/>
  <c r="F62" i="66"/>
  <c r="A62" i="66"/>
  <c r="N62" i="66" s="1"/>
  <c r="O61" i="66"/>
  <c r="I61" i="66"/>
  <c r="F61" i="66"/>
  <c r="A61" i="66"/>
  <c r="N61" i="66" s="1"/>
  <c r="O60" i="66"/>
  <c r="I60" i="66"/>
  <c r="F60" i="66"/>
  <c r="A60" i="66"/>
  <c r="N60" i="66" s="1"/>
  <c r="O59" i="66"/>
  <c r="I59" i="66"/>
  <c r="F59" i="66"/>
  <c r="A59" i="66"/>
  <c r="N59" i="66" s="1"/>
  <c r="O58" i="66"/>
  <c r="I58" i="66"/>
  <c r="F58" i="66"/>
  <c r="A58" i="66"/>
  <c r="N58" i="66" s="1"/>
  <c r="O57" i="66"/>
  <c r="I57" i="66"/>
  <c r="F57" i="66"/>
  <c r="A57" i="66"/>
  <c r="N57" i="66" s="1"/>
  <c r="O56" i="66"/>
  <c r="I56" i="66"/>
  <c r="F56" i="66"/>
  <c r="A56" i="66"/>
  <c r="N56" i="66" s="1"/>
  <c r="O55" i="66"/>
  <c r="I55" i="66"/>
  <c r="F55" i="66"/>
  <c r="A55" i="66"/>
  <c r="N55" i="66" s="1"/>
  <c r="O54" i="66"/>
  <c r="I54" i="66"/>
  <c r="F54" i="66"/>
  <c r="A54" i="66"/>
  <c r="N54" i="66" s="1"/>
  <c r="O53" i="66"/>
  <c r="I53" i="66"/>
  <c r="F53" i="66"/>
  <c r="A53" i="66"/>
  <c r="N53" i="66" s="1"/>
  <c r="O52" i="66"/>
  <c r="I52" i="66"/>
  <c r="F52" i="66"/>
  <c r="A52" i="66"/>
  <c r="N52" i="66" s="1"/>
  <c r="O51" i="66"/>
  <c r="I51" i="66"/>
  <c r="F51" i="66"/>
  <c r="A51" i="66"/>
  <c r="N51" i="66" s="1"/>
  <c r="O50" i="66"/>
  <c r="I50" i="66"/>
  <c r="F50" i="66"/>
  <c r="A50" i="66"/>
  <c r="N50" i="66" s="1"/>
  <c r="O49" i="66"/>
  <c r="I49" i="66"/>
  <c r="F49" i="66"/>
  <c r="A49" i="66"/>
  <c r="N49" i="66" s="1"/>
  <c r="O48" i="66"/>
  <c r="I48" i="66"/>
  <c r="F48" i="66"/>
  <c r="A48" i="66"/>
  <c r="N48" i="66" s="1"/>
  <c r="O47" i="66"/>
  <c r="I47" i="66"/>
  <c r="F47" i="66"/>
  <c r="A47" i="66"/>
  <c r="N47" i="66" s="1"/>
  <c r="O46" i="66"/>
  <c r="I46" i="66"/>
  <c r="F46" i="66"/>
  <c r="A46" i="66"/>
  <c r="N46" i="66" s="1"/>
  <c r="O45" i="66"/>
  <c r="I45" i="66"/>
  <c r="F45" i="66"/>
  <c r="A45" i="66"/>
  <c r="N45" i="66" s="1"/>
  <c r="O44" i="66"/>
  <c r="I44" i="66"/>
  <c r="F44" i="66"/>
  <c r="A44" i="66"/>
  <c r="N44" i="66" s="1"/>
  <c r="O43" i="66"/>
  <c r="I43" i="66"/>
  <c r="F43" i="66"/>
  <c r="A43" i="66"/>
  <c r="N43" i="66" s="1"/>
  <c r="O42" i="66"/>
  <c r="I42" i="66"/>
  <c r="F42" i="66"/>
  <c r="A42" i="66"/>
  <c r="N42" i="66" s="1"/>
  <c r="O41" i="66"/>
  <c r="I41" i="66"/>
  <c r="F41" i="66"/>
  <c r="A41" i="66"/>
  <c r="N41" i="66" s="1"/>
  <c r="O40" i="66"/>
  <c r="I40" i="66"/>
  <c r="F40" i="66"/>
  <c r="A40" i="66"/>
  <c r="N40" i="66" s="1"/>
  <c r="O39" i="66"/>
  <c r="I39" i="66"/>
  <c r="F39" i="66"/>
  <c r="A39" i="66"/>
  <c r="N39" i="66" s="1"/>
  <c r="O38" i="66"/>
  <c r="I38" i="66"/>
  <c r="F38" i="66"/>
  <c r="A38" i="66"/>
  <c r="N38" i="66" s="1"/>
  <c r="O37" i="66"/>
  <c r="I37" i="66"/>
  <c r="F37" i="66"/>
  <c r="A37" i="66"/>
  <c r="N37" i="66" s="1"/>
  <c r="O36" i="66"/>
  <c r="I36" i="66"/>
  <c r="F36" i="66"/>
  <c r="A36" i="66"/>
  <c r="N36" i="66" s="1"/>
  <c r="O35" i="66"/>
  <c r="I35" i="66"/>
  <c r="F35" i="66"/>
  <c r="A35" i="66"/>
  <c r="N35" i="66" s="1"/>
  <c r="O34" i="66"/>
  <c r="I34" i="66"/>
  <c r="F34" i="66"/>
  <c r="A34" i="66"/>
  <c r="N34" i="66" s="1"/>
  <c r="O33" i="66"/>
  <c r="I33" i="66"/>
  <c r="F33" i="66"/>
  <c r="A33" i="66"/>
  <c r="N33" i="66" s="1"/>
  <c r="O32" i="66"/>
  <c r="I32" i="66"/>
  <c r="F32" i="66"/>
  <c r="A32" i="66"/>
  <c r="N32" i="66" s="1"/>
  <c r="O31" i="66"/>
  <c r="I31" i="66"/>
  <c r="F31" i="66"/>
  <c r="A31" i="66"/>
  <c r="N31" i="66" s="1"/>
  <c r="O30" i="66"/>
  <c r="I30" i="66"/>
  <c r="F30" i="66"/>
  <c r="A30" i="66"/>
  <c r="N30" i="66" s="1"/>
  <c r="O29" i="66"/>
  <c r="I29" i="66"/>
  <c r="F29" i="66"/>
  <c r="A29" i="66"/>
  <c r="N29" i="66" s="1"/>
  <c r="I28" i="66"/>
  <c r="F28" i="66"/>
  <c r="A28" i="66"/>
  <c r="N28" i="66" s="1"/>
  <c r="I27" i="66"/>
  <c r="F27" i="66"/>
  <c r="A27" i="66"/>
  <c r="N27" i="66" s="1"/>
  <c r="I26" i="66"/>
  <c r="F26" i="66"/>
  <c r="A26" i="66"/>
  <c r="N26" i="66" s="1"/>
  <c r="I25" i="66"/>
  <c r="F25" i="66"/>
  <c r="A25" i="66"/>
  <c r="N25" i="66" s="1"/>
  <c r="I24" i="66"/>
  <c r="F24" i="66"/>
  <c r="A24" i="66"/>
  <c r="N24" i="66" s="1"/>
  <c r="F23" i="66"/>
  <c r="A23" i="66"/>
  <c r="F22" i="66"/>
  <c r="A22" i="66"/>
  <c r="I21" i="66"/>
  <c r="F21" i="66"/>
  <c r="A21" i="66"/>
  <c r="N21" i="66" s="1"/>
  <c r="I20" i="66"/>
  <c r="F20" i="66"/>
  <c r="A20" i="66"/>
  <c r="N20" i="66" s="1"/>
  <c r="I19" i="66"/>
  <c r="F19" i="66"/>
  <c r="A19" i="66"/>
  <c r="N19" i="66" s="1"/>
  <c r="F18" i="66"/>
  <c r="A18" i="66"/>
  <c r="F17" i="66"/>
  <c r="A17" i="66"/>
  <c r="I16" i="66"/>
  <c r="F16" i="66"/>
  <c r="A16" i="66"/>
  <c r="N16" i="66" s="1"/>
  <c r="I15" i="66"/>
  <c r="F15" i="66"/>
  <c r="A15" i="66"/>
  <c r="N15" i="66" s="1"/>
  <c r="I14" i="66"/>
  <c r="F14" i="66"/>
  <c r="A14" i="66"/>
  <c r="N14" i="66" s="1"/>
  <c r="I13" i="66"/>
  <c r="F13" i="66"/>
  <c r="A13" i="66"/>
  <c r="N13" i="66" s="1"/>
  <c r="I12" i="66"/>
  <c r="F12" i="66"/>
  <c r="A12" i="66"/>
  <c r="N12" i="66" s="1"/>
  <c r="I11" i="66"/>
  <c r="F11" i="66"/>
  <c r="A11" i="66"/>
  <c r="N11" i="66" s="1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A6" i="65"/>
  <c r="G6" i="65" s="1"/>
  <c r="A5" i="65"/>
  <c r="G5" i="65" s="1"/>
  <c r="A4" i="65"/>
  <c r="G4" i="65" s="1"/>
  <c r="A3" i="65"/>
  <c r="G3" i="65" s="1"/>
  <c r="I7" i="66" l="1"/>
  <c r="J70" i="66" s="1"/>
  <c r="N7" i="66"/>
  <c r="I17" i="66"/>
  <c r="N17" i="66"/>
  <c r="I22" i="66"/>
  <c r="N22" i="66"/>
  <c r="I18" i="66"/>
  <c r="N18" i="66"/>
  <c r="I9" i="66"/>
  <c r="N9" i="66"/>
  <c r="I23" i="66"/>
  <c r="N23" i="66"/>
  <c r="I10" i="66"/>
  <c r="N10" i="66"/>
  <c r="I8" i="66"/>
  <c r="N8" i="66"/>
  <c r="G2" i="67"/>
  <c r="H5" i="67" s="1"/>
  <c r="I5" i="67" s="1"/>
  <c r="K2" i="67"/>
  <c r="I3" i="66"/>
  <c r="J39" i="66" s="1"/>
  <c r="N3" i="66"/>
  <c r="O3" i="66" s="1"/>
  <c r="G7" i="65"/>
  <c r="K7" i="65"/>
  <c r="Z2" i="66"/>
  <c r="G2" i="65"/>
  <c r="G3" i="67"/>
  <c r="G39" i="65"/>
  <c r="O2" i="67"/>
  <c r="O9" i="66"/>
  <c r="O8" i="66"/>
  <c r="O7" i="66"/>
  <c r="O4" i="66"/>
  <c r="O5" i="66"/>
  <c r="O6" i="66"/>
  <c r="O20" i="66"/>
  <c r="O12" i="66"/>
  <c r="O2" i="66"/>
  <c r="O10" i="66"/>
  <c r="O11" i="66"/>
  <c r="O13" i="66"/>
  <c r="O14" i="66"/>
  <c r="O15" i="66"/>
  <c r="H2" i="67"/>
  <c r="I2" i="67" s="1"/>
  <c r="L15" i="67"/>
  <c r="M15" i="67" s="1"/>
  <c r="H4" i="67"/>
  <c r="I4" i="67" s="1"/>
  <c r="H47" i="67"/>
  <c r="I47" i="67" s="1"/>
  <c r="H43" i="67"/>
  <c r="I43" i="67" s="1"/>
  <c r="H35" i="67"/>
  <c r="I35" i="67" s="1"/>
  <c r="H31" i="67"/>
  <c r="I31" i="67" s="1"/>
  <c r="H27" i="67"/>
  <c r="I27" i="67" s="1"/>
  <c r="H19" i="67"/>
  <c r="I19" i="67" s="1"/>
  <c r="H15" i="67"/>
  <c r="I15" i="67" s="1"/>
  <c r="H11" i="67"/>
  <c r="I11" i="67" s="1"/>
  <c r="H3" i="67"/>
  <c r="I3" i="67" s="1"/>
  <c r="H50" i="67"/>
  <c r="I50" i="67" s="1"/>
  <c r="H46" i="67"/>
  <c r="I46" i="67" s="1"/>
  <c r="H38" i="67"/>
  <c r="I38" i="67" s="1"/>
  <c r="H34" i="67"/>
  <c r="I34" i="67" s="1"/>
  <c r="H30" i="67"/>
  <c r="I30" i="67" s="1"/>
  <c r="H22" i="67"/>
  <c r="I22" i="67" s="1"/>
  <c r="H18" i="67"/>
  <c r="I18" i="67" s="1"/>
  <c r="H14" i="67"/>
  <c r="I14" i="67" s="1"/>
  <c r="H6" i="67"/>
  <c r="I6" i="67" s="1"/>
  <c r="H49" i="67"/>
  <c r="I49" i="67" s="1"/>
  <c r="H45" i="67"/>
  <c r="I45" i="67" s="1"/>
  <c r="H37" i="67"/>
  <c r="I37" i="67" s="1"/>
  <c r="H33" i="67"/>
  <c r="I33" i="67" s="1"/>
  <c r="H29" i="67"/>
  <c r="I29" i="67" s="1"/>
  <c r="H21" i="67"/>
  <c r="I21" i="67" s="1"/>
  <c r="H17" i="67"/>
  <c r="I17" i="67" s="1"/>
  <c r="H13" i="67"/>
  <c r="I13" i="67" s="1"/>
  <c r="H48" i="67"/>
  <c r="I48" i="67" s="1"/>
  <c r="H44" i="67"/>
  <c r="I44" i="67" s="1"/>
  <c r="H40" i="67"/>
  <c r="I40" i="67" s="1"/>
  <c r="H32" i="67"/>
  <c r="I32" i="67" s="1"/>
  <c r="H28" i="67"/>
  <c r="I28" i="67" s="1"/>
  <c r="H24" i="67"/>
  <c r="I24" i="67" s="1"/>
  <c r="H16" i="67"/>
  <c r="I16" i="67" s="1"/>
  <c r="H12" i="67"/>
  <c r="I12" i="67" s="1"/>
  <c r="H8" i="67"/>
  <c r="I8" i="67" s="1"/>
  <c r="J47" i="66"/>
  <c r="J49" i="66"/>
  <c r="O18" i="66"/>
  <c r="O23" i="66"/>
  <c r="O19" i="66"/>
  <c r="O24" i="66"/>
  <c r="O16" i="66"/>
  <c r="O17" i="66"/>
  <c r="O21" i="66"/>
  <c r="O22" i="66"/>
  <c r="J17" i="66" l="1"/>
  <c r="J73" i="66"/>
  <c r="J99" i="66"/>
  <c r="J50" i="66"/>
  <c r="J98" i="66"/>
  <c r="J88" i="66"/>
  <c r="J84" i="66"/>
  <c r="J19" i="66"/>
  <c r="J18" i="66"/>
  <c r="J82" i="66"/>
  <c r="J74" i="66"/>
  <c r="K74" i="66" s="1"/>
  <c r="J58" i="66"/>
  <c r="J12" i="66"/>
  <c r="J63" i="66"/>
  <c r="J2" i="66"/>
  <c r="K2" i="66" s="1"/>
  <c r="J54" i="66"/>
  <c r="J20" i="66"/>
  <c r="J66" i="66"/>
  <c r="J30" i="66"/>
  <c r="J8" i="66"/>
  <c r="J56" i="66"/>
  <c r="J28" i="66"/>
  <c r="J25" i="66"/>
  <c r="K26" i="66" s="1"/>
  <c r="J33" i="66"/>
  <c r="J38" i="66"/>
  <c r="J26" i="66"/>
  <c r="J76" i="66"/>
  <c r="J64" i="66"/>
  <c r="K64" i="66" s="1"/>
  <c r="J31" i="66"/>
  <c r="J21" i="66"/>
  <c r="J97" i="66"/>
  <c r="K98" i="66" s="1"/>
  <c r="J46" i="66"/>
  <c r="K47" i="66" s="1"/>
  <c r="J14" i="66"/>
  <c r="J7" i="66"/>
  <c r="J57" i="66"/>
  <c r="K57" i="66" s="1"/>
  <c r="J67" i="66"/>
  <c r="K67" i="66" s="1"/>
  <c r="J77" i="66"/>
  <c r="J44" i="66"/>
  <c r="J86" i="66"/>
  <c r="J34" i="66"/>
  <c r="J72" i="66"/>
  <c r="J62" i="66"/>
  <c r="K63" i="66" s="1"/>
  <c r="J27" i="66"/>
  <c r="K27" i="66" s="1"/>
  <c r="J93" i="66"/>
  <c r="J13" i="66"/>
  <c r="K14" i="66" s="1"/>
  <c r="J3" i="66"/>
  <c r="K3" i="66" s="1"/>
  <c r="J43" i="66"/>
  <c r="K44" i="66" s="1"/>
  <c r="J83" i="66"/>
  <c r="K84" i="66" s="1"/>
  <c r="J94" i="66"/>
  <c r="J78" i="66"/>
  <c r="J32" i="66"/>
  <c r="J24" i="66"/>
  <c r="J80" i="66"/>
  <c r="J68" i="66"/>
  <c r="J60" i="66"/>
  <c r="J29" i="66"/>
  <c r="K30" i="66" s="1"/>
  <c r="J22" i="66"/>
  <c r="J16" i="66"/>
  <c r="J89" i="66"/>
  <c r="K89" i="66" s="1"/>
  <c r="J42" i="66"/>
  <c r="J15" i="66"/>
  <c r="K15" i="66" s="1"/>
  <c r="J11" i="66"/>
  <c r="K12" i="66" s="1"/>
  <c r="J6" i="66"/>
  <c r="K7" i="66" s="1"/>
  <c r="J41" i="66"/>
  <c r="J61" i="66"/>
  <c r="J51" i="66"/>
  <c r="K51" i="66" s="1"/>
  <c r="J75" i="66"/>
  <c r="J92" i="66"/>
  <c r="K93" i="66" s="1"/>
  <c r="J81" i="66"/>
  <c r="K81" i="66" s="1"/>
  <c r="J52" i="66"/>
  <c r="J95" i="66"/>
  <c r="K96" i="66" s="1"/>
  <c r="J10" i="66"/>
  <c r="J4" i="66"/>
  <c r="J45" i="66"/>
  <c r="K45" i="66" s="1"/>
  <c r="J65" i="66"/>
  <c r="K66" i="66" s="1"/>
  <c r="J59" i="66"/>
  <c r="J79" i="66"/>
  <c r="J96" i="66"/>
  <c r="J90" i="66"/>
  <c r="J35" i="66"/>
  <c r="K35" i="66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J48" i="66"/>
  <c r="K49" i="66" s="1"/>
  <c r="J40" i="66"/>
  <c r="J9" i="66"/>
  <c r="K9" i="66" s="1"/>
  <c r="J5" i="66"/>
  <c r="J37" i="66"/>
  <c r="K38" i="66" s="1"/>
  <c r="J53" i="66"/>
  <c r="J69" i="66"/>
  <c r="J55" i="66"/>
  <c r="K56" i="66" s="1"/>
  <c r="J71" i="66"/>
  <c r="K71" i="66" s="1"/>
  <c r="J87" i="66"/>
  <c r="J100" i="66"/>
  <c r="K100" i="66" s="1"/>
  <c r="J85" i="66"/>
  <c r="J23" i="66"/>
  <c r="J36" i="66"/>
  <c r="J91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I23" i="65" s="1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I13" i="65" s="1"/>
  <c r="H66" i="65"/>
  <c r="H32" i="65"/>
  <c r="H64" i="65"/>
  <c r="H25" i="65"/>
  <c r="I25" i="65" s="1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H27" i="65"/>
  <c r="I27" i="65" s="1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1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19" i="66"/>
  <c r="K17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8" i="66" l="1"/>
  <c r="K90" i="66"/>
  <c r="K75" i="66"/>
  <c r="K59" i="66"/>
  <c r="K25" i="66"/>
  <c r="K34" i="66"/>
  <c r="K33" i="66"/>
  <c r="K53" i="66"/>
  <c r="K52" i="66"/>
  <c r="K77" i="66"/>
  <c r="K92" i="66"/>
  <c r="K78" i="66"/>
  <c r="K87" i="66"/>
  <c r="K28" i="66"/>
  <c r="K62" i="66"/>
  <c r="K95" i="66"/>
  <c r="K69" i="66"/>
  <c r="K32" i="66"/>
  <c r="K11" i="66"/>
  <c r="K43" i="66"/>
  <c r="K94" i="66"/>
  <c r="K88" i="66"/>
  <c r="K79" i="66"/>
  <c r="K4" i="66"/>
  <c r="K22" i="66"/>
  <c r="K65" i="66"/>
  <c r="K60" i="66"/>
  <c r="K97" i="66"/>
  <c r="K68" i="66"/>
  <c r="K83" i="66"/>
  <c r="K58" i="66"/>
  <c r="K61" i="66"/>
  <c r="K76" i="66"/>
  <c r="K46" i="66"/>
  <c r="K36" i="66"/>
  <c r="K86" i="66"/>
  <c r="K80" i="66"/>
  <c r="K29" i="66"/>
  <c r="K42" i="66"/>
  <c r="K82" i="66"/>
  <c r="K54" i="66"/>
  <c r="K24" i="66"/>
  <c r="Q82" i="66"/>
  <c r="K5" i="66"/>
  <c r="K41" i="66"/>
  <c r="K16" i="66"/>
  <c r="K40" i="66"/>
  <c r="K72" i="66"/>
  <c r="K23" i="66"/>
  <c r="K10" i="66"/>
  <c r="K48" i="66"/>
  <c r="K6" i="66"/>
  <c r="K91" i="66"/>
  <c r="K85" i="66"/>
  <c r="K55" i="66"/>
  <c r="K70" i="66"/>
  <c r="K37" i="66"/>
  <c r="M5" i="65"/>
  <c r="I97" i="65"/>
  <c r="I43" i="65"/>
  <c r="I93" i="65"/>
  <c r="Q99" i="66"/>
  <c r="I80" i="65"/>
  <c r="I58" i="65"/>
  <c r="I84" i="65"/>
  <c r="Q40" i="66"/>
  <c r="M93" i="65"/>
  <c r="I48" i="65"/>
  <c r="M60" i="65"/>
  <c r="M9" i="65"/>
  <c r="M10" i="65"/>
  <c r="M45" i="65"/>
  <c r="I33" i="65"/>
  <c r="I30" i="65"/>
  <c r="I99" i="65"/>
  <c r="I68" i="65"/>
  <c r="I60" i="65"/>
  <c r="I78" i="65"/>
  <c r="I70" i="65"/>
  <c r="I36" i="65"/>
  <c r="M73" i="65"/>
  <c r="M21" i="65"/>
  <c r="M33" i="65"/>
  <c r="M29" i="65"/>
  <c r="M3" i="65"/>
  <c r="I38" i="65"/>
  <c r="I50" i="65"/>
  <c r="M13" i="65"/>
  <c r="M34" i="65"/>
  <c r="M25" i="65"/>
  <c r="I91" i="65"/>
  <c r="I75" i="65"/>
  <c r="I46" i="65"/>
  <c r="I100" i="65"/>
  <c r="M69" i="65"/>
  <c r="M17" i="65"/>
  <c r="I63" i="65"/>
  <c r="I6" i="65"/>
  <c r="I26" i="65"/>
  <c r="I21" i="65"/>
  <c r="I86" i="65"/>
  <c r="I16" i="65"/>
  <c r="I98" i="65"/>
  <c r="I42" i="65"/>
  <c r="I32" i="65"/>
  <c r="I14" i="65"/>
  <c r="I4" i="65"/>
  <c r="I96" i="65"/>
  <c r="I17" i="65"/>
  <c r="I81" i="65"/>
  <c r="I28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E47" i="51" l="1"/>
  <c r="E24" i="51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E48" i="51"/>
  <c r="D75" i="5" l="1"/>
  <c r="W75" i="5" s="1"/>
  <c r="C51" i="51" l="1"/>
  <c r="D34" i="51"/>
  <c r="C34" i="51"/>
  <c r="F32" i="51"/>
  <c r="E32" i="51"/>
  <c r="F31" i="51"/>
  <c r="E31" i="51"/>
  <c r="F30" i="51"/>
  <c r="E30" i="51"/>
  <c r="F29" i="51"/>
  <c r="E29" i="51"/>
  <c r="F28" i="51"/>
  <c r="E28" i="51"/>
  <c r="F27" i="51"/>
  <c r="E27" i="51"/>
  <c r="F26" i="51"/>
  <c r="E26" i="51"/>
  <c r="F25" i="51"/>
  <c r="E25" i="51"/>
  <c r="F24" i="51"/>
  <c r="E34" i="5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52" i="51" l="1"/>
  <c r="E52" i="51" s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C74" i="51" l="1"/>
  <c r="D53" i="51"/>
  <c r="D57" i="13"/>
  <c r="D48" i="13"/>
  <c r="D65" i="51" l="1"/>
  <c r="E65" i="51" s="1"/>
  <c r="D63" i="51"/>
  <c r="E63" i="51" s="1"/>
  <c r="D71" i="51"/>
  <c r="E71" i="51" s="1"/>
  <c r="D68" i="51"/>
  <c r="E68" i="51" s="1"/>
  <c r="D66" i="51"/>
  <c r="E66" i="51" s="1"/>
  <c r="D70" i="51"/>
  <c r="E70" i="51" s="1"/>
  <c r="D67" i="51"/>
  <c r="E67" i="51" s="1"/>
  <c r="D64" i="51"/>
  <c r="E64" i="51" s="1"/>
  <c r="D62" i="51"/>
  <c r="D69" i="51"/>
  <c r="E69" i="51" s="1"/>
  <c r="D54" i="51"/>
  <c r="F46" i="13"/>
  <c r="G46" i="13" l="1"/>
  <c r="D104" i="13"/>
  <c r="D46" i="13" l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E53" i="51"/>
  <c r="C53" i="51" s="1"/>
  <c r="C54" i="51" s="1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E54" i="51" l="1"/>
  <c r="D58" i="51" s="1"/>
  <c r="C58" i="51" s="1"/>
  <c r="S55" i="13"/>
  <c r="D57" i="51" l="1"/>
  <c r="C57" i="51" s="1"/>
  <c r="C71" i="51" s="1"/>
  <c r="D59" i="51"/>
  <c r="C59" i="51" s="1"/>
  <c r="E62" i="51" s="1"/>
  <c r="C62" i="51" s="1"/>
  <c r="C63" i="51"/>
  <c r="C64" i="51"/>
  <c r="C66" i="51"/>
  <c r="C65" i="51"/>
  <c r="C70" i="51" l="1"/>
  <c r="C67" i="51"/>
  <c r="C68" i="51"/>
  <c r="C69" i="51"/>
</calcChain>
</file>

<file path=xl/sharedStrings.xml><?xml version="1.0" encoding="utf-8"?>
<sst xmlns="http://schemas.openxmlformats.org/spreadsheetml/2006/main" count="4563" uniqueCount="319">
  <si>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</si>
  <si>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</si>
  <si>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</si>
  <si>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</si>
  <si>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</si>
  <si>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</si>
  <si>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</si>
  <si>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</si>
  <si>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</si>
  <si>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</si>
  <si>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</si>
  <si>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</si>
  <si>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</si>
  <si>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</si>
  <si>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</si>
  <si>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</si>
  <si>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</si>
  <si>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</si>
  <si>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</si>
  <si>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</si>
  <si>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</si>
  <si>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</si>
  <si>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</si>
  <si>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</si>
  <si>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</si>
  <si>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</si>
  <si>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</si>
  <si>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</si>
  <si>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</si>
  <si>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</si>
  <si>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</si>
  <si>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</si>
  <si>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</si>
  <si>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</si>
  <si>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</si>
  <si>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</si>
  <si>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</si>
  <si>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</si>
  <si>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</si>
  <si>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</si>
  <si>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</si>
  <si>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</si>
  <si>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</si>
  <si>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</si>
  <si>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</si>
  <si>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</si>
  <si>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</si>
  <si>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</si>
  <si>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</si>
  <si>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</si>
  <si>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</si>
  <si>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</si>
  <si>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</si>
  <si>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</si>
  <si>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</si>
  <si>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</si>
  <si>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</si>
  <si>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</si>
  <si>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</si>
  <si>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</si>
  <si>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</si>
  <si>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</si>
  <si>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</si>
  <si>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</si>
  <si>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</si>
  <si>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</si>
  <si>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</si>
  <si>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</si>
  <si>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</si>
  <si>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</si>
  <si>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</si>
  <si>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</si>
  <si>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</si>
  <si>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</si>
  <si>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</si>
  <si>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</si>
  <si>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</si>
  <si>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</si>
  <si>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</si>
  <si>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</si>
  <si>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</si>
  <si>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</si>
  <si>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</si>
  <si>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</si>
  <si>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</si>
  <si>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</si>
  <si>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</si>
  <si>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</si>
  <si>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</si>
  <si>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</si>
  <si>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</si>
  <si>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</si>
  <si>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</si>
  <si>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</si>
  <si>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</si>
  <si>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</si>
  <si>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</si>
  <si>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</si>
  <si>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</si>
  <si>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</si>
  <si>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</si>
  <si>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</si>
  <si>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</si>
  <si>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</si>
  <si>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</si>
  <si>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</si>
  <si>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</si>
  <si>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</si>
  <si>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</si>
  <si>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</si>
  <si>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</si>
  <si>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</si>
  <si>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</si>
  <si>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</si>
  <si>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</si>
  <si>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</si>
  <si>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</si>
  <si>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</si>
  <si>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</si>
  <si>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</si>
  <si>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</si>
  <si>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</si>
  <si>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</si>
  <si>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</si>
  <si>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</si>
  <si>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</si>
  <si>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</si>
  <si>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</si>
  <si>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</si>
  <si>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</si>
  <si>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</si>
  <si>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</si>
  <si>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</si>
  <si>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</si>
  <si>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</si>
  <si>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</si>
  <si>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</si>
  <si>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</si>
  <si>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</si>
  <si>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</si>
  <si>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</si>
  <si>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</si>
  <si>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</si>
  <si>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</si>
  <si>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</si>
  <si>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</si>
  <si>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</si>
  <si>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</si>
  <si>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</si>
  <si>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</si>
  <si>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</si>
  <si>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</si>
  <si>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</si>
  <si>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</si>
  <si>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</si>
  <si>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</si>
  <si>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</si>
  <si>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</si>
  <si>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</si>
  <si>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</si>
  <si>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</si>
  <si>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Plätze</t>
  </si>
  <si>
    <t>Gesamt</t>
  </si>
  <si>
    <t>Anzahl Tage/Monate pro Jahr</t>
  </si>
  <si>
    <t>Tagesbetreuung</t>
  </si>
  <si>
    <t>Kalendertage pro Jahr</t>
  </si>
  <si>
    <t>Monate pro Jahr</t>
  </si>
  <si>
    <t>Betriebstage pro Jahr</t>
  </si>
  <si>
    <t>Plätze und Auslastung</t>
  </si>
  <si>
    <t>Leistungsstufe 9</t>
  </si>
  <si>
    <t>Leistungsstufe 8</t>
  </si>
  <si>
    <t>Leistungsstufe 7</t>
  </si>
  <si>
    <t>Leistungsstufe 6</t>
  </si>
  <si>
    <t>Leistungsstufe 5</t>
  </si>
  <si>
    <t>Leistungsstufe 4</t>
  </si>
  <si>
    <t>Leistungsstufe 3</t>
  </si>
  <si>
    <t>Leistungsstufe 2</t>
  </si>
  <si>
    <t>Leistungsstufe 1</t>
  </si>
  <si>
    <t>Daten aus der Standort-Übersicht</t>
  </si>
  <si>
    <t>Betreuung</t>
  </si>
  <si>
    <t>Sockel</t>
  </si>
  <si>
    <t>Erlöse Subjektförderung</t>
  </si>
  <si>
    <t>Restliche Erlöse</t>
  </si>
  <si>
    <t>Sockeltarif</t>
  </si>
  <si>
    <t>Anteil</t>
  </si>
  <si>
    <t>je Wochenstunde</t>
  </si>
  <si>
    <t>Sockel pro Kalendertag</t>
  </si>
  <si>
    <t>Sockel pro Monat</t>
  </si>
  <si>
    <t>Sockel pro Betriebstag</t>
  </si>
  <si>
    <t>Tarif</t>
  </si>
  <si>
    <t>Tarif Gesamt</t>
  </si>
  <si>
    <t>gestaffelter Anteil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</si>
  <si>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</si>
  <si>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</si>
  <si>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</si>
  <si>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</si>
  <si>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</si>
  <si>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</si>
  <si>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</si>
  <si>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</si>
  <si>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</si>
  <si>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</si>
  <si>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</si>
  <si>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Plätze bei Voll- auslastung - FSW</t>
  </si>
  <si>
    <t>berücksichtigte Auslastung - FSW</t>
  </si>
  <si>
    <t>berücksichtigte Auslastung - Andere</t>
  </si>
  <si>
    <t>Förderart</t>
  </si>
  <si>
    <t>Bezeichnung Objektförderung/Projektförderung</t>
  </si>
  <si>
    <t>Betreuungskosten</t>
  </si>
  <si>
    <t>Erläuterungen geplanter Neuinvestitionen</t>
  </si>
  <si>
    <t>Betreuungsstunden pro Woche lt. Beiblatt Personal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</si>
  <si>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</si>
  <si>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</si>
  <si>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</si>
  <si>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</si>
  <si>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</si>
  <si>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</si>
  <si>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</si>
  <si>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</si>
  <si>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</si>
  <si>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</si>
  <si>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</si>
  <si>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</si>
  <si>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</si>
  <si>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</si>
  <si>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</si>
  <si>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</si>
  <si>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</si>
  <si>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</si>
  <si>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</si>
  <si>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</si>
  <si>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</si>
  <si>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</si>
  <si>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</si>
  <si>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</si>
  <si>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</si>
  <si>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</si>
  <si>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</si>
  <si>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</si>
  <si>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</si>
  <si>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</si>
  <si>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</si>
  <si>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Auftakt GmbH</t>
  </si>
  <si>
    <t>BALANCE Leben ohne Barrieren GmbH</t>
  </si>
  <si>
    <t>CARDO gemeinnützige GmbH</t>
  </si>
  <si>
    <t>Diakonie - Flüchtlingsdienst gemeinnützige GmbH</t>
  </si>
  <si>
    <t>Habit - Haus der Barmherzigkeit Integrationsteam GmbH</t>
  </si>
  <si>
    <t>Jugend am Werk Sozial:Raum GmbH</t>
  </si>
  <si>
    <t>KOMIT GmbH</t>
  </si>
  <si>
    <t>Oasis Socialis gemeinnützige GmbH</t>
  </si>
  <si>
    <t>ÖHTB Wohnen GmbH</t>
  </si>
  <si>
    <t>pro mente Wien, Gesellschaft für psychische und soziale Gesundheit</t>
  </si>
  <si>
    <t>Sozialtherapeutische Lebens- und Arbeitsgemeinschaft</t>
  </si>
  <si>
    <t>Sozialwerke Clara Fey der Schwestern vom armen Kinde Jesus</t>
  </si>
  <si>
    <t>Starthilfe - Verein für psychosoziale Begleitung</t>
  </si>
  <si>
    <t>Verein GIN (Gemeinwesenintegration und Normalisierung)</t>
  </si>
  <si>
    <t>Verein LOK Leben ohne Krankenhaus</t>
  </si>
  <si>
    <t>Volkshilfe Wien gemeinnützige Betriebs-GmbH</t>
  </si>
  <si>
    <t>WAG - Assistenzgenossenschaft gemeinnützige e. Gen.</t>
  </si>
  <si>
    <t>Wiener Sozialdienste Förderung &amp; Begleitung GmbH</t>
  </si>
  <si>
    <t>Windhorse - Gesellschaft zur Förderung psychischer Gesundheit und ganzheitlicher Therapie psychotischer Leidensformen</t>
  </si>
  <si>
    <t>Teilbetreutes Wohnen</t>
  </si>
  <si>
    <t>OF &lt;NEU&gt;</t>
  </si>
  <si>
    <t>PF &lt;NEU&gt;</t>
  </si>
  <si>
    <t>DAS BAND - gemeinsam vielfältig, Verein für unterstütztes Arbeiten und Wohnen</t>
  </si>
  <si>
    <t>Vollbetreutes Wohnen</t>
  </si>
  <si>
    <t xml:space="preserve"> </t>
  </si>
  <si>
    <t>Plätze bei Vollaus- lastung - Andere</t>
  </si>
  <si>
    <t>Anzahl Verrechnungsein-
heiten - Gesamt</t>
  </si>
  <si>
    <t>Anzahl Verrechnungsein-
heiten - davon FSW</t>
  </si>
  <si>
    <t>Betreuungsstun-
den pro Woche (Gesamt)</t>
  </si>
  <si>
    <t>Gesamtwochen-
stunden</t>
  </si>
  <si>
    <t>Beschäftigungs 
ausmaß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</si>
  <si>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</si>
  <si>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</si>
  <si>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</si>
  <si>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</si>
  <si>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</si>
  <si>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</si>
  <si>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</si>
  <si>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</si>
  <si>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</si>
  <si>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</si>
  <si>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</si>
  <si>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</si>
  <si>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</si>
  <si>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</si>
  <si>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</si>
  <si>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</si>
  <si>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</si>
  <si>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</si>
  <si>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</si>
  <si>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</si>
  <si>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</si>
  <si>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</si>
  <si>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</si>
  <si>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</si>
  <si>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</si>
  <si>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</si>
  <si>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</si>
  <si>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</si>
  <si>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</si>
  <si>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</si>
  <si>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</si>
  <si>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</si>
  <si>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</si>
  <si>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</si>
  <si>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</si>
  <si>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</si>
  <si>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</si>
  <si>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</si>
  <si>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</si>
  <si>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</si>
  <si>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</si>
  <si>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Autistenzentrum Arche Noah - Verein zur beruflichen und sozialen Rehabilitation und  Integration von Autisten und Menschen mit anderer Behinderung</t>
  </si>
  <si>
    <t>Gemeinsam leben - gemeinsam lernen -  Integration Wien</t>
  </si>
  <si>
    <t>Lebenshilfe Wien GmbH</t>
  </si>
  <si>
    <t>je VZÄ à 37h</t>
  </si>
  <si>
    <t>TKM_WMmB_V2.3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</si>
</sst>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%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0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/>
      <top style="dotted">
        <color rgb="FF640000"/>
      </top>
      <bottom style="dotted">
        <color indexed="64"/>
      </bottom>
      <diagonal/>
    </border>
    <border>
      <left/>
      <right/>
      <top style="dotted">
        <color rgb="FF640000"/>
      </top>
      <bottom style="dotted">
        <color indexed="64"/>
      </bottom>
      <diagonal/>
    </border>
    <border>
      <left/>
      <right style="medium">
        <color rgb="FF640000"/>
      </right>
      <top style="dotted">
        <color rgb="FF64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rgb="FF640000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medium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thin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rgb="FF640000"/>
      </right>
      <top style="dotted">
        <color indexed="64"/>
      </top>
      <bottom style="medium">
        <color rgb="FF640000"/>
      </bottom>
      <diagonal/>
    </border>
    <border>
      <left/>
      <right style="thin">
        <color rgb="FF640000"/>
      </right>
      <top style="medium">
        <color rgb="FF640000"/>
      </top>
      <bottom style="dotted">
        <color rgb="FF640000"/>
      </bottom>
      <diagonal/>
    </border>
    <border>
      <left/>
      <right style="thin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thin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3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5" fillId="0" borderId="0"/>
    <xf numFmtId="43" fontId="65" fillId="0" borderId="0" applyFont="0" applyFill="0" applyBorder="0" applyAlignment="0" applyProtection="0"/>
    <xf numFmtId="0" fontId="8" fillId="0" borderId="0"/>
    <xf numFmtId="0" fontId="8" fillId="0" borderId="0"/>
  </cellStyleXfs>
  <cellXfs count="53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3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0" fontId="8" fillId="0" borderId="49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40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8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 wrapText="1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170" fontId="8" fillId="0" borderId="61" xfId="33" quotePrefix="1" applyNumberFormat="1" applyFont="1" applyFill="1" applyBorder="1" applyAlignment="1" applyProtection="1">
      <alignment horizontal="right" vertical="center" indent="1"/>
    </xf>
    <xf numFmtId="43" fontId="8" fillId="0" borderId="0" xfId="23" quotePrefix="1" applyFont="1" applyFill="1" applyBorder="1" applyAlignment="1" applyProtection="1">
      <alignment horizontal="right" vertical="center" indent="1"/>
    </xf>
    <xf numFmtId="43" fontId="8" fillId="0" borderId="28" xfId="23" quotePrefix="1" applyFont="1" applyFill="1" applyBorder="1" applyAlignment="1" applyProtection="1">
      <alignment horizontal="right" vertical="center" indent="1"/>
    </xf>
    <xf numFmtId="43" fontId="8" fillId="0" borderId="56" xfId="23" quotePrefix="1" applyFont="1" applyFill="1" applyBorder="1" applyAlignment="1" applyProtection="1">
      <alignment horizontal="right" vertical="center" indent="1"/>
    </xf>
    <xf numFmtId="43" fontId="8" fillId="0" borderId="31" xfId="23" quotePrefix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43" fontId="53" fillId="0" borderId="0" xfId="23" applyFont="1" applyFill="1" applyProtection="1"/>
    <xf numFmtId="0" fontId="8" fillId="0" borderId="0" xfId="0" applyFont="1" applyFill="1" applyProtection="1"/>
    <xf numFmtId="0" fontId="8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right" vertical="top" wrapText="1" shrinkToFit="1"/>
    </xf>
    <xf numFmtId="0" fontId="8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169" fontId="8" fillId="0" borderId="0" xfId="23" quotePrefix="1" applyNumberFormat="1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ill="1"/>
    <xf numFmtId="0" fontId="16" fillId="20" borderId="70" xfId="0" applyFont="1" applyFill="1" applyBorder="1" applyAlignment="1">
      <alignment horizontal="left"/>
    </xf>
    <xf numFmtId="168" fontId="8" fillId="22" borderId="39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/>
    </xf>
    <xf numFmtId="170" fontId="52" fillId="0" borderId="74" xfId="33" quotePrefix="1" applyNumberFormat="1" applyFont="1" applyFill="1" applyBorder="1" applyAlignment="1" applyProtection="1">
      <alignment horizontal="right" vertical="center" indent="1"/>
    </xf>
    <xf numFmtId="0" fontId="11" fillId="20" borderId="68" xfId="0" applyFont="1" applyFill="1" applyBorder="1"/>
    <xf numFmtId="43" fontId="52" fillId="0" borderId="39" xfId="23" quotePrefix="1" applyFont="1" applyFill="1" applyBorder="1" applyAlignment="1" applyProtection="1">
      <alignment horizontal="right" vertical="center" indent="1"/>
    </xf>
    <xf numFmtId="43" fontId="52" fillId="0" borderId="64" xfId="23" quotePrefix="1" applyFont="1" applyFill="1" applyBorder="1" applyAlignment="1" applyProtection="1">
      <alignment horizontal="right" vertical="center" indent="1"/>
    </xf>
    <xf numFmtId="43" fontId="8" fillId="0" borderId="73" xfId="23" quotePrefix="1" applyFont="1" applyFill="1" applyBorder="1" applyAlignment="1" applyProtection="1">
      <alignment horizontal="right" vertical="center" indent="1"/>
    </xf>
    <xf numFmtId="43" fontId="8" fillId="0" borderId="75" xfId="23" quotePrefix="1" applyFont="1" applyFill="1" applyBorder="1" applyAlignment="1" applyProtection="1">
      <alignment horizontal="right" vertical="center" indent="1"/>
    </xf>
    <xf numFmtId="43" fontId="8" fillId="0" borderId="79" xfId="23" quotePrefix="1" applyFont="1" applyFill="1" applyBorder="1" applyAlignment="1" applyProtection="1">
      <alignment horizontal="right" vertical="center" indent="1"/>
    </xf>
    <xf numFmtId="43" fontId="8" fillId="0" borderId="77" xfId="23" quotePrefix="1" applyFont="1" applyFill="1" applyBorder="1" applyAlignment="1" applyProtection="1">
      <alignment horizontal="right" vertical="center" indent="1"/>
    </xf>
    <xf numFmtId="169" fontId="8" fillId="0" borderId="64" xfId="23" quotePrefix="1" applyNumberFormat="1" applyFont="1" applyFill="1" applyBorder="1" applyAlignment="1" applyProtection="1">
      <alignment horizontal="right" vertical="center" indent="1"/>
    </xf>
    <xf numFmtId="169" fontId="8" fillId="0" borderId="75" xfId="23" quotePrefix="1" applyNumberFormat="1" applyFont="1" applyFill="1" applyBorder="1" applyAlignment="1" applyProtection="1">
      <alignment horizontal="right" vertical="center" indent="1"/>
    </xf>
    <xf numFmtId="169" fontId="8" fillId="0" borderId="73" xfId="23" quotePrefix="1" applyNumberFormat="1" applyFont="1" applyFill="1" applyBorder="1" applyAlignment="1" applyProtection="1">
      <alignment horizontal="right" vertical="center" indent="1"/>
    </xf>
    <xf numFmtId="169" fontId="8" fillId="0" borderId="67" xfId="23" quotePrefix="1" applyNumberFormat="1" applyFont="1" applyFill="1" applyBorder="1" applyAlignment="1" applyProtection="1">
      <alignment horizontal="right" vertical="center" indent="1"/>
    </xf>
    <xf numFmtId="169" fontId="11" fillId="20" borderId="69" xfId="23" quotePrefix="1" applyNumberFormat="1" applyFont="1" applyFill="1" applyBorder="1" applyAlignment="1" applyProtection="1">
      <alignment horizontal="right" vertical="center" indent="1"/>
    </xf>
    <xf numFmtId="43" fontId="8" fillId="0" borderId="0" xfId="23" applyFont="1" applyFill="1" applyBorder="1" applyProtection="1"/>
    <xf numFmtId="0" fontId="12" fillId="20" borderId="70" xfId="0" applyFont="1" applyFill="1" applyBorder="1" applyAlignment="1">
      <alignment horizontal="right"/>
    </xf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7" fillId="0" borderId="0" xfId="128" applyFont="1" applyFill="1"/>
    <xf numFmtId="0" fontId="57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8" fillId="32" borderId="0" xfId="128" applyFont="1" applyFill="1"/>
    <xf numFmtId="0" fontId="57" fillId="33" borderId="0" xfId="128" applyFont="1" applyFill="1" applyAlignment="1">
      <alignment horizontal="left"/>
    </xf>
    <xf numFmtId="0" fontId="59" fillId="32" borderId="0" xfId="128" applyFont="1" applyFill="1"/>
    <xf numFmtId="0" fontId="60" fillId="21" borderId="0" xfId="128" applyFont="1" applyFill="1"/>
    <xf numFmtId="0" fontId="3" fillId="34" borderId="0" xfId="128" applyFont="1" applyFill="1"/>
    <xf numFmtId="0" fontId="54" fillId="34" borderId="0" xfId="0" applyFont="1" applyFill="1"/>
    <xf numFmtId="0" fontId="0" fillId="34" borderId="0" xfId="0" applyFill="1"/>
    <xf numFmtId="0" fontId="57" fillId="33" borderId="0" xfId="128" applyFont="1" applyFill="1"/>
    <xf numFmtId="0" fontId="61" fillId="35" borderId="0" xfId="128" applyFont="1" applyFill="1" applyAlignment="1">
      <alignment horizontal="left"/>
    </xf>
    <xf numFmtId="0" fontId="62" fillId="32" borderId="0" xfId="128" applyFont="1" applyFill="1"/>
    <xf numFmtId="0" fontId="64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3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3" fontId="8" fillId="22" borderId="18" xfId="5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right"/>
    </xf>
    <xf numFmtId="0" fontId="2" fillId="0" borderId="0" xfId="129" applyFont="1" applyFill="1" applyAlignment="1"/>
    <xf numFmtId="0" fontId="63" fillId="36" borderId="0" xfId="0" applyFont="1" applyFill="1"/>
    <xf numFmtId="0" fontId="2" fillId="0" borderId="0" xfId="129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/>
    <xf numFmtId="0" fontId="39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8" fillId="0" borderId="65" xfId="0" applyFont="1" applyFill="1" applyBorder="1"/>
    <xf numFmtId="0" fontId="8" fillId="0" borderId="0" xfId="0" applyFont="1" applyFill="1" applyAlignment="1">
      <alignment horizontal="right" vertical="center"/>
    </xf>
    <xf numFmtId="49" fontId="52" fillId="0" borderId="65" xfId="0" applyNumberFormat="1" applyFont="1" applyFill="1" applyBorder="1"/>
    <xf numFmtId="43" fontId="52" fillId="22" borderId="74" xfId="23" quotePrefix="1" applyFont="1" applyFill="1" applyBorder="1" applyAlignment="1" applyProtection="1">
      <alignment horizontal="right" vertical="center" indent="1"/>
      <protection locked="0"/>
    </xf>
    <xf numFmtId="43" fontId="52" fillId="22" borderId="64" xfId="23" quotePrefix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>
      <alignment vertical="top"/>
    </xf>
    <xf numFmtId="49" fontId="8" fillId="0" borderId="72" xfId="0" applyNumberFormat="1" applyFont="1" applyFill="1" applyBorder="1"/>
    <xf numFmtId="43" fontId="8" fillId="22" borderId="62" xfId="23" quotePrefix="1" applyFont="1" applyFill="1" applyBorder="1" applyAlignment="1" applyProtection="1">
      <alignment horizontal="right" vertical="center" indent="1"/>
      <protection locked="0"/>
    </xf>
    <xf numFmtId="49" fontId="8" fillId="0" borderId="71" xfId="0" applyNumberFormat="1" applyFont="1" applyFill="1" applyBorder="1"/>
    <xf numFmtId="43" fontId="8" fillId="22" borderId="73" xfId="23" quotePrefix="1" applyFont="1" applyFill="1" applyBorder="1" applyAlignment="1" applyProtection="1">
      <alignment horizontal="right" vertical="center" indent="1"/>
      <protection locked="0"/>
    </xf>
    <xf numFmtId="43" fontId="8" fillId="22" borderId="61" xfId="23" quotePrefix="1" applyFont="1" applyFill="1" applyBorder="1" applyAlignment="1" applyProtection="1">
      <alignment horizontal="right" vertical="center" indent="1"/>
      <protection locked="0"/>
    </xf>
    <xf numFmtId="49" fontId="8" fillId="0" borderId="66" xfId="0" applyNumberFormat="1" applyFont="1" applyFill="1" applyBorder="1"/>
    <xf numFmtId="0" fontId="1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3" fontId="8" fillId="0" borderId="0" xfId="0" quotePrefix="1" applyNumberFormat="1" applyFont="1" applyFill="1" applyAlignment="1">
      <alignment horizontal="right" vertical="center" indent="1"/>
    </xf>
    <xf numFmtId="0" fontId="15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65" xfId="0" applyNumberFormat="1" applyFont="1" applyFill="1" applyBorder="1"/>
    <xf numFmtId="49" fontId="8" fillId="0" borderId="76" xfId="0" applyNumberFormat="1" applyFont="1" applyFill="1" applyBorder="1"/>
    <xf numFmtId="0" fontId="8" fillId="0" borderId="76" xfId="0" applyFont="1" applyFill="1" applyBorder="1"/>
    <xf numFmtId="168" fontId="8" fillId="22" borderId="41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 vertical="center"/>
    </xf>
    <xf numFmtId="170" fontId="52" fillId="0" borderId="39" xfId="33" quotePrefix="1" applyNumberFormat="1" applyFont="1" applyFill="1" applyBorder="1" applyAlignment="1" applyProtection="1">
      <alignment horizontal="right" vertical="center" indent="1"/>
    </xf>
    <xf numFmtId="170" fontId="8" fillId="0" borderId="28" xfId="33" quotePrefix="1" applyNumberFormat="1" applyFont="1" applyFill="1" applyBorder="1" applyAlignment="1" applyProtection="1">
      <alignment horizontal="right" vertical="center" indent="1"/>
    </xf>
    <xf numFmtId="43" fontId="11" fillId="20" borderId="81" xfId="23" quotePrefix="1" applyFont="1" applyFill="1" applyBorder="1" applyAlignment="1" applyProtection="1">
      <alignment horizontal="right" vertical="center" indent="1"/>
    </xf>
    <xf numFmtId="170" fontId="8" fillId="0" borderId="62" xfId="33" quotePrefix="1" applyNumberFormat="1" applyFont="1" applyFill="1" applyBorder="1" applyAlignment="1" applyProtection="1">
      <alignment horizontal="right" vertical="center" indent="1"/>
    </xf>
    <xf numFmtId="170" fontId="8" fillId="0" borderId="56" xfId="33" quotePrefix="1" applyNumberFormat="1" applyFont="1" applyFill="1" applyBorder="1" applyAlignment="1" applyProtection="1">
      <alignment horizontal="right" vertical="center" indent="1"/>
    </xf>
    <xf numFmtId="43" fontId="52" fillId="22" borderId="39" xfId="23" quotePrefix="1" applyFont="1" applyFill="1" applyBorder="1" applyAlignment="1" applyProtection="1">
      <alignment horizontal="right" vertical="center" indent="1"/>
      <protection locked="0"/>
    </xf>
    <xf numFmtId="43" fontId="8" fillId="22" borderId="28" xfId="23" quotePrefix="1" applyFont="1" applyFill="1" applyBorder="1" applyAlignment="1" applyProtection="1">
      <alignment horizontal="right" vertical="center" indent="1"/>
      <protection locked="0"/>
    </xf>
    <xf numFmtId="43" fontId="8" fillId="22" borderId="82" xfId="23" quotePrefix="1" applyFont="1" applyFill="1" applyBorder="1" applyAlignment="1" applyProtection="1">
      <alignment horizontal="right" vertical="center" indent="1"/>
      <protection locked="0"/>
    </xf>
    <xf numFmtId="43" fontId="8" fillId="22" borderId="79" xfId="23" quotePrefix="1" applyFont="1" applyFill="1" applyBorder="1" applyAlignment="1" applyProtection="1">
      <alignment horizontal="right" vertical="center" indent="1"/>
      <protection locked="0"/>
    </xf>
    <xf numFmtId="43" fontId="8" fillId="22" borderId="31" xfId="23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/>
    <xf numFmtId="43" fontId="8" fillId="0" borderId="83" xfId="23" quotePrefix="1" applyFont="1" applyFill="1" applyBorder="1" applyAlignment="1" applyProtection="1">
      <alignment horizontal="right" vertical="center" indent="1"/>
    </xf>
    <xf numFmtId="169" fontId="8" fillId="0" borderId="39" xfId="23" quotePrefix="1" applyNumberFormat="1" applyFont="1" applyFill="1" applyBorder="1" applyAlignment="1" applyProtection="1">
      <alignment horizontal="right" vertical="center" indent="1"/>
    </xf>
    <xf numFmtId="169" fontId="8" fillId="0" borderId="28" xfId="23" quotePrefix="1" applyNumberFormat="1" applyFont="1" applyFill="1" applyBorder="1" applyAlignment="1" applyProtection="1">
      <alignment horizontal="right" vertical="center" indent="1"/>
    </xf>
    <xf numFmtId="169" fontId="8" fillId="0" borderId="84" xfId="23" quotePrefix="1" applyNumberFormat="1" applyFont="1" applyFill="1" applyBorder="1" applyAlignment="1" applyProtection="1">
      <alignment horizontal="right" vertical="center" indent="1"/>
    </xf>
    <xf numFmtId="169" fontId="11" fillId="20" borderId="41" xfId="23" quotePrefix="1" applyNumberFormat="1" applyFont="1" applyFill="1" applyBorder="1" applyAlignment="1" applyProtection="1">
      <alignment horizontal="right" vertical="center" indent="1"/>
    </xf>
    <xf numFmtId="9" fontId="8" fillId="0" borderId="39" xfId="33" quotePrefix="1" applyFont="1" applyFill="1" applyBorder="1" applyAlignment="1" applyProtection="1">
      <alignment horizontal="right" vertical="center" indent="1"/>
    </xf>
    <xf numFmtId="9" fontId="8" fillId="0" borderId="56" xfId="33" quotePrefix="1" applyFont="1" applyFill="1" applyBorder="1" applyAlignment="1" applyProtection="1">
      <alignment horizontal="right" vertical="center" indent="1"/>
    </xf>
    <xf numFmtId="49" fontId="8" fillId="0" borderId="76" xfId="0" applyNumberFormat="1" applyFont="1" applyFill="1" applyBorder="1" applyAlignment="1">
      <alignment horizontal="left"/>
    </xf>
    <xf numFmtId="169" fontId="8" fillId="0" borderId="79" xfId="23" quotePrefix="1" applyNumberFormat="1" applyFont="1" applyFill="1" applyBorder="1" applyAlignment="1" applyProtection="1">
      <alignment horizontal="right" vertical="center" indent="1"/>
    </xf>
    <xf numFmtId="9" fontId="8" fillId="0" borderId="31" xfId="33" quotePrefix="1" applyFont="1" applyFill="1" applyBorder="1" applyAlignment="1" applyProtection="1">
      <alignment horizontal="right" vertical="center" indent="1"/>
    </xf>
    <xf numFmtId="0" fontId="16" fillId="20" borderId="85" xfId="0" applyFont="1" applyFill="1" applyBorder="1" applyAlignment="1">
      <alignment horizontal="left"/>
    </xf>
    <xf numFmtId="49" fontId="8" fillId="0" borderId="29" xfId="0" applyNumberFormat="1" applyFont="1" applyFill="1" applyBorder="1"/>
    <xf numFmtId="49" fontId="8" fillId="0" borderId="65" xfId="0" applyNumberFormat="1" applyFont="1" applyFill="1" applyBorder="1" applyAlignment="1">
      <alignment horizontal="left" vertical="top"/>
    </xf>
    <xf numFmtId="0" fontId="8" fillId="0" borderId="68" xfId="54" applyFill="1" applyBorder="1" applyAlignment="1">
      <alignment horizontal="left" vertical="top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left" vertical="center"/>
    </xf>
    <xf numFmtId="43" fontId="11" fillId="20" borderId="23" xfId="23" quotePrefix="1" applyFont="1" applyFill="1" applyBorder="1" applyAlignment="1" applyProtection="1">
      <alignment horizontal="right" vertical="center" indent="1"/>
    </xf>
    <xf numFmtId="43" fontId="8" fillId="22" borderId="56" xfId="23" quotePrefix="1" applyFont="1" applyFill="1" applyBorder="1" applyAlignment="1" applyProtection="1">
      <alignment horizontal="right" vertical="center" indent="1"/>
      <protection locked="0"/>
    </xf>
    <xf numFmtId="0" fontId="8" fillId="0" borderId="24" xfId="0" applyFont="1" applyFill="1" applyBorder="1"/>
    <xf numFmtId="49" fontId="8" fillId="0" borderId="24" xfId="0" applyNumberFormat="1" applyFont="1" applyFill="1" applyBorder="1"/>
    <xf numFmtId="43" fontId="8" fillId="0" borderId="26" xfId="23" quotePrefix="1" applyFont="1" applyFill="1" applyBorder="1" applyAlignment="1" applyProtection="1">
      <alignment horizontal="right" vertical="center" indent="1"/>
    </xf>
    <xf numFmtId="169" fontId="8" fillId="0" borderId="90" xfId="23" quotePrefix="1" applyNumberFormat="1" applyFont="1" applyFill="1" applyBorder="1" applyAlignment="1" applyProtection="1">
      <alignment horizontal="right" vertical="center" indent="1"/>
    </xf>
    <xf numFmtId="169" fontId="8" fillId="0" borderId="91" xfId="23" quotePrefix="1" applyNumberFormat="1" applyFont="1" applyFill="1" applyBorder="1" applyAlignment="1" applyProtection="1">
      <alignment horizontal="right" vertical="center" indent="1"/>
    </xf>
    <xf numFmtId="169" fontId="8" fillId="0" borderId="92" xfId="23" quotePrefix="1" applyNumberFormat="1" applyFont="1" applyFill="1" applyBorder="1" applyAlignment="1" applyProtection="1">
      <alignment horizontal="right" vertical="center" indent="1"/>
    </xf>
    <xf numFmtId="169" fontId="11" fillId="20" borderId="93" xfId="23" quotePrefix="1" applyNumberFormat="1" applyFont="1" applyFill="1" applyBorder="1" applyAlignment="1" applyProtection="1">
      <alignment horizontal="right" vertical="center" indent="1"/>
    </xf>
    <xf numFmtId="0" fontId="8" fillId="0" borderId="94" xfId="0" applyFont="1" applyFill="1" applyBorder="1"/>
    <xf numFmtId="43" fontId="52" fillId="0" borderId="90" xfId="23" quotePrefix="1" applyFont="1" applyFill="1" applyBorder="1" applyAlignment="1" applyProtection="1">
      <alignment horizontal="right" vertical="center" indent="1"/>
    </xf>
    <xf numFmtId="43" fontId="8" fillId="0" borderId="91" xfId="23" quotePrefix="1" applyFont="1" applyFill="1" applyBorder="1" applyAlignment="1" applyProtection="1">
      <alignment horizontal="right" vertical="center" indent="1"/>
    </xf>
    <xf numFmtId="43" fontId="8" fillId="0" borderId="95" xfId="23" quotePrefix="1" applyFont="1" applyFill="1" applyBorder="1" applyAlignment="1" applyProtection="1">
      <alignment horizontal="right" vertical="center" indent="1"/>
    </xf>
    <xf numFmtId="0" fontId="16" fillId="20" borderId="85" xfId="54" applyFont="1" applyFill="1" applyBorder="1"/>
    <xf numFmtId="43" fontId="8" fillId="0" borderId="44" xfId="23" quotePrefix="1" applyFont="1" applyFill="1" applyBorder="1" applyAlignment="1" applyProtection="1">
      <alignment horizontal="right" vertical="center" indent="1"/>
    </xf>
    <xf numFmtId="49" fontId="8" fillId="0" borderId="96" xfId="0" applyNumberFormat="1" applyFont="1" applyFill="1" applyBorder="1"/>
    <xf numFmtId="49" fontId="8" fillId="0" borderId="97" xfId="0" applyNumberFormat="1" applyFont="1" applyFill="1" applyBorder="1"/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98" xfId="0" applyFont="1" applyFill="1" applyBorder="1"/>
    <xf numFmtId="0" fontId="8" fillId="0" borderId="99" xfId="0" applyFont="1" applyFill="1" applyBorder="1"/>
    <xf numFmtId="169" fontId="8" fillId="0" borderId="31" xfId="23" quotePrefix="1" applyNumberFormat="1" applyFont="1" applyFill="1" applyBorder="1" applyAlignment="1" applyProtection="1">
      <alignment horizontal="right" vertical="center" indent="1"/>
    </xf>
    <xf numFmtId="0" fontId="16" fillId="20" borderId="63" xfId="0" applyFont="1" applyFill="1" applyBorder="1" applyAlignment="1">
      <alignment horizontal="left" vertical="center" wrapText="1"/>
    </xf>
    <xf numFmtId="43" fontId="11" fillId="20" borderId="102" xfId="23" quotePrefix="1" applyFont="1" applyFill="1" applyBorder="1" applyAlignment="1" applyProtection="1">
      <alignment horizontal="right" vertical="center" indent="1"/>
    </xf>
    <xf numFmtId="0" fontId="1" fillId="0" borderId="0" xfId="129" applyFont="1" applyFill="1" applyAlignment="1"/>
    <xf numFmtId="0" fontId="1" fillId="0" borderId="0" xfId="129" applyFont="1" applyFill="1"/>
    <xf numFmtId="0" fontId="1" fillId="0" borderId="0" xfId="128" applyFont="1" applyFill="1"/>
    <xf numFmtId="0" fontId="66" fillId="0" borderId="0" xfId="0" applyFont="1" applyFill="1" applyProtection="1"/>
    <xf numFmtId="0" fontId="56" fillId="0" borderId="0" xfId="0" applyFont="1" applyFill="1" applyBorder="1" applyProtection="1"/>
    <xf numFmtId="0" fontId="56" fillId="0" borderId="0" xfId="0" applyNumberFormat="1" applyFont="1" applyFill="1" applyProtection="1"/>
    <xf numFmtId="0" fontId="56" fillId="0" borderId="0" xfId="0" applyNumberFormat="1" applyFont="1" applyFill="1" applyBorder="1" applyProtection="1"/>
    <xf numFmtId="0" fontId="55" fillId="20" borderId="18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/>
    <xf numFmtId="165" fontId="8" fillId="22" borderId="53" xfId="0" applyNumberFormat="1" applyFont="1" applyFill="1" applyBorder="1" applyAlignment="1" applyProtection="1">
      <alignment horizontal="left" vertical="top" wrapText="1"/>
      <protection locked="0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wrapText="1"/>
    </xf>
    <xf numFmtId="0" fontId="55" fillId="20" borderId="48" xfId="0" applyNumberFormat="1" applyFont="1" applyFill="1" applyBorder="1" applyAlignment="1" applyProtection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55" fillId="20" borderId="101" xfId="0" applyFont="1" applyFill="1" applyBorder="1" applyAlignment="1">
      <alignment horizontal="center" vertical="center" wrapText="1"/>
    </xf>
    <xf numFmtId="0" fontId="55" fillId="20" borderId="70" xfId="0" applyFont="1" applyFill="1" applyBorder="1" applyAlignment="1">
      <alignment horizontal="center" vertical="center" wrapText="1"/>
    </xf>
    <xf numFmtId="0" fontId="55" fillId="20" borderId="100" xfId="0" applyFont="1" applyFill="1" applyBorder="1" applyAlignment="1">
      <alignment horizontal="center" vertical="center" wrapText="1"/>
    </xf>
    <xf numFmtId="0" fontId="55" fillId="20" borderId="80" xfId="0" applyFont="1" applyFill="1" applyBorder="1" applyAlignment="1">
      <alignment horizontal="center" vertical="center" wrapText="1"/>
    </xf>
    <xf numFmtId="0" fontId="55" fillId="20" borderId="78" xfId="0" applyFont="1" applyFill="1" applyBorder="1" applyAlignment="1">
      <alignment horizontal="center" vertical="center" wrapText="1"/>
    </xf>
    <xf numFmtId="0" fontId="55" fillId="20" borderId="89" xfId="0" applyFont="1" applyFill="1" applyBorder="1" applyAlignment="1">
      <alignment horizontal="right"/>
    </xf>
    <xf numFmtId="0" fontId="55" fillId="20" borderId="78" xfId="0" applyFont="1" applyFill="1" applyBorder="1" applyAlignment="1">
      <alignment horizontal="right"/>
    </xf>
    <xf numFmtId="0" fontId="55" fillId="20" borderId="70" xfId="0" applyFont="1" applyFill="1" applyBorder="1" applyAlignment="1">
      <alignment horizontal="right"/>
    </xf>
    <xf numFmtId="0" fontId="9" fillId="20" borderId="18" xfId="0" applyFont="1" applyFill="1" applyBorder="1" applyAlignment="1">
      <alignment horizontal="left" vertical="center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top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0" borderId="32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8" xfId="33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8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8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  <protection locked="0"/>
    </xf>
    <xf numFmtId="3" fontId="8" fillId="0" borderId="49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52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0" fontId="55" fillId="20" borderId="18" xfId="0" applyNumberFormat="1" applyFont="1" applyFill="1" applyBorder="1" applyAlignment="1" applyProtection="1">
      <alignment horizontal="center" vertical="center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8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9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</xf>
    <xf numFmtId="165" fontId="8" fillId="22" borderId="53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50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52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68" fillId="0" borderId="49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165" fontId="53" fillId="0" borderId="54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</xf>
    <xf numFmtId="4" fontId="53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6" fillId="22" borderId="36" xfId="54" applyFont="1" applyFill="1" applyBorder="1" applyAlignment="1" applyProtection="1">
      <alignment horizontal="left" vertical="center" wrapText="1"/>
      <protection locked="0"/>
    </xf>
    <xf numFmtId="0" fontId="16" fillId="22" borderId="46" xfId="54" applyFont="1" applyFill="1" applyBorder="1" applyAlignment="1" applyProtection="1">
      <alignment horizontal="left" vertical="center" wrapText="1"/>
      <protection locked="0"/>
    </xf>
    <xf numFmtId="0" fontId="16" fillId="22" borderId="37" xfId="54" applyFont="1" applyFill="1" applyBorder="1" applyAlignment="1" applyProtection="1">
      <alignment horizontal="left" vertical="center" wrapText="1"/>
      <protection locked="0"/>
    </xf>
    <xf numFmtId="0" fontId="8" fillId="22" borderId="42" xfId="0" applyFont="1" applyFill="1" applyBorder="1" applyAlignment="1" applyProtection="1">
      <alignment horizontal="left" vertical="center" wrapText="1"/>
      <protection locked="0"/>
    </xf>
    <xf numFmtId="0" fontId="8" fillId="22" borderId="55" xfId="0" applyFont="1" applyFill="1" applyBorder="1" applyAlignment="1" applyProtection="1">
      <alignment horizontal="left" vertical="center" wrapText="1"/>
      <protection locked="0"/>
    </xf>
    <xf numFmtId="0" fontId="8" fillId="22" borderId="47" xfId="0" applyFont="1" applyFill="1" applyBorder="1" applyAlignment="1" applyProtection="1">
      <alignment horizontal="left" vertical="center" wrapText="1"/>
      <protection locked="0"/>
    </xf>
    <xf numFmtId="0" fontId="8" fillId="22" borderId="58" xfId="0" applyFont="1" applyFill="1" applyBorder="1" applyAlignment="1" applyProtection="1">
      <alignment horizontal="left" vertical="center" wrapText="1"/>
      <protection locked="0"/>
    </xf>
    <xf numFmtId="0" fontId="8" fillId="22" borderId="59" xfId="0" applyFont="1" applyFill="1" applyBorder="1" applyAlignment="1" applyProtection="1">
      <alignment horizontal="left" vertical="center" wrapText="1"/>
      <protection locked="0"/>
    </xf>
    <xf numFmtId="0" fontId="8" fillId="22" borderId="60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47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57" xfId="54" applyNumberFormat="1" applyFill="1" applyBorder="1" applyAlignment="1" applyProtection="1">
      <alignment horizontal="left" vertical="top" wrapText="1"/>
      <protection locked="0"/>
    </xf>
    <xf numFmtId="0" fontId="8" fillId="22" borderId="87" xfId="54" applyNumberFormat="1" applyFill="1" applyBorder="1" applyAlignment="1" applyProtection="1">
      <alignment horizontal="left" vertical="top" wrapText="1"/>
      <protection locked="0"/>
    </xf>
    <xf numFmtId="0" fontId="8" fillId="22" borderId="82" xfId="54" applyNumberFormat="1" applyFill="1" applyBorder="1" applyAlignment="1" applyProtection="1">
      <alignment horizontal="left" vertical="top" wrapText="1"/>
      <protection locked="0"/>
    </xf>
    <xf numFmtId="0" fontId="8" fillId="22" borderId="88" xfId="54" applyNumberFormat="1" applyFill="1" applyBorder="1" applyAlignment="1" applyProtection="1">
      <alignment horizontal="left" vertical="top" wrapText="1"/>
      <protection locked="0"/>
    </xf>
    <xf numFmtId="0" fontId="8" fillId="22" borderId="86" xfId="54" applyNumberForma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6" fillId="20" borderId="80" xfId="54" applyFont="1" applyFill="1" applyBorder="1" applyAlignment="1">
      <alignment horizontal="center"/>
    </xf>
    <xf numFmtId="0" fontId="16" fillId="20" borderId="70" xfId="54" applyFont="1" applyFill="1" applyBorder="1" applyAlignment="1">
      <alignment horizontal="center"/>
    </xf>
    <xf numFmtId="9" fontId="56" fillId="0" borderId="29" xfId="0" applyNumberFormat="1" applyFont="1" applyFill="1" applyBorder="1" applyAlignment="1">
      <alignment horizontal="left" vertical="top"/>
    </xf>
    <xf numFmtId="9" fontId="56" fillId="0" borderId="30" xfId="0" applyNumberFormat="1" applyFont="1" applyFill="1" applyBorder="1" applyAlignment="1">
      <alignment horizontal="left" vertical="top"/>
    </xf>
    <xf numFmtId="9" fontId="56" fillId="0" borderId="31" xfId="0" applyNumberFormat="1" applyFont="1" applyFill="1" applyBorder="1" applyAlignment="1">
      <alignment horizontal="left" vertical="top"/>
    </xf>
    <xf numFmtId="9" fontId="56" fillId="0" borderId="27" xfId="0" applyNumberFormat="1" applyFont="1" applyFill="1" applyBorder="1" applyAlignment="1">
      <alignment horizontal="left" vertical="top"/>
    </xf>
    <xf numFmtId="9" fontId="56" fillId="0" borderId="16" xfId="0" applyNumberFormat="1" applyFont="1" applyFill="1" applyBorder="1" applyAlignment="1">
      <alignment horizontal="left" vertical="top"/>
    </xf>
    <xf numFmtId="9" fontId="56" fillId="0" borderId="28" xfId="0" applyNumberFormat="1" applyFont="1" applyFill="1" applyBorder="1" applyAlignment="1">
      <alignment horizontal="left" vertical="top"/>
    </xf>
    <xf numFmtId="0" fontId="56" fillId="0" borderId="24" xfId="0" applyFont="1" applyFill="1" applyBorder="1" applyAlignment="1">
      <alignment horizontal="left" vertical="top"/>
    </xf>
    <xf numFmtId="0" fontId="56" fillId="0" borderId="25" xfId="0" applyFont="1" applyFill="1" applyBorder="1" applyAlignment="1">
      <alignment horizontal="left" vertical="top"/>
    </xf>
    <xf numFmtId="0" fontId="56" fillId="0" borderId="26" xfId="0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55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>
      <alignment horizontal="center" vertical="center" wrapText="1"/>
    </xf>
    <xf numFmtId="0" fontId="55" fillId="20" borderId="45" xfId="0" applyNumberFormat="1" applyFont="1" applyFill="1" applyBorder="1" applyAlignment="1">
      <alignment horizontal="center" vertical="center" wrapText="1"/>
    </xf>
    <xf numFmtId="0" fontId="55" fillId="20" borderId="23" xfId="0" applyNumberFormat="1" applyFont="1" applyFill="1" applyBorder="1" applyAlignment="1">
      <alignment horizontal="center" vertical="center" wrapText="1"/>
    </xf>
    <xf numFmtId="9" fontId="56" fillId="0" borderId="27" xfId="0" applyNumberFormat="1" applyFont="1" applyFill="1" applyBorder="1" applyAlignment="1" applyProtection="1">
      <alignment horizontal="left" vertical="top"/>
    </xf>
    <xf numFmtId="9" fontId="56" fillId="0" borderId="16" xfId="0" applyNumberFormat="1" applyFont="1" applyFill="1" applyBorder="1" applyAlignment="1" applyProtection="1">
      <alignment horizontal="left" vertical="top"/>
    </xf>
    <xf numFmtId="9" fontId="56" fillId="0" borderId="28" xfId="0" applyNumberFormat="1" applyFont="1" applyFill="1" applyBorder="1" applyAlignment="1" applyProtection="1">
      <alignment horizontal="left" vertical="top"/>
    </xf>
    <xf numFmtId="9" fontId="56" fillId="0" borderId="29" xfId="0" applyNumberFormat="1" applyFont="1" applyFill="1" applyBorder="1" applyAlignment="1" applyProtection="1">
      <alignment horizontal="left" vertical="top"/>
    </xf>
    <xf numFmtId="9" fontId="56" fillId="0" borderId="30" xfId="0" applyNumberFormat="1" applyFont="1" applyFill="1" applyBorder="1" applyAlignment="1" applyProtection="1">
      <alignment horizontal="left" vertical="top"/>
    </xf>
    <xf numFmtId="9" fontId="56" fillId="0" borderId="31" xfId="0" applyNumberFormat="1" applyFont="1" applyFill="1" applyBorder="1" applyAlignment="1" applyProtection="1">
      <alignment horizontal="left" vertical="top"/>
    </xf>
    <xf numFmtId="0" fontId="56" fillId="0" borderId="3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center" vertical="top"/>
    </xf>
    <xf numFmtId="0" fontId="56" fillId="0" borderId="37" xfId="0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stfima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49" workbookViewId="0"/>
  </sheetViews>
  <sheetFormatPr baseColWidth="10" defaultColWidth="11.42578125" defaultRowHeight="15.6" customHeight="1" x14ac:dyDescent="0.2"/>
  <cols>
    <col min="1" max="1" width="3" style="91" customWidth="1"/>
    <col min="2" max="2" width="49.5703125" style="91" bestFit="1" customWidth="1"/>
    <col min="3" max="15" width="17.7109375" style="91" customWidth="1"/>
    <col min="16" max="16" width="2.85546875" style="91" customWidth="1"/>
    <col min="17" max="17" width="5.85546875" style="91" customWidth="1"/>
    <col min="18" max="18" width="10" style="91" customWidth="1"/>
    <col min="19" max="16384" width="11.42578125" style="91"/>
  </cols>
  <sheetData>
    <row r="1" spans="1:100" ht="15.6" customHeight="1" thickBot="1" x14ac:dyDescent="0.25">
      <c r="A1" s="102"/>
      <c r="B1" s="102" t="s">
        <v>318</v>
      </c>
      <c r="C1" s="102"/>
      <c r="D1" s="105"/>
      <c r="E1" s="105"/>
      <c r="F1" s="105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2" customFormat="1" ht="19.5" customHeight="1" thickBot="1" x14ac:dyDescent="0.3">
      <c r="A2" s="205"/>
      <c r="B2" s="311" t="s">
        <v>197</v>
      </c>
      <c r="C2" s="206"/>
      <c r="D2" s="106"/>
      <c r="E2" s="204"/>
      <c r="F2" s="1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</row>
    <row r="3" spans="1:100" ht="15.6" customHeight="1" thickBot="1" x14ac:dyDescent="0.3">
      <c r="A3" s="102"/>
      <c r="B3" s="314"/>
      <c r="C3" s="207"/>
      <c r="D3" s="105"/>
      <c r="E3" s="107"/>
      <c r="F3" s="1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312" t="s">
        <v>9</v>
      </c>
      <c r="C4" s="467"/>
      <c r="D4" s="468"/>
      <c r="E4" s="469"/>
      <c r="F4" s="208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312" t="s">
        <v>196</v>
      </c>
      <c r="C5" s="473"/>
      <c r="D5" s="474"/>
      <c r="E5" s="475"/>
      <c r="F5" s="208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312" t="s">
        <v>109</v>
      </c>
      <c r="C6" s="473"/>
      <c r="D6" s="474"/>
      <c r="E6" s="475"/>
      <c r="F6" s="209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5" customHeight="1" x14ac:dyDescent="0.2">
      <c r="A7" s="102"/>
      <c r="B7" s="312" t="s">
        <v>68</v>
      </c>
      <c r="C7" s="476" t="s">
        <v>266</v>
      </c>
      <c r="D7" s="477"/>
      <c r="E7" s="478"/>
      <c r="F7" s="20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312" t="s">
        <v>13</v>
      </c>
      <c r="C8" s="479" t="str">
        <f>IF(C9="Teilbetreutes Wohnen","Teilbetreutes Wohnen",IF(C9&gt;"","Vollbetreutes Wohnen",""))</f>
        <v/>
      </c>
      <c r="D8" s="480"/>
      <c r="E8" s="481"/>
      <c r="F8" s="20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312" t="s">
        <v>35</v>
      </c>
      <c r="C9" s="470"/>
      <c r="D9" s="471"/>
      <c r="E9" s="472"/>
      <c r="F9" s="209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313" t="s">
        <v>160</v>
      </c>
      <c r="C10" s="482"/>
      <c r="D10" s="483"/>
      <c r="E10" s="484"/>
      <c r="F10" s="209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313" t="s">
        <v>206</v>
      </c>
      <c r="C11" s="485"/>
      <c r="D11" s="486"/>
      <c r="E11" s="487"/>
      <c r="F11" s="20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313" t="s">
        <v>207</v>
      </c>
      <c r="C12" s="470"/>
      <c r="D12" s="471"/>
      <c r="E12" s="472"/>
      <c r="F12" s="20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312" t="s">
        <v>100</v>
      </c>
      <c r="C13" s="470"/>
      <c r="D13" s="471"/>
      <c r="E13" s="472"/>
      <c r="F13" s="20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312" t="s">
        <v>69</v>
      </c>
      <c r="C14" s="470"/>
      <c r="D14" s="471"/>
      <c r="E14" s="472"/>
      <c r="F14" s="20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312" t="s">
        <v>65</v>
      </c>
      <c r="C15" s="495"/>
      <c r="D15" s="496"/>
      <c r="E15" s="497"/>
      <c r="F15" s="20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">
      <c r="A16" s="102"/>
      <c r="B16" s="102"/>
      <c r="C16" s="102"/>
      <c r="D16" s="102"/>
      <c r="E16" s="102"/>
      <c r="F16" s="102"/>
      <c r="G16" s="102"/>
      <c r="H16" s="102"/>
      <c r="I16" s="105"/>
      <c r="J16" s="105"/>
      <c r="K16" s="105"/>
      <c r="L16" s="105"/>
      <c r="M16" s="105"/>
      <c r="N16" s="105"/>
      <c r="O16" s="105"/>
      <c r="P16" s="105"/>
      <c r="Q16" s="10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2"/>
      <c r="F17" s="102"/>
      <c r="G17" s="102"/>
      <c r="H17" s="102"/>
      <c r="I17" s="105"/>
      <c r="J17" s="105"/>
      <c r="K17" s="105"/>
      <c r="L17" s="105"/>
      <c r="M17" s="105"/>
      <c r="N17" s="105"/>
      <c r="O17" s="105"/>
      <c r="P17" s="105"/>
      <c r="Q17" s="105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.6" customHeight="1" x14ac:dyDescent="0.25">
      <c r="A18" s="102"/>
      <c r="B18" s="253" t="s">
        <v>163</v>
      </c>
      <c r="C18" s="116"/>
      <c r="D18" s="102"/>
      <c r="E18" s="102"/>
      <c r="F18" s="102"/>
      <c r="G18" s="102"/>
      <c r="H18" s="102"/>
      <c r="I18" s="105"/>
      <c r="J18" s="105"/>
      <c r="K18" s="105"/>
      <c r="L18" s="105"/>
      <c r="M18" s="105"/>
      <c r="N18" s="105"/>
      <c r="O18" s="105"/>
      <c r="P18" s="105"/>
      <c r="Q18" s="105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.6" customHeight="1" x14ac:dyDescent="0.2">
      <c r="A19" s="102"/>
      <c r="B19" s="210" t="s">
        <v>165</v>
      </c>
      <c r="C19" s="117"/>
      <c r="D19" s="102"/>
      <c r="E19" s="102"/>
      <c r="F19" s="102"/>
      <c r="G19" s="102"/>
      <c r="H19" s="102"/>
      <c r="I19" s="105"/>
      <c r="J19" s="105"/>
      <c r="K19" s="105"/>
      <c r="L19" s="105"/>
      <c r="M19" s="105"/>
      <c r="N19" s="105"/>
      <c r="O19" s="105"/>
      <c r="P19" s="105"/>
      <c r="Q19" s="105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.6" customHeight="1" x14ac:dyDescent="0.2">
      <c r="A20" s="102"/>
      <c r="B20" s="210" t="s">
        <v>166</v>
      </c>
      <c r="C20" s="117"/>
      <c r="D20" s="102"/>
      <c r="E20" s="102"/>
      <c r="F20" s="102"/>
      <c r="G20" s="102"/>
      <c r="H20" s="102"/>
      <c r="I20" s="105"/>
      <c r="J20" s="105"/>
      <c r="K20" s="105"/>
      <c r="L20" s="105"/>
      <c r="M20" s="105"/>
      <c r="N20" s="105"/>
      <c r="O20" s="105"/>
      <c r="P20" s="105"/>
      <c r="Q20" s="105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6" customHeight="1" thickBot="1" x14ac:dyDescent="0.25">
      <c r="A21" s="102"/>
      <c r="B21" s="229" t="s">
        <v>167</v>
      </c>
      <c r="C21" s="230"/>
      <c r="D21" s="102"/>
      <c r="E21" s="102"/>
      <c r="F21" s="102"/>
      <c r="G21" s="102"/>
      <c r="H21" s="102"/>
      <c r="I21" s="105"/>
      <c r="J21" s="105"/>
      <c r="K21" s="105"/>
      <c r="L21" s="105"/>
      <c r="M21" s="105"/>
      <c r="N21" s="105"/>
      <c r="O21" s="105"/>
      <c r="P21" s="105"/>
      <c r="Q21" s="105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6" customHeight="1" thickBot="1" x14ac:dyDescent="0.25">
      <c r="A22" s="102"/>
      <c r="B22" s="102"/>
      <c r="C22" s="102"/>
      <c r="D22" s="102"/>
      <c r="E22" s="102"/>
      <c r="F22" s="102"/>
      <c r="G22" s="102"/>
      <c r="H22" s="102"/>
      <c r="I22" s="105"/>
      <c r="J22" s="105"/>
      <c r="K22" s="105"/>
      <c r="L22" s="105"/>
      <c r="M22" s="105"/>
      <c r="N22" s="105"/>
      <c r="O22" s="105"/>
      <c r="P22" s="105"/>
      <c r="Q22" s="105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s="110" customFormat="1" ht="29.45" customHeight="1" x14ac:dyDescent="0.2">
      <c r="A23" s="211"/>
      <c r="B23" s="231" t="s">
        <v>168</v>
      </c>
      <c r="C23" s="303" t="s">
        <v>203</v>
      </c>
      <c r="D23" s="304" t="s">
        <v>267</v>
      </c>
      <c r="E23" s="305" t="s">
        <v>204</v>
      </c>
      <c r="F23" s="304" t="s">
        <v>205</v>
      </c>
      <c r="G23" s="211"/>
      <c r="H23" s="211"/>
      <c r="I23" s="111"/>
      <c r="J23" s="111"/>
      <c r="K23" s="111"/>
      <c r="L23" s="111"/>
      <c r="M23" s="111"/>
      <c r="N23" s="111"/>
      <c r="O23" s="111"/>
      <c r="P23" s="111"/>
      <c r="Q23" s="1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</row>
    <row r="24" spans="1:100" ht="15.6" customHeight="1" x14ac:dyDescent="0.2">
      <c r="A24" s="102"/>
      <c r="B24" s="212" t="s">
        <v>164</v>
      </c>
      <c r="C24" s="213"/>
      <c r="D24" s="237"/>
      <c r="E24" s="119">
        <f>+IFERROR(D37/(C24*C21),0)</f>
        <v>0</v>
      </c>
      <c r="F24" s="232">
        <f>+IFERROR((C37-D37)/(D24*C21),0)</f>
        <v>0</v>
      </c>
      <c r="G24" s="102"/>
      <c r="H24" s="102"/>
      <c r="I24" s="108"/>
      <c r="J24" s="108"/>
      <c r="K24" s="108"/>
      <c r="L24" s="108"/>
      <c r="M24" s="108"/>
      <c r="N24" s="108"/>
      <c r="O24" s="108"/>
      <c r="P24" s="108"/>
      <c r="Q24" s="108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215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16" t="s">
        <v>169</v>
      </c>
      <c r="C25" s="217"/>
      <c r="D25" s="260"/>
      <c r="E25" s="93">
        <f>+IFERROR(D38/(C25*$C$19),0)</f>
        <v>0</v>
      </c>
      <c r="F25" s="233">
        <f>+IFERROR((C38-D38)/(D25*$C$19),0)</f>
        <v>0</v>
      </c>
      <c r="G25" s="102"/>
      <c r="H25" s="102"/>
      <c r="I25" s="108"/>
      <c r="J25" s="108"/>
      <c r="K25" s="108"/>
      <c r="L25" s="108"/>
      <c r="M25" s="108"/>
      <c r="N25" s="108"/>
      <c r="O25" s="108"/>
      <c r="P25" s="108"/>
      <c r="Q25" s="108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215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.6" customHeight="1" x14ac:dyDescent="0.2">
      <c r="A26" s="102"/>
      <c r="B26" s="218" t="s">
        <v>170</v>
      </c>
      <c r="C26" s="217"/>
      <c r="D26" s="260"/>
      <c r="E26" s="93">
        <f>+IFERROR(D39/(C26*$C$19),0)</f>
        <v>0</v>
      </c>
      <c r="F26" s="233">
        <f>+IFERROR((C39-D39)/(D26*$C$19),0)</f>
        <v>0</v>
      </c>
      <c r="G26" s="102"/>
      <c r="H26" s="102"/>
      <c r="I26" s="108"/>
      <c r="J26" s="108"/>
      <c r="K26" s="108"/>
      <c r="L26" s="108"/>
      <c r="M26" s="108"/>
      <c r="N26" s="108"/>
      <c r="O26" s="108"/>
      <c r="P26" s="108"/>
      <c r="Q26" s="108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215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.6" customHeight="1" x14ac:dyDescent="0.2">
      <c r="A27" s="102"/>
      <c r="B27" s="218" t="s">
        <v>171</v>
      </c>
      <c r="C27" s="217"/>
      <c r="D27" s="260"/>
      <c r="E27" s="93">
        <f>+IFERROR(D40/(C27*$C$19),0)</f>
        <v>0</v>
      </c>
      <c r="F27" s="233">
        <f>+IFERROR((C40-D40)/(D27*$C$19),0)</f>
        <v>0</v>
      </c>
      <c r="G27" s="102"/>
      <c r="H27" s="102"/>
      <c r="I27" s="108"/>
      <c r="J27" s="108"/>
      <c r="K27" s="108"/>
      <c r="L27" s="108"/>
      <c r="M27" s="108"/>
      <c r="N27" s="108"/>
      <c r="O27" s="108"/>
      <c r="P27" s="108"/>
      <c r="Q27" s="108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215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">
      <c r="A28" s="102"/>
      <c r="B28" s="218" t="s">
        <v>172</v>
      </c>
      <c r="C28" s="217"/>
      <c r="D28" s="260"/>
      <c r="E28" s="93">
        <f>+IFERROR(D41/(C28*$C$19),0)</f>
        <v>0</v>
      </c>
      <c r="F28" s="233">
        <f>+IFERROR((C41-D41)/(D28*$C$19),0)</f>
        <v>0</v>
      </c>
      <c r="G28" s="102"/>
      <c r="H28" s="102"/>
      <c r="I28" s="108"/>
      <c r="J28" s="108"/>
      <c r="K28" s="108"/>
      <c r="L28" s="108"/>
      <c r="M28" s="108"/>
      <c r="N28" s="108"/>
      <c r="O28" s="108"/>
      <c r="P28" s="108"/>
      <c r="Q28" s="108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215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6" customHeight="1" x14ac:dyDescent="0.2">
      <c r="A29" s="102"/>
      <c r="B29" s="218" t="s">
        <v>173</v>
      </c>
      <c r="C29" s="217"/>
      <c r="D29" s="260"/>
      <c r="E29" s="93">
        <f>+IFERROR(D42/(C29*$C$19),0)</f>
        <v>0</v>
      </c>
      <c r="F29" s="233">
        <f>+IFERROR((C42-D42)/(D29*$C$19),0)</f>
        <v>0</v>
      </c>
      <c r="G29" s="102"/>
      <c r="H29" s="102"/>
      <c r="I29" s="108"/>
      <c r="J29" s="108"/>
      <c r="K29" s="108"/>
      <c r="L29" s="108"/>
      <c r="M29" s="108"/>
      <c r="N29" s="108"/>
      <c r="O29" s="108"/>
      <c r="P29" s="108"/>
      <c r="Q29" s="108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215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6" customHeight="1" x14ac:dyDescent="0.2">
      <c r="A30" s="102"/>
      <c r="B30" s="218" t="s">
        <v>174</v>
      </c>
      <c r="C30" s="217"/>
      <c r="D30" s="238"/>
      <c r="E30" s="93">
        <f>+IFERROR(D43/(C30*$C$20),0)</f>
        <v>0</v>
      </c>
      <c r="F30" s="233">
        <f>+IFERROR((C43-D43)/(D30*$C$20),0)</f>
        <v>0</v>
      </c>
      <c r="G30" s="102"/>
      <c r="H30" s="102"/>
      <c r="I30" s="108"/>
      <c r="J30" s="108"/>
      <c r="K30" s="108"/>
      <c r="L30" s="108"/>
      <c r="M30" s="108"/>
      <c r="N30" s="108"/>
      <c r="O30" s="108"/>
      <c r="P30" s="108"/>
      <c r="Q30" s="108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215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6" customHeight="1" x14ac:dyDescent="0.2">
      <c r="A31" s="102"/>
      <c r="B31" s="218" t="s">
        <v>175</v>
      </c>
      <c r="C31" s="220"/>
      <c r="D31" s="238"/>
      <c r="E31" s="93">
        <f>+IFERROR(D44/(C31*$C$20),0)</f>
        <v>0</v>
      </c>
      <c r="F31" s="233">
        <f>+IFERROR((C44-D44)/(D31*$C$20),0)</f>
        <v>0</v>
      </c>
      <c r="G31" s="102"/>
      <c r="H31" s="102"/>
      <c r="I31" s="108"/>
      <c r="J31" s="108"/>
      <c r="K31" s="108"/>
      <c r="L31" s="108"/>
      <c r="M31" s="108"/>
      <c r="N31" s="108"/>
      <c r="O31" s="108"/>
      <c r="P31" s="108"/>
      <c r="Q31" s="108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215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.6" customHeight="1" x14ac:dyDescent="0.2">
      <c r="A32" s="102"/>
      <c r="B32" s="218" t="s">
        <v>176</v>
      </c>
      <c r="C32" s="220"/>
      <c r="D32" s="238"/>
      <c r="E32" s="93">
        <f>+IFERROR(D45/(C32*$C$20),0)</f>
        <v>0</v>
      </c>
      <c r="F32" s="233">
        <f>+IFERROR((C45-D45)/(D32*$C$20),0)</f>
        <v>0</v>
      </c>
      <c r="G32" s="102"/>
      <c r="H32" s="102"/>
      <c r="I32" s="108"/>
      <c r="J32" s="108"/>
      <c r="K32" s="108"/>
      <c r="L32" s="108"/>
      <c r="M32" s="108"/>
      <c r="N32" s="108"/>
      <c r="O32" s="108"/>
      <c r="P32" s="108"/>
      <c r="Q32" s="10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215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.6" customHeight="1" thickBot="1" x14ac:dyDescent="0.25">
      <c r="A33" s="102"/>
      <c r="B33" s="228" t="s">
        <v>177</v>
      </c>
      <c r="C33" s="239"/>
      <c r="D33" s="241"/>
      <c r="E33" s="235">
        <f>+IFERROR(D46/(C33*$C$20),0)</f>
        <v>0</v>
      </c>
      <c r="F33" s="236">
        <f>+IFERROR((C46-D46)/(D33*$C$20),0)</f>
        <v>0</v>
      </c>
      <c r="G33" s="102"/>
      <c r="H33" s="102"/>
      <c r="I33" s="108"/>
      <c r="J33" s="108"/>
      <c r="K33" s="108"/>
      <c r="L33" s="108"/>
      <c r="M33" s="108"/>
      <c r="N33" s="108"/>
      <c r="O33" s="108"/>
      <c r="P33" s="108"/>
      <c r="Q33" s="108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15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6" customHeight="1" thickBot="1" x14ac:dyDescent="0.25">
      <c r="A34" s="102"/>
      <c r="B34" s="120" t="s">
        <v>161</v>
      </c>
      <c r="C34" s="234">
        <f>SUM(C24:C33)</f>
        <v>0</v>
      </c>
      <c r="D34" s="281">
        <f>SUM(D24:D33)</f>
        <v>0</v>
      </c>
      <c r="E34" s="259">
        <f>+C34+D34</f>
        <v>0</v>
      </c>
      <c r="F34" s="261"/>
      <c r="G34" s="102"/>
      <c r="H34" s="102"/>
      <c r="I34" s="108"/>
      <c r="J34" s="108"/>
      <c r="K34" s="108"/>
      <c r="L34" s="108"/>
      <c r="M34" s="108"/>
      <c r="N34" s="108"/>
      <c r="O34" s="108"/>
      <c r="P34" s="108"/>
      <c r="Q34" s="108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215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3.5" thickBot="1" x14ac:dyDescent="0.25">
      <c r="A35" s="102"/>
      <c r="B35" s="102"/>
      <c r="C35" s="102"/>
      <c r="D35" s="102"/>
      <c r="E35" s="102"/>
      <c r="F35" s="102"/>
      <c r="G35" s="102"/>
      <c r="H35" s="102"/>
      <c r="I35" s="108"/>
      <c r="J35" s="108"/>
      <c r="K35" s="108"/>
      <c r="L35" s="108"/>
      <c r="M35" s="108"/>
      <c r="N35" s="108"/>
      <c r="O35" s="108"/>
      <c r="P35" s="108"/>
      <c r="Q35" s="108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215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s="87" customFormat="1" ht="39.6" customHeight="1" x14ac:dyDescent="0.25">
      <c r="A36" s="193"/>
      <c r="B36" s="280" t="s">
        <v>178</v>
      </c>
      <c r="C36" s="306" t="s">
        <v>268</v>
      </c>
      <c r="D36" s="307" t="s">
        <v>269</v>
      </c>
      <c r="E36" s="304" t="s">
        <v>270</v>
      </c>
      <c r="F36" s="222"/>
      <c r="G36" s="193"/>
      <c r="H36" s="193"/>
      <c r="I36" s="109"/>
      <c r="J36" s="109"/>
      <c r="K36" s="109"/>
      <c r="L36" s="109"/>
      <c r="M36" s="109"/>
      <c r="N36" s="109"/>
      <c r="O36" s="109"/>
      <c r="P36" s="109"/>
      <c r="Q36" s="109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22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</row>
    <row r="37" spans="1:100" ht="15.6" customHeight="1" x14ac:dyDescent="0.2">
      <c r="A37" s="102"/>
      <c r="B37" s="212" t="s">
        <v>164</v>
      </c>
      <c r="C37" s="213"/>
      <c r="D37" s="214"/>
      <c r="E37" s="237"/>
      <c r="F37" s="224"/>
      <c r="G37" s="102"/>
      <c r="H37" s="102"/>
      <c r="I37" s="108"/>
      <c r="J37" s="108"/>
      <c r="K37" s="108"/>
      <c r="L37" s="108"/>
      <c r="M37" s="108"/>
      <c r="N37" s="108"/>
      <c r="O37" s="108"/>
      <c r="P37" s="108"/>
      <c r="Q37" s="108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215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.6" customHeight="1" x14ac:dyDescent="0.2">
      <c r="A38" s="102"/>
      <c r="B38" s="218" t="s">
        <v>169</v>
      </c>
      <c r="C38" s="217"/>
      <c r="D38" s="219"/>
      <c r="E38" s="238"/>
      <c r="F38" s="102"/>
      <c r="G38" s="102"/>
      <c r="H38" s="102"/>
      <c r="I38" s="108"/>
      <c r="J38" s="108"/>
      <c r="K38" s="108"/>
      <c r="L38" s="108"/>
      <c r="M38" s="108"/>
      <c r="N38" s="108"/>
      <c r="O38" s="108"/>
      <c r="P38" s="108"/>
      <c r="Q38" s="108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215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.6" customHeight="1" x14ac:dyDescent="0.2">
      <c r="A39" s="102"/>
      <c r="B39" s="218" t="s">
        <v>170</v>
      </c>
      <c r="C39" s="217"/>
      <c r="D39" s="219"/>
      <c r="E39" s="238"/>
      <c r="F39" s="102"/>
      <c r="G39" s="102"/>
      <c r="H39" s="102"/>
      <c r="I39" s="108"/>
      <c r="J39" s="108"/>
      <c r="K39" s="108"/>
      <c r="L39" s="108"/>
      <c r="M39" s="108"/>
      <c r="N39" s="108"/>
      <c r="O39" s="108"/>
      <c r="P39" s="108"/>
      <c r="Q39" s="108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215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.6" customHeight="1" x14ac:dyDescent="0.2">
      <c r="A40" s="102"/>
      <c r="B40" s="218" t="s">
        <v>171</v>
      </c>
      <c r="C40" s="217"/>
      <c r="D40" s="219"/>
      <c r="E40" s="238"/>
      <c r="F40" s="102"/>
      <c r="G40" s="102"/>
      <c r="H40" s="102"/>
      <c r="I40" s="108"/>
      <c r="J40" s="108"/>
      <c r="K40" s="108"/>
      <c r="L40" s="108"/>
      <c r="M40" s="108"/>
      <c r="N40" s="108"/>
      <c r="O40" s="108"/>
      <c r="P40" s="108"/>
      <c r="Q40" s="108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215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.6" customHeight="1" x14ac:dyDescent="0.2">
      <c r="A41" s="102"/>
      <c r="B41" s="218" t="s">
        <v>172</v>
      </c>
      <c r="C41" s="217"/>
      <c r="D41" s="219"/>
      <c r="E41" s="238"/>
      <c r="F41" s="102"/>
      <c r="G41" s="102"/>
      <c r="H41" s="102"/>
      <c r="I41" s="108"/>
      <c r="J41" s="108"/>
      <c r="K41" s="108"/>
      <c r="L41" s="108"/>
      <c r="M41" s="108"/>
      <c r="N41" s="108"/>
      <c r="O41" s="108"/>
      <c r="P41" s="108"/>
      <c r="Q41" s="108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215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6" customHeight="1" x14ac:dyDescent="0.2">
      <c r="A42" s="102"/>
      <c r="B42" s="218" t="s">
        <v>173</v>
      </c>
      <c r="C42" s="217"/>
      <c r="D42" s="219"/>
      <c r="E42" s="238"/>
      <c r="F42" s="102"/>
      <c r="G42" s="102"/>
      <c r="H42" s="102"/>
      <c r="I42" s="108"/>
      <c r="J42" s="108"/>
      <c r="K42" s="108"/>
      <c r="L42" s="108"/>
      <c r="M42" s="108"/>
      <c r="N42" s="108"/>
      <c r="O42" s="108"/>
      <c r="P42" s="108"/>
      <c r="Q42" s="108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215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5.6" customHeight="1" x14ac:dyDescent="0.2">
      <c r="A43" s="102"/>
      <c r="B43" s="218" t="s">
        <v>174</v>
      </c>
      <c r="C43" s="217"/>
      <c r="D43" s="219"/>
      <c r="E43" s="238"/>
      <c r="F43" s="102"/>
      <c r="G43" s="102"/>
      <c r="H43" s="102"/>
      <c r="I43" s="105"/>
      <c r="J43" s="105"/>
      <c r="K43" s="105"/>
      <c r="L43" s="105"/>
      <c r="M43" s="105"/>
      <c r="N43" s="105"/>
      <c r="O43" s="105"/>
      <c r="P43" s="105"/>
      <c r="Q43" s="105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215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5.6" customHeight="1" x14ac:dyDescent="0.2">
      <c r="A44" s="102"/>
      <c r="B44" s="218" t="s">
        <v>175</v>
      </c>
      <c r="C44" s="220"/>
      <c r="D44" s="219"/>
      <c r="E44" s="238"/>
      <c r="F44" s="102"/>
      <c r="G44" s="102"/>
      <c r="H44" s="102"/>
      <c r="I44" s="105"/>
      <c r="J44" s="105"/>
      <c r="K44" s="105"/>
      <c r="L44" s="105"/>
      <c r="M44" s="105"/>
      <c r="N44" s="105"/>
      <c r="O44" s="105"/>
      <c r="P44" s="105"/>
      <c r="Q44" s="105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215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.6" customHeight="1" x14ac:dyDescent="0.2">
      <c r="A45" s="102"/>
      <c r="B45" s="218" t="s">
        <v>176</v>
      </c>
      <c r="C45" s="220"/>
      <c r="D45" s="219"/>
      <c r="E45" s="238"/>
      <c r="F45" s="102"/>
      <c r="G45" s="102"/>
      <c r="H45" s="102"/>
      <c r="I45" s="105"/>
      <c r="J45" s="105"/>
      <c r="K45" s="105"/>
      <c r="L45" s="105"/>
      <c r="M45" s="105"/>
      <c r="N45" s="105"/>
      <c r="O45" s="105"/>
      <c r="P45" s="105"/>
      <c r="Q45" s="105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215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6" customHeight="1" thickBot="1" x14ac:dyDescent="0.25">
      <c r="A46" s="102"/>
      <c r="B46" s="228" t="s">
        <v>177</v>
      </c>
      <c r="C46" s="239"/>
      <c r="D46" s="240"/>
      <c r="E46" s="241"/>
      <c r="F46" s="102"/>
      <c r="G46" s="102"/>
      <c r="H46" s="102"/>
      <c r="I46" s="105"/>
      <c r="J46" s="105"/>
      <c r="K46" s="105"/>
      <c r="L46" s="105"/>
      <c r="M46" s="105"/>
      <c r="N46" s="105"/>
      <c r="O46" s="105"/>
      <c r="P46" s="105"/>
      <c r="Q46" s="105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215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6" customHeight="1" x14ac:dyDescent="0.2">
      <c r="A47" s="102"/>
      <c r="B47" s="262" t="s">
        <v>145</v>
      </c>
      <c r="C47" s="268"/>
      <c r="D47" s="277"/>
      <c r="E47" s="263">
        <f>SUM(E37:E46)</f>
        <v>0</v>
      </c>
      <c r="F47" s="102"/>
      <c r="G47" s="102"/>
      <c r="H47" s="102"/>
      <c r="I47" s="105"/>
      <c r="J47" s="105"/>
      <c r="K47" s="105"/>
      <c r="L47" s="105"/>
      <c r="M47" s="105"/>
      <c r="N47" s="105"/>
      <c r="O47" s="105"/>
      <c r="P47" s="105"/>
      <c r="Q47" s="105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215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thickBot="1" x14ac:dyDescent="0.25">
      <c r="A48" s="102"/>
      <c r="B48" s="254" t="s">
        <v>210</v>
      </c>
      <c r="C48" s="242"/>
      <c r="D48" s="278"/>
      <c r="E48" s="97">
        <f>+'Beiblatt Personal'!C20+'Beiblatt Personal'!C86</f>
        <v>0</v>
      </c>
      <c r="F48" s="102"/>
      <c r="G48" s="102"/>
      <c r="H48" s="102"/>
      <c r="I48" s="105"/>
      <c r="J48" s="105"/>
      <c r="K48" s="105"/>
      <c r="L48" s="105"/>
      <c r="M48" s="105"/>
      <c r="N48" s="105"/>
      <c r="O48" s="105"/>
      <c r="P48" s="105"/>
      <c r="Q48" s="105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225"/>
      <c r="AC48" s="102"/>
      <c r="AD48" s="102"/>
      <c r="AE48" s="102"/>
      <c r="AF48" s="215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15.75" thickBot="1" x14ac:dyDescent="0.25">
      <c r="A49" s="102"/>
      <c r="B49" s="226"/>
      <c r="C49" s="94"/>
      <c r="D49" s="94"/>
      <c r="E49" s="103"/>
      <c r="F49" s="102"/>
      <c r="G49" s="132"/>
      <c r="H49" s="102"/>
      <c r="I49" s="105"/>
      <c r="J49" s="105"/>
      <c r="K49" s="105"/>
      <c r="L49" s="105"/>
      <c r="M49" s="105"/>
      <c r="N49" s="105"/>
      <c r="O49" s="105"/>
      <c r="P49" s="105"/>
      <c r="Q49" s="105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225"/>
      <c r="AC49" s="102"/>
      <c r="AD49" s="102"/>
      <c r="AE49" s="102"/>
      <c r="AF49" s="215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15.6" customHeight="1" x14ac:dyDescent="0.25">
      <c r="A50" s="102"/>
      <c r="B50" s="118" t="s">
        <v>14</v>
      </c>
      <c r="C50" s="308" t="s">
        <v>162</v>
      </c>
      <c r="D50" s="309" t="s">
        <v>179</v>
      </c>
      <c r="E50" s="310" t="s">
        <v>180</v>
      </c>
      <c r="F50" s="102"/>
      <c r="G50" s="102"/>
      <c r="H50" s="102"/>
      <c r="I50" s="494"/>
      <c r="J50" s="494"/>
      <c r="K50" s="494"/>
      <c r="L50" s="494"/>
      <c r="M50" s="494"/>
      <c r="N50" s="494"/>
      <c r="O50" s="494"/>
      <c r="P50" s="494"/>
      <c r="Q50" s="494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225"/>
      <c r="AC50" s="102"/>
      <c r="AD50" s="102"/>
      <c r="AE50" s="102"/>
      <c r="AF50" s="215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227" t="s">
        <v>181</v>
      </c>
      <c r="C51" s="264">
        <f>+Kalkulation!D20+Kalkulation!D21</f>
        <v>0</v>
      </c>
      <c r="D51" s="127"/>
      <c r="E51" s="244"/>
      <c r="F51" s="102"/>
      <c r="G51" s="102"/>
      <c r="H51" s="102"/>
      <c r="I51" s="108"/>
      <c r="J51" s="108"/>
      <c r="K51" s="108"/>
      <c r="L51" s="108"/>
      <c r="M51" s="108"/>
      <c r="N51" s="108"/>
      <c r="O51" s="108"/>
      <c r="P51" s="108"/>
      <c r="Q51" s="108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225"/>
      <c r="AC51" s="102"/>
      <c r="AD51" s="102"/>
      <c r="AE51" s="102"/>
      <c r="AF51" s="215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218" t="s">
        <v>182</v>
      </c>
      <c r="C52" s="265">
        <f>+Kalkulation!D17-C51</f>
        <v>0</v>
      </c>
      <c r="D52" s="129"/>
      <c r="E52" s="245">
        <f>+C52</f>
        <v>0</v>
      </c>
      <c r="F52" s="102"/>
      <c r="G52" s="102"/>
      <c r="H52" s="102"/>
      <c r="I52" s="108"/>
      <c r="J52" s="108"/>
      <c r="K52" s="108"/>
      <c r="L52" s="108"/>
      <c r="M52" s="108"/>
      <c r="N52" s="108"/>
      <c r="O52" s="108"/>
      <c r="P52" s="108"/>
      <c r="Q52" s="10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225"/>
      <c r="AC52" s="102"/>
      <c r="AD52" s="102"/>
      <c r="AE52" s="102"/>
      <c r="AF52" s="215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221" t="s">
        <v>64</v>
      </c>
      <c r="C53" s="266">
        <f>SUM(D53:E53)</f>
        <v>0</v>
      </c>
      <c r="D53" s="130">
        <f>+Kalkulation!D49+Kalkulation!D58</f>
        <v>0</v>
      </c>
      <c r="E53" s="246">
        <f>Kalkulation!D46-D53</f>
        <v>0</v>
      </c>
      <c r="F53" s="102"/>
      <c r="G53" s="102"/>
      <c r="H53" s="102"/>
      <c r="I53" s="108"/>
      <c r="J53" s="108"/>
      <c r="K53" s="108"/>
      <c r="L53" s="108"/>
      <c r="M53" s="108"/>
      <c r="N53" s="108"/>
      <c r="O53" s="108"/>
      <c r="P53" s="108"/>
      <c r="Q53" s="108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225"/>
      <c r="AC53" s="102"/>
      <c r="AD53" s="102"/>
      <c r="AE53" s="102"/>
      <c r="AF53" s="215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thickBot="1" x14ac:dyDescent="0.25">
      <c r="A54" s="102"/>
      <c r="B54" s="120" t="s">
        <v>14</v>
      </c>
      <c r="C54" s="267">
        <f>+C53-C51-C52</f>
        <v>0</v>
      </c>
      <c r="D54" s="131">
        <f>+D53</f>
        <v>0</v>
      </c>
      <c r="E54" s="247">
        <f>E53-E52</f>
        <v>0</v>
      </c>
      <c r="F54" s="102"/>
      <c r="G54" s="102"/>
      <c r="H54" s="105"/>
      <c r="I54" s="108"/>
      <c r="J54" s="108"/>
      <c r="K54" s="108"/>
      <c r="L54" s="108"/>
      <c r="M54" s="108"/>
      <c r="N54" s="108"/>
      <c r="O54" s="108"/>
      <c r="P54" s="108"/>
      <c r="Q54" s="108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225"/>
      <c r="AC54" s="102"/>
      <c r="AD54" s="102"/>
      <c r="AE54" s="102"/>
      <c r="AF54" s="215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" customHeight="1" thickBot="1" x14ac:dyDescent="0.25">
      <c r="A55" s="102"/>
      <c r="B55" s="102"/>
      <c r="C55" s="102"/>
      <c r="D55" s="102"/>
      <c r="E55" s="102"/>
      <c r="F55" s="102"/>
      <c r="G55" s="102"/>
      <c r="H55" s="105"/>
      <c r="I55" s="108"/>
      <c r="J55" s="108"/>
      <c r="K55" s="108"/>
      <c r="L55" s="108"/>
      <c r="M55" s="108"/>
      <c r="N55" s="108"/>
      <c r="O55" s="108"/>
      <c r="P55" s="108"/>
      <c r="Q55" s="108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225"/>
      <c r="AC55" s="102"/>
      <c r="AD55" s="102"/>
      <c r="AE55" s="102"/>
      <c r="AF55" s="215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5">
      <c r="A56" s="102"/>
      <c r="B56" s="118" t="s">
        <v>180</v>
      </c>
      <c r="C56" s="309" t="s">
        <v>183</v>
      </c>
      <c r="D56" s="309" t="s">
        <v>14</v>
      </c>
      <c r="E56" s="310" t="s">
        <v>184</v>
      </c>
      <c r="F56" s="102"/>
      <c r="G56" s="102"/>
      <c r="H56" s="113"/>
      <c r="I56" s="108"/>
      <c r="J56" s="108"/>
      <c r="K56" s="108"/>
      <c r="L56" s="108"/>
      <c r="M56" s="108"/>
      <c r="N56" s="108"/>
      <c r="O56" s="108"/>
      <c r="P56" s="108"/>
      <c r="Q56" s="108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225"/>
      <c r="AC56" s="102"/>
      <c r="AD56" s="102"/>
      <c r="AE56" s="102"/>
      <c r="AF56" s="215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227" t="s">
        <v>186</v>
      </c>
      <c r="C57" s="126">
        <f>+IFERROR(D57/SUM(C38:C42),0)</f>
        <v>0</v>
      </c>
      <c r="D57" s="127">
        <f>+$E$54*E57</f>
        <v>0</v>
      </c>
      <c r="E57" s="248">
        <f>+IFERROR(IFERROR(SUM(C38:C42)/C19,0)/(IFERROR(SUM(C38:C42)/C19,0)+IFERROR(SUM(C43:C46)/C20,0)+IFERROR(C37/C21,0)),0)</f>
        <v>0</v>
      </c>
      <c r="F57" s="102"/>
      <c r="G57" s="102"/>
      <c r="H57" s="114"/>
      <c r="I57" s="108"/>
      <c r="J57" s="108"/>
      <c r="K57" s="108"/>
      <c r="L57" s="108"/>
      <c r="M57" s="108"/>
      <c r="N57" s="108"/>
      <c r="O57" s="108"/>
      <c r="P57" s="108"/>
      <c r="Q57" s="108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225"/>
      <c r="AC57" s="102"/>
      <c r="AD57" s="102"/>
      <c r="AE57" s="102"/>
      <c r="AF57" s="215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218" t="s">
        <v>187</v>
      </c>
      <c r="C58" s="124">
        <f>+IFERROR(D58/SUM(C43:C46),0)</f>
        <v>0</v>
      </c>
      <c r="D58" s="128">
        <f t="shared" ref="D58:D59" si="0">+$E$54*E58</f>
        <v>0</v>
      </c>
      <c r="E58" s="249">
        <f>+IFERROR(IFERROR(SUM(C43:C46)/C20,0)/(IFERROR(SUM(C38:C42)/C19,0)+IFERROR(SUM(C43:C46)/C20,0)+IFERROR(C37/C21,0)),0)</f>
        <v>0</v>
      </c>
      <c r="F58" s="102"/>
      <c r="G58" s="102"/>
      <c r="H58" s="112"/>
      <c r="I58" s="108"/>
      <c r="J58" s="108"/>
      <c r="K58" s="108"/>
      <c r="L58" s="108"/>
      <c r="M58" s="108"/>
      <c r="N58" s="108"/>
      <c r="O58" s="108"/>
      <c r="P58" s="108"/>
      <c r="Q58" s="108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225"/>
      <c r="AC58" s="102"/>
      <c r="AD58" s="102"/>
      <c r="AE58" s="102"/>
      <c r="AF58" s="215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thickBot="1" x14ac:dyDescent="0.25">
      <c r="A59" s="102"/>
      <c r="B59" s="250" t="s">
        <v>188</v>
      </c>
      <c r="C59" s="125">
        <f>+IFERROR(D59/C37,0)</f>
        <v>0</v>
      </c>
      <c r="D59" s="251">
        <f t="shared" si="0"/>
        <v>0</v>
      </c>
      <c r="E59" s="252">
        <f>+IFERROR(IFERROR(C37/C21,0)/(IFERROR(SUM(C38:C42)/C19,0)+IFERROR(SUM(C43:C46)/C20,0)+IFERROR(C37/C21,0)),0)</f>
        <v>0</v>
      </c>
      <c r="F59" s="102"/>
      <c r="G59" s="102"/>
      <c r="H59" s="114"/>
      <c r="I59" s="108"/>
      <c r="J59" s="108"/>
      <c r="K59" s="108"/>
      <c r="L59" s="108"/>
      <c r="M59" s="108"/>
      <c r="N59" s="108"/>
      <c r="O59" s="108"/>
      <c r="P59" s="108"/>
      <c r="Q59" s="108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225"/>
      <c r="AC59" s="102"/>
      <c r="AD59" s="102"/>
      <c r="AE59" s="102"/>
      <c r="AF59" s="215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thickBot="1" x14ac:dyDescent="0.25">
      <c r="A60" s="102"/>
      <c r="B60" s="102"/>
      <c r="C60" s="102"/>
      <c r="D60" s="102"/>
      <c r="E60" s="102"/>
      <c r="F60" s="102"/>
      <c r="G60" s="102"/>
      <c r="H60" s="112"/>
      <c r="I60" s="108"/>
      <c r="J60" s="108"/>
      <c r="K60" s="108"/>
      <c r="L60" s="108"/>
      <c r="M60" s="108"/>
      <c r="N60" s="108"/>
      <c r="O60" s="108"/>
      <c r="P60" s="108"/>
      <c r="Q60" s="108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215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5">
      <c r="A61" s="102"/>
      <c r="B61" s="118" t="s">
        <v>189</v>
      </c>
      <c r="C61" s="308" t="s">
        <v>190</v>
      </c>
      <c r="D61" s="309" t="s">
        <v>191</v>
      </c>
      <c r="E61" s="310" t="s">
        <v>183</v>
      </c>
      <c r="F61" s="215"/>
      <c r="G61" s="102"/>
      <c r="H61" s="215"/>
      <c r="I61" s="108"/>
      <c r="J61" s="108"/>
      <c r="K61" s="108"/>
      <c r="L61" s="108"/>
      <c r="M61" s="108"/>
      <c r="N61" s="108"/>
      <c r="O61" s="108"/>
      <c r="P61" s="108"/>
      <c r="Q61" s="108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215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212" t="s">
        <v>164</v>
      </c>
      <c r="C62" s="269">
        <f>+D62+E62</f>
        <v>0</v>
      </c>
      <c r="D62" s="122">
        <f>+IFERROR($E37*$C$74/$C37,0)</f>
        <v>0</v>
      </c>
      <c r="E62" s="121">
        <f>+C59</f>
        <v>0</v>
      </c>
      <c r="F62" s="102"/>
      <c r="G62" s="102"/>
      <c r="H62" s="102"/>
      <c r="I62" s="108"/>
      <c r="J62" s="108"/>
      <c r="K62" s="108"/>
      <c r="L62" s="108"/>
      <c r="M62" s="108"/>
      <c r="N62" s="108"/>
      <c r="O62" s="108"/>
      <c r="P62" s="108"/>
      <c r="Q62" s="108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3.5" customHeight="1" x14ac:dyDescent="0.2">
      <c r="A63" s="102"/>
      <c r="B63" s="218" t="s">
        <v>177</v>
      </c>
      <c r="C63" s="270">
        <f t="shared" ref="C63:C71" si="1">+D63+E63</f>
        <v>0</v>
      </c>
      <c r="D63" s="123">
        <f>+IFERROR($E46*$C$74/$C46,0)</f>
        <v>0</v>
      </c>
      <c r="E63" s="95">
        <f>IF(D63=0,0,$C$58)</f>
        <v>0</v>
      </c>
      <c r="F63" s="102"/>
      <c r="G63" s="102"/>
      <c r="H63" s="102"/>
      <c r="I63" s="108"/>
      <c r="J63" s="108"/>
      <c r="K63" s="108"/>
      <c r="L63" s="108"/>
      <c r="M63" s="108"/>
      <c r="N63" s="108"/>
      <c r="O63" s="108"/>
      <c r="P63" s="108"/>
      <c r="Q63" s="108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218" t="s">
        <v>176</v>
      </c>
      <c r="C64" s="270">
        <f t="shared" si="1"/>
        <v>0</v>
      </c>
      <c r="D64" s="123">
        <f>+IFERROR($E45*$C$74/$C45,0)</f>
        <v>0</v>
      </c>
      <c r="E64" s="95">
        <f>IF(D64=0,0,$C$58)</f>
        <v>0</v>
      </c>
      <c r="F64" s="102"/>
      <c r="G64" s="102"/>
      <c r="H64" s="102"/>
      <c r="I64" s="108"/>
      <c r="J64" s="108"/>
      <c r="K64" s="108"/>
      <c r="L64" s="108"/>
      <c r="M64" s="108"/>
      <c r="N64" s="108"/>
      <c r="O64" s="108"/>
      <c r="P64" s="108"/>
      <c r="Q64" s="108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218" t="s">
        <v>175</v>
      </c>
      <c r="C65" s="270">
        <f t="shared" si="1"/>
        <v>0</v>
      </c>
      <c r="D65" s="123">
        <f>+IFERROR($E44*$C$74/$C44,0)</f>
        <v>0</v>
      </c>
      <c r="E65" s="95">
        <f>IF(D65=0,0,$C$58)</f>
        <v>0</v>
      </c>
      <c r="F65" s="102"/>
      <c r="G65" s="102"/>
      <c r="H65" s="102"/>
      <c r="I65" s="108"/>
      <c r="J65" s="108"/>
      <c r="K65" s="108"/>
      <c r="L65" s="108"/>
      <c r="M65" s="108"/>
      <c r="N65" s="108"/>
      <c r="O65" s="108"/>
      <c r="P65" s="108"/>
      <c r="Q65" s="108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218" t="s">
        <v>174</v>
      </c>
      <c r="C66" s="271">
        <f t="shared" si="1"/>
        <v>0</v>
      </c>
      <c r="D66" s="123">
        <f>+IFERROR($E43*$C$74/$C43,0)</f>
        <v>0</v>
      </c>
      <c r="E66" s="95">
        <f>IF(D66=0,0,$C$58)</f>
        <v>0</v>
      </c>
      <c r="F66" s="102"/>
      <c r="G66" s="102"/>
      <c r="H66" s="102"/>
      <c r="I66" s="108"/>
      <c r="J66" s="108"/>
      <c r="K66" s="108"/>
      <c r="L66" s="108"/>
      <c r="M66" s="108"/>
      <c r="N66" s="108"/>
      <c r="O66" s="108"/>
      <c r="P66" s="108"/>
      <c r="Q66" s="108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218" t="s">
        <v>173</v>
      </c>
      <c r="C67" s="271">
        <f t="shared" si="1"/>
        <v>0</v>
      </c>
      <c r="D67" s="123">
        <f>+IFERROR($E42*$C$74/$C42,0)</f>
        <v>0</v>
      </c>
      <c r="E67" s="96">
        <f>IF(D67=0,0,$C$57)</f>
        <v>0</v>
      </c>
      <c r="F67" s="102"/>
      <c r="G67" s="102"/>
      <c r="H67" s="102"/>
      <c r="I67" s="108"/>
      <c r="J67" s="108"/>
      <c r="K67" s="108"/>
      <c r="L67" s="108"/>
      <c r="M67" s="108"/>
      <c r="N67" s="108"/>
      <c r="O67" s="108"/>
      <c r="P67" s="108"/>
      <c r="Q67" s="108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218" t="s">
        <v>172</v>
      </c>
      <c r="C68" s="271">
        <f t="shared" si="1"/>
        <v>0</v>
      </c>
      <c r="D68" s="123">
        <f>+IFERROR($E41*$C$74/$C41,0)</f>
        <v>0</v>
      </c>
      <c r="E68" s="96">
        <f>IF(D68=0,0,$C$57)</f>
        <v>0</v>
      </c>
      <c r="F68" s="102"/>
      <c r="G68" s="102"/>
      <c r="H68" s="102"/>
      <c r="I68" s="108"/>
      <c r="J68" s="108"/>
      <c r="K68" s="108"/>
      <c r="L68" s="108"/>
      <c r="M68" s="108"/>
      <c r="N68" s="108"/>
      <c r="O68" s="108"/>
      <c r="P68" s="108"/>
      <c r="Q68" s="108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218" t="s">
        <v>171</v>
      </c>
      <c r="C69" s="271">
        <f t="shared" si="1"/>
        <v>0</v>
      </c>
      <c r="D69" s="123">
        <f>+IFERROR($E40*$C$74/$C40,0)</f>
        <v>0</v>
      </c>
      <c r="E69" s="96">
        <f>IF(D69=0,0,$C$57)</f>
        <v>0</v>
      </c>
      <c r="F69" s="102"/>
      <c r="G69" s="102"/>
      <c r="H69" s="102"/>
      <c r="I69" s="108"/>
      <c r="J69" s="108"/>
      <c r="K69" s="108"/>
      <c r="L69" s="108"/>
      <c r="M69" s="108"/>
      <c r="N69" s="108"/>
      <c r="O69" s="108"/>
      <c r="P69" s="108"/>
      <c r="Q69" s="108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218" t="s">
        <v>170</v>
      </c>
      <c r="C70" s="271">
        <f t="shared" si="1"/>
        <v>0</v>
      </c>
      <c r="D70" s="123">
        <f>+IFERROR($E39*$C$74/$C39,0)</f>
        <v>0</v>
      </c>
      <c r="E70" s="96">
        <f>IF(D70=0,0,$C$57)</f>
        <v>0</v>
      </c>
      <c r="F70" s="102"/>
      <c r="G70" s="102"/>
      <c r="H70" s="102"/>
      <c r="I70" s="108"/>
      <c r="J70" s="108"/>
      <c r="K70" s="108"/>
      <c r="L70" s="108"/>
      <c r="M70" s="108"/>
      <c r="N70" s="108"/>
      <c r="O70" s="108"/>
      <c r="P70" s="108"/>
      <c r="Q70" s="108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thickBot="1" x14ac:dyDescent="0.25">
      <c r="A71" s="102"/>
      <c r="B71" s="228" t="s">
        <v>169</v>
      </c>
      <c r="C71" s="243">
        <f t="shared" si="1"/>
        <v>0</v>
      </c>
      <c r="D71" s="125">
        <f>+IFERROR($E38*$C$74/$C38,0)</f>
        <v>0</v>
      </c>
      <c r="E71" s="97">
        <f>IF(D71=0,0,$C$57)</f>
        <v>0</v>
      </c>
      <c r="F71" s="102"/>
      <c r="G71" s="102"/>
      <c r="H71" s="102"/>
      <c r="I71" s="108"/>
      <c r="J71" s="108"/>
      <c r="K71" s="108"/>
      <c r="L71" s="108"/>
      <c r="M71" s="108"/>
      <c r="N71" s="108"/>
      <c r="O71" s="108"/>
      <c r="P71" s="108"/>
      <c r="Q71" s="108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thickBot="1" x14ac:dyDescent="0.25">
      <c r="A72" s="102"/>
      <c r="B72" s="102"/>
      <c r="C72" s="102"/>
      <c r="D72" s="102"/>
      <c r="E72" s="215"/>
      <c r="F72" s="102"/>
      <c r="G72" s="102"/>
      <c r="H72" s="102"/>
      <c r="I72" s="108"/>
      <c r="J72" s="108"/>
      <c r="K72" s="108"/>
      <c r="L72" s="108"/>
      <c r="M72" s="108"/>
      <c r="N72" s="108"/>
      <c r="O72" s="108"/>
      <c r="P72" s="108"/>
      <c r="Q72" s="108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5">
      <c r="A73" s="102"/>
      <c r="B73" s="253" t="s">
        <v>208</v>
      </c>
      <c r="C73" s="133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274" t="s">
        <v>185</v>
      </c>
      <c r="C74" s="273">
        <f>+IFERROR((Kalkulation!D49+Kalkulation!D58)/('Beiblatt Personal'!C20+'Beiblatt Personal'!C86),0)</f>
        <v>0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thickBot="1" x14ac:dyDescent="0.25">
      <c r="A75" s="102"/>
      <c r="B75" s="275" t="s">
        <v>317</v>
      </c>
      <c r="C75" s="279">
        <f>C74*37</f>
        <v>0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thickBot="1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5">
      <c r="A77" s="102"/>
      <c r="B77" s="272" t="s">
        <v>22</v>
      </c>
      <c r="C77" s="498"/>
      <c r="D77" s="498"/>
      <c r="E77" s="499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00.15" customHeight="1" x14ac:dyDescent="0.2">
      <c r="A78" s="102"/>
      <c r="B78" s="255" t="s">
        <v>202</v>
      </c>
      <c r="C78" s="488"/>
      <c r="D78" s="489"/>
      <c r="E78" s="490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00.15" customHeight="1" thickBot="1" x14ac:dyDescent="0.25">
      <c r="A79" s="102"/>
      <c r="B79" s="256" t="s">
        <v>209</v>
      </c>
      <c r="C79" s="491"/>
      <c r="D79" s="492"/>
      <c r="E79" s="493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+NFYe7scm5AqzTHXpdRofpunEto/CVETXSfSbNa34DwwKksIh4vfjDlvVvw5yAu93FmMpaMvdU3lQgP4iWhTHA==" saltValue="iI0VjopxkJUQrwrBkwyZYg==" spinCount="100000" sheet="1" objects="1" scenarios="1"/>
  <mergeCells count="16">
    <mergeCell ref="C78:E78"/>
    <mergeCell ref="C79:E79"/>
    <mergeCell ref="I50:Q50"/>
    <mergeCell ref="C14:E14"/>
    <mergeCell ref="C15:E15"/>
    <mergeCell ref="C77:E77"/>
    <mergeCell ref="C4:E4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conditionalFormatting sqref="E48">
    <cfRule type="expression" dxfId="422" priority="1">
      <formula>ROUND($E$47,0)-ROUND($E$48,0)&lt;&gt;0</formula>
    </cfRule>
  </conditionalFormatting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  <dataValidation allowBlank="1" showInputMessage="1" showErrorMessage="1" error="Bitte wählen Sie einen Eintrag aus der Liste!" sqref="C7:E8" xr:uid="{00000000-0002-0000-0000-000003000000}"/>
  </dataValidations>
  <pageMargins left="0.78740157480314965" right="0.78740157480314965" top="0.98425196850393704" bottom="0.98425196850393704" header="0.51181102362204722" footer="0.51181102362204722"/>
  <pageSetup paperSize="9" scale="3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Leistungen!$C$2:$C$4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108</v>
      </c>
      <c r="C2" s="67"/>
      <c r="N2" s="20"/>
      <c r="R2" s="21"/>
      <c r="S2" s="10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18"/>
      <c r="C3" s="6"/>
      <c r="N3" s="20"/>
      <c r="R3" s="21"/>
      <c r="S3" s="1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06">
        <f>Deckblatt_WMmB!C4</f>
        <v>0</v>
      </c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136"/>
      <c r="P4" s="136"/>
      <c r="Q4" s="136"/>
      <c r="R4" s="136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196</v>
      </c>
      <c r="C5" s="135"/>
      <c r="D5" s="503">
        <f>Deckblatt_WMmB!C5</f>
        <v>0</v>
      </c>
      <c r="E5" s="504"/>
      <c r="F5" s="504"/>
      <c r="G5" s="504"/>
      <c r="H5" s="504"/>
      <c r="I5" s="504"/>
      <c r="J5" s="504"/>
      <c r="K5" s="504"/>
      <c r="L5" s="504"/>
      <c r="M5" s="504"/>
      <c r="N5" s="505"/>
      <c r="O5" s="137"/>
      <c r="P5" s="137"/>
      <c r="Q5" s="136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109</v>
      </c>
      <c r="C6" s="135"/>
      <c r="D6" s="503">
        <f>Deckblatt_WMmB!C6</f>
        <v>0</v>
      </c>
      <c r="E6" s="504"/>
      <c r="F6" s="504"/>
      <c r="G6" s="504"/>
      <c r="H6" s="504"/>
      <c r="I6" s="504"/>
      <c r="J6" s="504"/>
      <c r="K6" s="504"/>
      <c r="L6" s="504"/>
      <c r="M6" s="504"/>
      <c r="N6" s="505"/>
      <c r="O6" s="137"/>
      <c r="P6" s="137"/>
      <c r="Q6" s="136"/>
      <c r="R6" s="135"/>
      <c r="S6" s="135"/>
      <c r="T6" s="135" t="s">
        <v>67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03" t="str">
        <f>Deckblatt_WMmB!C7</f>
        <v xml:space="preserve"> </v>
      </c>
      <c r="E7" s="504"/>
      <c r="F7" s="504"/>
      <c r="G7" s="504"/>
      <c r="H7" s="504"/>
      <c r="I7" s="504"/>
      <c r="J7" s="504"/>
      <c r="K7" s="504"/>
      <c r="L7" s="504"/>
      <c r="M7" s="504"/>
      <c r="N7" s="505"/>
      <c r="O7" s="137"/>
      <c r="P7" s="137"/>
      <c r="Q7" s="136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28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03" t="str">
        <f>Deckblatt_WMmB!C8</f>
        <v/>
      </c>
      <c r="E8" s="504"/>
      <c r="F8" s="504"/>
      <c r="G8" s="504"/>
      <c r="H8" s="504"/>
      <c r="I8" s="504"/>
      <c r="J8" s="504"/>
      <c r="K8" s="504"/>
      <c r="L8" s="504"/>
      <c r="M8" s="504"/>
      <c r="N8" s="505"/>
      <c r="O8" s="137"/>
      <c r="P8" s="137"/>
      <c r="Q8" s="136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28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03">
        <f>Deckblatt_WMmB!C9</f>
        <v>0</v>
      </c>
      <c r="E9" s="504"/>
      <c r="F9" s="504"/>
      <c r="G9" s="504"/>
      <c r="H9" s="504"/>
      <c r="I9" s="504"/>
      <c r="J9" s="504"/>
      <c r="K9" s="504"/>
      <c r="L9" s="504"/>
      <c r="M9" s="504"/>
      <c r="N9" s="505"/>
      <c r="O9" s="137"/>
      <c r="P9" s="137"/>
      <c r="Q9" s="136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28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135"/>
      <c r="D10" s="503">
        <f>Deckblatt_WMmB!C10</f>
        <v>0</v>
      </c>
      <c r="E10" s="504"/>
      <c r="F10" s="504"/>
      <c r="G10" s="504"/>
      <c r="H10" s="504"/>
      <c r="I10" s="504"/>
      <c r="J10" s="504"/>
      <c r="K10" s="504"/>
      <c r="L10" s="504"/>
      <c r="M10" s="504"/>
      <c r="N10" s="505"/>
      <c r="O10" s="137"/>
      <c r="P10" s="137"/>
      <c r="Q10" s="136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8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206</v>
      </c>
      <c r="C11" s="135"/>
      <c r="D11" s="503">
        <f>Deckblatt_WMmB!C11</f>
        <v>0</v>
      </c>
      <c r="E11" s="504"/>
      <c r="F11" s="504"/>
      <c r="G11" s="504"/>
      <c r="H11" s="504"/>
      <c r="I11" s="504"/>
      <c r="J11" s="504"/>
      <c r="K11" s="504"/>
      <c r="L11" s="504"/>
      <c r="M11" s="504"/>
      <c r="N11" s="505"/>
      <c r="O11" s="137"/>
      <c r="P11" s="137"/>
      <c r="Q11" s="136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28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207</v>
      </c>
      <c r="C12" s="135"/>
      <c r="D12" s="503">
        <f>Deckblatt_WMmB!C12</f>
        <v>0</v>
      </c>
      <c r="E12" s="504"/>
      <c r="F12" s="504"/>
      <c r="G12" s="504"/>
      <c r="H12" s="504"/>
      <c r="I12" s="504"/>
      <c r="J12" s="504"/>
      <c r="K12" s="504"/>
      <c r="L12" s="504"/>
      <c r="M12" s="504"/>
      <c r="N12" s="505"/>
      <c r="O12" s="137"/>
      <c r="P12" s="137"/>
      <c r="Q12" s="136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28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135"/>
      <c r="D13" s="500">
        <f>Deckblatt_WMmB!C13</f>
        <v>0</v>
      </c>
      <c r="E13" s="501"/>
      <c r="F13" s="501"/>
      <c r="G13" s="501"/>
      <c r="H13" s="501"/>
      <c r="I13" s="501"/>
      <c r="J13" s="501"/>
      <c r="K13" s="501"/>
      <c r="L13" s="501"/>
      <c r="M13" s="501"/>
      <c r="N13" s="502"/>
      <c r="O13" s="137"/>
      <c r="P13" s="137"/>
      <c r="Q13" s="136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28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2" customHeight="1" thickBot="1" x14ac:dyDescent="0.3">
      <c r="A14" s="6"/>
      <c r="B14" s="32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87" customFormat="1" ht="24" customHeight="1" thickBot="1" x14ac:dyDescent="0.25">
      <c r="B15" s="321"/>
      <c r="C15" s="288"/>
      <c r="D15" s="289" t="s">
        <v>111</v>
      </c>
      <c r="E15" s="290"/>
      <c r="F15" s="289" t="s">
        <v>33</v>
      </c>
      <c r="G15" s="289" t="s">
        <v>32</v>
      </c>
      <c r="H15" s="290"/>
      <c r="I15" s="400" t="s">
        <v>200</v>
      </c>
      <c r="J15" s="290"/>
      <c r="K15" s="400" t="s">
        <v>138</v>
      </c>
      <c r="L15" s="290"/>
      <c r="M15" s="290"/>
      <c r="N15" s="400" t="s">
        <v>22</v>
      </c>
      <c r="O15" s="291"/>
      <c r="P15" s="289" t="s">
        <v>104</v>
      </c>
      <c r="Q15" s="289" t="s">
        <v>105</v>
      </c>
      <c r="R15" s="291"/>
      <c r="S15" s="289" t="s">
        <v>115</v>
      </c>
      <c r="AF15" s="292"/>
    </row>
    <row r="16" spans="1:100" s="104" customFormat="1" ht="13.5" thickBot="1" x14ac:dyDescent="0.25">
      <c r="B16" s="326"/>
      <c r="C16" s="33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98"/>
      <c r="O16" s="98"/>
      <c r="P16" s="98"/>
      <c r="Q16" s="98"/>
      <c r="R16" s="98"/>
      <c r="S16" s="33"/>
      <c r="T16" s="33"/>
      <c r="AF16" s="366"/>
    </row>
    <row r="17" spans="1:100" s="104" customFormat="1" ht="18" customHeight="1" thickBot="1" x14ac:dyDescent="0.25">
      <c r="B17" s="35" t="s">
        <v>110</v>
      </c>
      <c r="C17" s="328"/>
      <c r="D17" s="44">
        <f>SUM(D19,D32)</f>
        <v>0</v>
      </c>
      <c r="E17" s="327"/>
      <c r="F17" s="327"/>
      <c r="G17" s="327"/>
      <c r="H17" s="327"/>
      <c r="I17" s="327"/>
      <c r="J17" s="327"/>
      <c r="K17" s="327"/>
      <c r="L17" s="327"/>
      <c r="M17" s="327"/>
      <c r="N17" s="98"/>
      <c r="O17" s="98"/>
      <c r="P17" s="98"/>
      <c r="Q17" s="98"/>
      <c r="R17" s="98"/>
      <c r="S17" s="33"/>
      <c r="T17" s="33"/>
      <c r="AF17" s="366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98"/>
      <c r="O18" s="98"/>
      <c r="P18" s="98"/>
      <c r="Q18" s="98"/>
      <c r="R18" s="98"/>
      <c r="S18" s="33"/>
      <c r="T18" s="33"/>
      <c r="AF18" s="366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SUM(D20:D30)</f>
        <v>0</v>
      </c>
      <c r="E19" s="162"/>
      <c r="F19" s="329">
        <f>SUM(F20:F30)</f>
        <v>0</v>
      </c>
      <c r="G19" s="329">
        <f>SUM(G20:G30)</f>
        <v>0</v>
      </c>
      <c r="H19" s="79"/>
      <c r="I19" s="79"/>
      <c r="J19" s="79"/>
      <c r="K19" s="79"/>
      <c r="L19" s="79"/>
      <c r="M19" s="79"/>
      <c r="N19" s="462" t="s">
        <v>313</v>
      </c>
      <c r="O19" s="19"/>
      <c r="P19" s="19"/>
      <c r="Q19" s="19"/>
      <c r="R19" s="33"/>
      <c r="S19" s="39"/>
      <c r="T19" s="33"/>
      <c r="U19" s="104"/>
      <c r="V19" s="331" t="s">
        <v>146</v>
      </c>
      <c r="W19" s="104" t="s">
        <v>147</v>
      </c>
      <c r="X19" s="104" t="s">
        <v>195</v>
      </c>
      <c r="Y19" s="104" t="s">
        <v>194</v>
      </c>
      <c r="Z19" s="104" t="s">
        <v>148</v>
      </c>
      <c r="AA19" s="104" t="s">
        <v>149</v>
      </c>
      <c r="AB19" s="104" t="s">
        <v>150</v>
      </c>
      <c r="AC19" s="104" t="s">
        <v>193</v>
      </c>
      <c r="AD19" s="104" t="s">
        <v>151</v>
      </c>
      <c r="AE19" s="104" t="s">
        <v>201</v>
      </c>
      <c r="AF19" s="104" t="s">
        <v>152</v>
      </c>
      <c r="AG19" s="104" t="s">
        <v>153</v>
      </c>
      <c r="AH19" s="104" t="s">
        <v>154</v>
      </c>
      <c r="AI19" s="104" t="s">
        <v>155</v>
      </c>
      <c r="AJ19" s="104" t="s">
        <v>157</v>
      </c>
      <c r="AK19" s="104" t="s">
        <v>156</v>
      </c>
      <c r="AL19" s="104" t="s">
        <v>158</v>
      </c>
      <c r="AM19" s="104" t="s">
        <v>159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4" customFormat="1" ht="12.75" x14ac:dyDescent="0.2">
      <c r="A20" s="164"/>
      <c r="B20" s="322" t="s">
        <v>83</v>
      </c>
      <c r="C20" s="332"/>
      <c r="D20" s="76"/>
      <c r="E20" s="162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5"/>
      <c r="O20" s="367"/>
      <c r="P20" s="367"/>
      <c r="Q20" s="367"/>
      <c r="R20" s="332"/>
      <c r="S20" s="39"/>
      <c r="T20" s="332"/>
      <c r="U20" s="164"/>
      <c r="V20" s="333" t="s">
        <v>57</v>
      </c>
      <c r="W20" s="207" t="s">
        <v>57</v>
      </c>
      <c r="X20" s="207" t="s">
        <v>57</v>
      </c>
      <c r="Y20" s="207" t="s">
        <v>57</v>
      </c>
      <c r="Z20" s="207" t="s">
        <v>57</v>
      </c>
      <c r="AA20" s="207" t="s">
        <v>57</v>
      </c>
      <c r="AB20" s="207" t="s">
        <v>57</v>
      </c>
      <c r="AC20" s="207" t="s">
        <v>57</v>
      </c>
      <c r="AD20" s="207" t="s">
        <v>57</v>
      </c>
      <c r="AE20" s="207" t="s">
        <v>57</v>
      </c>
      <c r="AF20" s="207" t="s">
        <v>57</v>
      </c>
      <c r="AG20" s="207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337" customFormat="1" ht="12.75" x14ac:dyDescent="0.2">
      <c r="A21" s="167"/>
      <c r="B21" s="54" t="s">
        <v>42</v>
      </c>
      <c r="C21" s="328"/>
      <c r="D21" s="168"/>
      <c r="E21" s="162"/>
      <c r="F21" s="335"/>
      <c r="G21" s="336">
        <f>D21</f>
        <v>0</v>
      </c>
      <c r="H21" s="79"/>
      <c r="I21" s="79"/>
      <c r="J21" s="79"/>
      <c r="K21" s="79"/>
      <c r="L21" s="79"/>
      <c r="M21" s="79"/>
      <c r="N21" s="58"/>
      <c r="O21" s="100"/>
      <c r="P21" s="100"/>
      <c r="Q21" s="100"/>
      <c r="R21" s="328"/>
      <c r="S21" s="39"/>
      <c r="T21" s="328"/>
      <c r="U21" s="167"/>
      <c r="V21" s="333" t="s">
        <v>57</v>
      </c>
      <c r="W21" s="207" t="s">
        <v>57</v>
      </c>
      <c r="X21" s="207" t="s">
        <v>57</v>
      </c>
      <c r="Y21" s="207" t="s">
        <v>57</v>
      </c>
      <c r="Z21" s="207" t="s">
        <v>57</v>
      </c>
      <c r="AA21" s="207" t="s">
        <v>57</v>
      </c>
      <c r="AB21" s="207" t="s">
        <v>57</v>
      </c>
      <c r="AC21" s="207" t="s">
        <v>57</v>
      </c>
      <c r="AD21" s="207" t="s">
        <v>57</v>
      </c>
      <c r="AE21" s="207" t="s">
        <v>58</v>
      </c>
      <c r="AF21" s="207" t="s">
        <v>57</v>
      </c>
      <c r="AG21" s="207" t="s">
        <v>57</v>
      </c>
      <c r="AH21" s="207" t="s">
        <v>58</v>
      </c>
      <c r="AI21" s="207" t="s">
        <v>58</v>
      </c>
      <c r="AJ21" s="207" t="s">
        <v>58</v>
      </c>
      <c r="AK21" s="207" t="s">
        <v>58</v>
      </c>
      <c r="AL21" s="207" t="s">
        <v>58</v>
      </c>
      <c r="AM21" s="207" t="s">
        <v>58</v>
      </c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2.75" hidden="1" x14ac:dyDescent="0.2">
      <c r="A22" s="167"/>
      <c r="B22" s="54" t="s">
        <v>23</v>
      </c>
      <c r="C22" s="328"/>
      <c r="D22" s="401"/>
      <c r="E22" s="162"/>
      <c r="F22" s="335"/>
      <c r="G22" s="336">
        <f t="shared" ref="G22:G30" si="0">D22</f>
        <v>0</v>
      </c>
      <c r="H22" s="79"/>
      <c r="I22" s="79"/>
      <c r="J22" s="79"/>
      <c r="K22" s="79"/>
      <c r="L22" s="79"/>
      <c r="M22" s="79"/>
      <c r="N22" s="402"/>
      <c r="O22" s="100"/>
      <c r="P22" s="100"/>
      <c r="Q22" s="100"/>
      <c r="R22" s="328"/>
      <c r="S22" s="39"/>
      <c r="T22" s="328"/>
      <c r="U22" s="167"/>
      <c r="V22" s="333" t="s">
        <v>57</v>
      </c>
      <c r="W22" s="207" t="s">
        <v>58</v>
      </c>
      <c r="X22" s="207" t="s">
        <v>57</v>
      </c>
      <c r="Y22" s="207" t="s">
        <v>57</v>
      </c>
      <c r="Z22" s="207" t="s">
        <v>57</v>
      </c>
      <c r="AA22" s="207" t="s">
        <v>57</v>
      </c>
      <c r="AB22" s="207" t="s">
        <v>57</v>
      </c>
      <c r="AC22" s="207" t="s">
        <v>57</v>
      </c>
      <c r="AD22" s="207" t="s">
        <v>58</v>
      </c>
      <c r="AE22" s="207" t="s">
        <v>57</v>
      </c>
      <c r="AF22" s="207" t="s">
        <v>57</v>
      </c>
      <c r="AG22" s="207" t="s">
        <v>58</v>
      </c>
      <c r="AH22" s="207" t="s">
        <v>58</v>
      </c>
      <c r="AI22" s="207" t="s">
        <v>57</v>
      </c>
      <c r="AJ22" s="207" t="s">
        <v>57</v>
      </c>
      <c r="AK22" s="207" t="s">
        <v>57</v>
      </c>
      <c r="AL22" s="207" t="s">
        <v>57</v>
      </c>
      <c r="AM22" s="207" t="s">
        <v>57</v>
      </c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2.75" hidden="1" x14ac:dyDescent="0.2">
      <c r="A23" s="167"/>
      <c r="B23" s="55" t="s">
        <v>273</v>
      </c>
      <c r="C23" s="328"/>
      <c r="D23" s="403"/>
      <c r="E23" s="162"/>
      <c r="F23" s="338"/>
      <c r="G23" s="339">
        <f t="shared" si="0"/>
        <v>0</v>
      </c>
      <c r="H23" s="79"/>
      <c r="I23" s="79"/>
      <c r="J23" s="79"/>
      <c r="K23" s="79"/>
      <c r="L23" s="79"/>
      <c r="M23" s="79"/>
      <c r="N23" s="404"/>
      <c r="O23" s="100"/>
      <c r="P23" s="100"/>
      <c r="Q23" s="100"/>
      <c r="R23" s="328"/>
      <c r="S23" s="39"/>
      <c r="T23" s="328"/>
      <c r="U23" s="167"/>
      <c r="V23" s="333" t="s">
        <v>57</v>
      </c>
      <c r="W23" s="207" t="s">
        <v>57</v>
      </c>
      <c r="X23" s="207" t="s">
        <v>57</v>
      </c>
      <c r="Y23" s="207" t="s">
        <v>57</v>
      </c>
      <c r="Z23" s="207" t="s">
        <v>58</v>
      </c>
      <c r="AA23" s="207" t="s">
        <v>58</v>
      </c>
      <c r="AB23" s="207" t="s">
        <v>57</v>
      </c>
      <c r="AC23" s="207" t="s">
        <v>57</v>
      </c>
      <c r="AD23" s="207" t="s">
        <v>58</v>
      </c>
      <c r="AE23" s="207" t="s">
        <v>58</v>
      </c>
      <c r="AF23" s="207" t="s">
        <v>58</v>
      </c>
      <c r="AG23" s="207" t="s">
        <v>58</v>
      </c>
      <c r="AH23" s="207" t="s">
        <v>58</v>
      </c>
      <c r="AI23" s="207" t="s">
        <v>57</v>
      </c>
      <c r="AJ23" s="207" t="s">
        <v>57</v>
      </c>
      <c r="AK23" s="207" t="s">
        <v>57</v>
      </c>
      <c r="AL23" s="207" t="s">
        <v>57</v>
      </c>
      <c r="AM23" s="207" t="s">
        <v>57</v>
      </c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37" customFormat="1" ht="12.75" hidden="1" x14ac:dyDescent="0.2">
      <c r="A24" s="167"/>
      <c r="B24" s="55" t="s">
        <v>43</v>
      </c>
      <c r="C24" s="328"/>
      <c r="D24" s="403"/>
      <c r="E24" s="162"/>
      <c r="F24" s="338"/>
      <c r="G24" s="339">
        <f t="shared" si="0"/>
        <v>0</v>
      </c>
      <c r="H24" s="79"/>
      <c r="I24" s="79"/>
      <c r="J24" s="79"/>
      <c r="K24" s="79"/>
      <c r="L24" s="79"/>
      <c r="M24" s="79"/>
      <c r="N24" s="404"/>
      <c r="O24" s="100"/>
      <c r="P24" s="100"/>
      <c r="Q24" s="100"/>
      <c r="R24" s="328"/>
      <c r="S24" s="39"/>
      <c r="T24" s="328"/>
      <c r="U24" s="167"/>
      <c r="V24" s="333" t="s">
        <v>57</v>
      </c>
      <c r="W24" s="207" t="s">
        <v>58</v>
      </c>
      <c r="X24" s="207" t="s">
        <v>58</v>
      </c>
      <c r="Y24" s="207" t="s">
        <v>58</v>
      </c>
      <c r="Z24" s="207" t="s">
        <v>58</v>
      </c>
      <c r="AA24" s="207" t="s">
        <v>58</v>
      </c>
      <c r="AB24" s="207" t="s">
        <v>58</v>
      </c>
      <c r="AC24" s="207" t="s">
        <v>58</v>
      </c>
      <c r="AD24" s="207" t="s">
        <v>58</v>
      </c>
      <c r="AE24" s="207" t="s">
        <v>58</v>
      </c>
      <c r="AF24" s="207" t="s">
        <v>58</v>
      </c>
      <c r="AG24" s="207" t="s">
        <v>58</v>
      </c>
      <c r="AH24" s="207" t="s">
        <v>58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58</v>
      </c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</row>
    <row r="25" spans="1:100" s="337" customFormat="1" ht="12.75" x14ac:dyDescent="0.2">
      <c r="A25" s="167"/>
      <c r="B25" s="55" t="s">
        <v>124</v>
      </c>
      <c r="C25" s="328"/>
      <c r="D25" s="169"/>
      <c r="E25" s="162"/>
      <c r="F25" s="338"/>
      <c r="G25" s="339">
        <f t="shared" si="0"/>
        <v>0</v>
      </c>
      <c r="H25" s="79"/>
      <c r="I25" s="79"/>
      <c r="J25" s="79"/>
      <c r="K25" s="79"/>
      <c r="L25" s="79"/>
      <c r="M25" s="79"/>
      <c r="N25" s="66"/>
      <c r="O25" s="100"/>
      <c r="P25" s="100"/>
      <c r="Q25" s="100"/>
      <c r="R25" s="328"/>
      <c r="S25" s="39"/>
      <c r="T25" s="328"/>
      <c r="U25" s="167"/>
      <c r="V25" s="333" t="s">
        <v>57</v>
      </c>
      <c r="W25" s="207" t="s">
        <v>58</v>
      </c>
      <c r="X25" s="207" t="s">
        <v>57</v>
      </c>
      <c r="Y25" s="207" t="s">
        <v>57</v>
      </c>
      <c r="Z25" s="207" t="s">
        <v>58</v>
      </c>
      <c r="AA25" s="207" t="s">
        <v>58</v>
      </c>
      <c r="AB25" s="207" t="s">
        <v>57</v>
      </c>
      <c r="AC25" s="207" t="s">
        <v>57</v>
      </c>
      <c r="AD25" s="207" t="s">
        <v>58</v>
      </c>
      <c r="AE25" s="207" t="s">
        <v>58</v>
      </c>
      <c r="AF25" s="207" t="s">
        <v>58</v>
      </c>
      <c r="AG25" s="207" t="s">
        <v>57</v>
      </c>
      <c r="AH25" s="207" t="s">
        <v>58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5" t="s">
        <v>1</v>
      </c>
      <c r="C26" s="328"/>
      <c r="D26" s="169"/>
      <c r="E26" s="162"/>
      <c r="F26" s="338"/>
      <c r="G26" s="339">
        <f t="shared" si="0"/>
        <v>0</v>
      </c>
      <c r="H26" s="79"/>
      <c r="I26" s="79"/>
      <c r="J26" s="79"/>
      <c r="K26" s="79"/>
      <c r="L26" s="79"/>
      <c r="M26" s="79"/>
      <c r="N26" s="66"/>
      <c r="O26" s="100"/>
      <c r="P26" s="100"/>
      <c r="Q26" s="100"/>
      <c r="R26" s="328"/>
      <c r="S26" s="39"/>
      <c r="T26" s="328"/>
      <c r="U26" s="167"/>
      <c r="V26" s="333" t="s">
        <v>57</v>
      </c>
      <c r="W26" s="207" t="s">
        <v>57</v>
      </c>
      <c r="X26" s="207" t="s">
        <v>57</v>
      </c>
      <c r="Y26" s="207" t="s">
        <v>57</v>
      </c>
      <c r="Z26" s="207" t="s">
        <v>57</v>
      </c>
      <c r="AA26" s="207" t="s">
        <v>57</v>
      </c>
      <c r="AB26" s="207" t="s">
        <v>57</v>
      </c>
      <c r="AC26" s="207" t="s">
        <v>57</v>
      </c>
      <c r="AD26" s="207" t="s">
        <v>57</v>
      </c>
      <c r="AE26" s="207" t="s">
        <v>57</v>
      </c>
      <c r="AF26" s="207" t="s">
        <v>57</v>
      </c>
      <c r="AG26" s="207" t="s">
        <v>57</v>
      </c>
      <c r="AH26" s="207" t="s">
        <v>57</v>
      </c>
      <c r="AI26" s="207" t="s">
        <v>57</v>
      </c>
      <c r="AJ26" s="207" t="s">
        <v>57</v>
      </c>
      <c r="AK26" s="207" t="s">
        <v>57</v>
      </c>
      <c r="AL26" s="207" t="s">
        <v>57</v>
      </c>
      <c r="AM26" s="207" t="s">
        <v>57</v>
      </c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5" t="s">
        <v>2</v>
      </c>
      <c r="C27" s="328"/>
      <c r="D27" s="169"/>
      <c r="E27" s="162"/>
      <c r="F27" s="338"/>
      <c r="G27" s="339">
        <f t="shared" si="0"/>
        <v>0</v>
      </c>
      <c r="H27" s="79"/>
      <c r="I27" s="79"/>
      <c r="J27" s="79"/>
      <c r="K27" s="79"/>
      <c r="L27" s="79"/>
      <c r="M27" s="79"/>
      <c r="N27" s="66"/>
      <c r="O27" s="100"/>
      <c r="P27" s="100"/>
      <c r="Q27" s="100"/>
      <c r="R27" s="328"/>
      <c r="S27" s="39"/>
      <c r="T27" s="328"/>
      <c r="U27" s="167"/>
      <c r="V27" s="333" t="s">
        <v>57</v>
      </c>
      <c r="W27" s="207" t="s">
        <v>57</v>
      </c>
      <c r="X27" s="207" t="s">
        <v>57</v>
      </c>
      <c r="Y27" s="207" t="s">
        <v>57</v>
      </c>
      <c r="Z27" s="207" t="s">
        <v>57</v>
      </c>
      <c r="AA27" s="207" t="s">
        <v>57</v>
      </c>
      <c r="AB27" s="207" t="s">
        <v>57</v>
      </c>
      <c r="AC27" s="207" t="s">
        <v>57</v>
      </c>
      <c r="AD27" s="207" t="s">
        <v>57</v>
      </c>
      <c r="AE27" s="207" t="s">
        <v>57</v>
      </c>
      <c r="AF27" s="207" t="s">
        <v>57</v>
      </c>
      <c r="AG27" s="207" t="s">
        <v>57</v>
      </c>
      <c r="AH27" s="207" t="s">
        <v>57</v>
      </c>
      <c r="AI27" s="207" t="s">
        <v>57</v>
      </c>
      <c r="AJ27" s="207" t="s">
        <v>57</v>
      </c>
      <c r="AK27" s="207" t="s">
        <v>57</v>
      </c>
      <c r="AL27" s="207" t="s">
        <v>57</v>
      </c>
      <c r="AM27" s="207" t="s">
        <v>57</v>
      </c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hidden="1" x14ac:dyDescent="0.2">
      <c r="A28" s="167"/>
      <c r="B28" s="55" t="s">
        <v>116</v>
      </c>
      <c r="C28" s="328"/>
      <c r="D28" s="403"/>
      <c r="E28" s="162"/>
      <c r="F28" s="338"/>
      <c r="G28" s="339">
        <f t="shared" si="0"/>
        <v>0</v>
      </c>
      <c r="H28" s="79"/>
      <c r="I28" s="79"/>
      <c r="J28" s="79"/>
      <c r="K28" s="79"/>
      <c r="L28" s="79"/>
      <c r="M28" s="79"/>
      <c r="N28" s="404"/>
      <c r="O28" s="100"/>
      <c r="P28" s="100"/>
      <c r="Q28" s="100"/>
      <c r="R28" s="328"/>
      <c r="S28" s="39"/>
      <c r="T28" s="328"/>
      <c r="U28" s="167"/>
      <c r="V28" s="333" t="s">
        <v>58</v>
      </c>
      <c r="W28" s="207" t="s">
        <v>58</v>
      </c>
      <c r="X28" s="207" t="s">
        <v>57</v>
      </c>
      <c r="Y28" s="207" t="s">
        <v>58</v>
      </c>
      <c r="Z28" s="207" t="s">
        <v>58</v>
      </c>
      <c r="AA28" s="207" t="s">
        <v>58</v>
      </c>
      <c r="AB28" s="207" t="s">
        <v>58</v>
      </c>
      <c r="AC28" s="207" t="s">
        <v>58</v>
      </c>
      <c r="AD28" s="207" t="s">
        <v>58</v>
      </c>
      <c r="AE28" s="207" t="s">
        <v>58</v>
      </c>
      <c r="AF28" s="207" t="s">
        <v>58</v>
      </c>
      <c r="AG28" s="207" t="s">
        <v>58</v>
      </c>
      <c r="AH28" s="207" t="s">
        <v>58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274</v>
      </c>
      <c r="C29" s="328"/>
      <c r="D29" s="169"/>
      <c r="E29" s="162"/>
      <c r="F29" s="338"/>
      <c r="G29" s="339">
        <f t="shared" si="0"/>
        <v>0</v>
      </c>
      <c r="H29" s="79"/>
      <c r="I29" s="79"/>
      <c r="J29" s="79"/>
      <c r="K29" s="79"/>
      <c r="L29" s="79"/>
      <c r="M29" s="79"/>
      <c r="N29" s="66"/>
      <c r="O29" s="100"/>
      <c r="P29" s="100"/>
      <c r="Q29" s="100"/>
      <c r="R29" s="328"/>
      <c r="S29" s="39"/>
      <c r="T29" s="328"/>
      <c r="U29" s="167"/>
      <c r="V29" s="333" t="s">
        <v>57</v>
      </c>
      <c r="W29" s="207" t="s">
        <v>58</v>
      </c>
      <c r="X29" s="207" t="s">
        <v>58</v>
      </c>
      <c r="Y29" s="207" t="s">
        <v>58</v>
      </c>
      <c r="Z29" s="207" t="s">
        <v>57</v>
      </c>
      <c r="AA29" s="207" t="s">
        <v>57</v>
      </c>
      <c r="AB29" s="207" t="s">
        <v>57</v>
      </c>
      <c r="AC29" s="207" t="s">
        <v>57</v>
      </c>
      <c r="AD29" s="207" t="s">
        <v>58</v>
      </c>
      <c r="AE29" s="207" t="s">
        <v>58</v>
      </c>
      <c r="AF29" s="207" t="s">
        <v>58</v>
      </c>
      <c r="AG29" s="207" t="s">
        <v>57</v>
      </c>
      <c r="AH29" s="207" t="s">
        <v>58</v>
      </c>
      <c r="AI29" s="207" t="s">
        <v>57</v>
      </c>
      <c r="AJ29" s="207" t="s">
        <v>58</v>
      </c>
      <c r="AK29" s="207" t="s">
        <v>58</v>
      </c>
      <c r="AL29" s="207" t="s">
        <v>57</v>
      </c>
      <c r="AM29" s="207" t="s">
        <v>57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3.5" thickBot="1" x14ac:dyDescent="0.25">
      <c r="A30" s="167"/>
      <c r="B30" s="38" t="s">
        <v>93</v>
      </c>
      <c r="C30" s="328"/>
      <c r="D30" s="340"/>
      <c r="E30" s="162"/>
      <c r="F30" s="257"/>
      <c r="G30" s="257">
        <f t="shared" si="0"/>
        <v>0</v>
      </c>
      <c r="H30" s="79"/>
      <c r="I30" s="79"/>
      <c r="J30" s="79"/>
      <c r="K30" s="79"/>
      <c r="L30" s="79"/>
      <c r="M30" s="79"/>
      <c r="N30" s="276"/>
      <c r="O30" s="100"/>
      <c r="P30" s="100"/>
      <c r="Q30" s="100"/>
      <c r="R30" s="328"/>
      <c r="S30" s="39"/>
      <c r="T30" s="328"/>
      <c r="U30" s="167"/>
      <c r="V30" s="333" t="s">
        <v>57</v>
      </c>
      <c r="W30" s="207" t="s">
        <v>57</v>
      </c>
      <c r="X30" s="207" t="s">
        <v>57</v>
      </c>
      <c r="Y30" s="207" t="s">
        <v>57</v>
      </c>
      <c r="Z30" s="207" t="s">
        <v>57</v>
      </c>
      <c r="AA30" s="207" t="s">
        <v>57</v>
      </c>
      <c r="AB30" s="207" t="s">
        <v>57</v>
      </c>
      <c r="AC30" s="207" t="s">
        <v>57</v>
      </c>
      <c r="AD30" s="207" t="s">
        <v>57</v>
      </c>
      <c r="AE30" s="207" t="s">
        <v>57</v>
      </c>
      <c r="AF30" s="207" t="s">
        <v>57</v>
      </c>
      <c r="AG30" s="207" t="s">
        <v>57</v>
      </c>
      <c r="AH30" s="207" t="s">
        <v>57</v>
      </c>
      <c r="AI30" s="207" t="s">
        <v>57</v>
      </c>
      <c r="AJ30" s="207" t="s">
        <v>57</v>
      </c>
      <c r="AK30" s="207" t="s">
        <v>58</v>
      </c>
      <c r="AL30" s="207" t="s">
        <v>57</v>
      </c>
      <c r="AM30" s="207" t="s">
        <v>57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8" customHeight="1" thickBot="1" x14ac:dyDescent="0.25">
      <c r="A31" s="167"/>
      <c r="B31" s="326"/>
      <c r="C31" s="328"/>
      <c r="D31" s="341"/>
      <c r="E31" s="342"/>
      <c r="F31" s="341"/>
      <c r="G31" s="341"/>
      <c r="H31" s="341"/>
      <c r="I31" s="341"/>
      <c r="J31" s="341"/>
      <c r="K31" s="341"/>
      <c r="L31" s="341"/>
      <c r="M31" s="341"/>
      <c r="N31" s="99"/>
      <c r="O31" s="99"/>
      <c r="P31" s="99"/>
      <c r="Q31" s="99"/>
      <c r="R31" s="345"/>
      <c r="S31" s="61"/>
      <c r="T31" s="328"/>
      <c r="U31" s="167"/>
      <c r="V31" s="333" t="s">
        <v>57</v>
      </c>
      <c r="W31" s="207" t="s">
        <v>57</v>
      </c>
      <c r="X31" s="207" t="s">
        <v>57</v>
      </c>
      <c r="Y31" s="207" t="s">
        <v>57</v>
      </c>
      <c r="Z31" s="207" t="s">
        <v>57</v>
      </c>
      <c r="AA31" s="207" t="s">
        <v>57</v>
      </c>
      <c r="AB31" s="207" t="s">
        <v>57</v>
      </c>
      <c r="AC31" s="207" t="s">
        <v>57</v>
      </c>
      <c r="AD31" s="207" t="s">
        <v>57</v>
      </c>
      <c r="AE31" s="207" t="s">
        <v>57</v>
      </c>
      <c r="AF31" s="207" t="s">
        <v>57</v>
      </c>
      <c r="AG31" s="207" t="s">
        <v>57</v>
      </c>
      <c r="AH31" s="207" t="s">
        <v>57</v>
      </c>
      <c r="AI31" s="207" t="s">
        <v>57</v>
      </c>
      <c r="AJ31" s="207" t="s">
        <v>57</v>
      </c>
      <c r="AK31" s="207" t="s">
        <v>57</v>
      </c>
      <c r="AL31" s="207" t="s">
        <v>57</v>
      </c>
      <c r="AM31" s="207" t="s">
        <v>57</v>
      </c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4" customFormat="1" ht="18" customHeight="1" thickBot="1" x14ac:dyDescent="0.25">
      <c r="A32" s="104"/>
      <c r="B32" s="18" t="s">
        <v>84</v>
      </c>
      <c r="C32" s="328"/>
      <c r="D32" s="43">
        <f>SUM(D33:D43)</f>
        <v>0</v>
      </c>
      <c r="E32" s="162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61" t="s">
        <v>313</v>
      </c>
      <c r="O32" s="19"/>
      <c r="P32" s="19"/>
      <c r="Q32" s="19"/>
      <c r="R32" s="33"/>
      <c r="S32" s="62"/>
      <c r="T32" s="33"/>
      <c r="U32" s="104"/>
      <c r="V32" s="333" t="s">
        <v>57</v>
      </c>
      <c r="W32" s="207" t="s">
        <v>57</v>
      </c>
      <c r="X32" s="207" t="s">
        <v>57</v>
      </c>
      <c r="Y32" s="207" t="s">
        <v>57</v>
      </c>
      <c r="Z32" s="207" t="s">
        <v>57</v>
      </c>
      <c r="AA32" s="207" t="s">
        <v>57</v>
      </c>
      <c r="AB32" s="207" t="s">
        <v>57</v>
      </c>
      <c r="AC32" s="207" t="s">
        <v>57</v>
      </c>
      <c r="AD32" s="207" t="s">
        <v>57</v>
      </c>
      <c r="AE32" s="207" t="s">
        <v>57</v>
      </c>
      <c r="AF32" s="207" t="s">
        <v>57</v>
      </c>
      <c r="AG32" s="207" t="s">
        <v>57</v>
      </c>
      <c r="AH32" s="207" t="s">
        <v>57</v>
      </c>
      <c r="AI32" s="207" t="s">
        <v>57</v>
      </c>
      <c r="AJ32" s="207" t="s">
        <v>57</v>
      </c>
      <c r="AK32" s="207" t="s">
        <v>57</v>
      </c>
      <c r="AL32" s="207" t="s">
        <v>57</v>
      </c>
      <c r="AM32" s="207" t="s">
        <v>57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337" customFormat="1" ht="13.5" hidden="1" thickBot="1" x14ac:dyDescent="0.25">
      <c r="A33" s="167"/>
      <c r="B33" s="322" t="s">
        <v>86</v>
      </c>
      <c r="C33" s="328"/>
      <c r="D33" s="401"/>
      <c r="E33" s="162"/>
      <c r="F33" s="336"/>
      <c r="G33" s="336">
        <f t="shared" ref="G33:G43" si="1">D33</f>
        <v>0</v>
      </c>
      <c r="H33" s="79"/>
      <c r="I33" s="79"/>
      <c r="J33" s="79"/>
      <c r="K33" s="79"/>
      <c r="L33" s="79"/>
      <c r="M33" s="79"/>
      <c r="N33" s="405"/>
      <c r="O33" s="100"/>
      <c r="P33" s="100"/>
      <c r="Q33" s="100"/>
      <c r="R33" s="328"/>
      <c r="S33" s="63"/>
      <c r="T33" s="328"/>
      <c r="U33" s="167"/>
      <c r="V33" s="333" t="s">
        <v>58</v>
      </c>
      <c r="W33" s="207" t="s">
        <v>57</v>
      </c>
      <c r="X33" s="207" t="s">
        <v>57</v>
      </c>
      <c r="Y33" s="207" t="s">
        <v>57</v>
      </c>
      <c r="Z33" s="207" t="s">
        <v>57</v>
      </c>
      <c r="AA33" s="207" t="s">
        <v>57</v>
      </c>
      <c r="AB33" s="207" t="s">
        <v>57</v>
      </c>
      <c r="AC33" s="207" t="s">
        <v>57</v>
      </c>
      <c r="AD33" s="207" t="s">
        <v>58</v>
      </c>
      <c r="AE33" s="207" t="s">
        <v>57</v>
      </c>
      <c r="AF33" s="207" t="s">
        <v>57</v>
      </c>
      <c r="AG33" s="207" t="s">
        <v>58</v>
      </c>
      <c r="AH33" s="207" t="s">
        <v>58</v>
      </c>
      <c r="AI33" s="207" t="s">
        <v>57</v>
      </c>
      <c r="AJ33" s="207" t="s">
        <v>58</v>
      </c>
      <c r="AK33" s="207" t="s">
        <v>58</v>
      </c>
      <c r="AL33" s="207" t="s">
        <v>57</v>
      </c>
      <c r="AM33" s="207" t="s">
        <v>57</v>
      </c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3.5" hidden="1" thickBot="1" x14ac:dyDescent="0.25">
      <c r="A34" s="167"/>
      <c r="B34" s="55" t="s">
        <v>112</v>
      </c>
      <c r="C34" s="328"/>
      <c r="D34" s="401"/>
      <c r="E34" s="162"/>
      <c r="F34" s="336"/>
      <c r="G34" s="336">
        <f t="shared" si="1"/>
        <v>0</v>
      </c>
      <c r="H34" s="79"/>
      <c r="I34" s="79"/>
      <c r="J34" s="79"/>
      <c r="K34" s="79"/>
      <c r="L34" s="79"/>
      <c r="M34" s="79"/>
      <c r="N34" s="402"/>
      <c r="O34" s="100"/>
      <c r="P34" s="100"/>
      <c r="Q34" s="100"/>
      <c r="R34" s="328"/>
      <c r="S34" s="63"/>
      <c r="T34" s="328"/>
      <c r="U34" s="167"/>
      <c r="V34" s="333" t="s">
        <v>57</v>
      </c>
      <c r="W34" s="207" t="s">
        <v>57</v>
      </c>
      <c r="X34" s="207" t="s">
        <v>57</v>
      </c>
      <c r="Y34" s="207" t="s">
        <v>57</v>
      </c>
      <c r="Z34" s="207" t="s">
        <v>57</v>
      </c>
      <c r="AA34" s="207" t="s">
        <v>57</v>
      </c>
      <c r="AB34" s="207" t="s">
        <v>57</v>
      </c>
      <c r="AC34" s="207" t="s">
        <v>57</v>
      </c>
      <c r="AD34" s="207" t="s">
        <v>58</v>
      </c>
      <c r="AE34" s="207" t="s">
        <v>57</v>
      </c>
      <c r="AF34" s="207" t="s">
        <v>57</v>
      </c>
      <c r="AG34" s="207" t="s">
        <v>58</v>
      </c>
      <c r="AH34" s="207" t="s">
        <v>58</v>
      </c>
      <c r="AI34" s="207" t="s">
        <v>58</v>
      </c>
      <c r="AJ34" s="207" t="s">
        <v>58</v>
      </c>
      <c r="AK34" s="207" t="s">
        <v>57</v>
      </c>
      <c r="AL34" s="207" t="s">
        <v>58</v>
      </c>
      <c r="AM34" s="207" t="s">
        <v>58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2.75" x14ac:dyDescent="0.2">
      <c r="A35" s="167"/>
      <c r="B35" s="322" t="s">
        <v>73</v>
      </c>
      <c r="C35" s="328"/>
      <c r="D35" s="168"/>
      <c r="E35" s="162"/>
      <c r="F35" s="336"/>
      <c r="G35" s="336">
        <f t="shared" si="1"/>
        <v>0</v>
      </c>
      <c r="H35" s="79"/>
      <c r="I35" s="79"/>
      <c r="J35" s="79"/>
      <c r="K35" s="79"/>
      <c r="L35" s="79"/>
      <c r="M35" s="79"/>
      <c r="N35" s="58"/>
      <c r="O35" s="100"/>
      <c r="P35" s="100"/>
      <c r="Q35" s="100"/>
      <c r="R35" s="328"/>
      <c r="S35" s="63"/>
      <c r="T35" s="328"/>
      <c r="U35" s="167"/>
      <c r="V35" s="333" t="s">
        <v>57</v>
      </c>
      <c r="W35" s="207" t="s">
        <v>57</v>
      </c>
      <c r="X35" s="207" t="s">
        <v>57</v>
      </c>
      <c r="Y35" s="207" t="s">
        <v>57</v>
      </c>
      <c r="Z35" s="207" t="s">
        <v>57</v>
      </c>
      <c r="AA35" s="207" t="s">
        <v>57</v>
      </c>
      <c r="AB35" s="207" t="s">
        <v>57</v>
      </c>
      <c r="AC35" s="207" t="s">
        <v>57</v>
      </c>
      <c r="AD35" s="207" t="s">
        <v>57</v>
      </c>
      <c r="AE35" s="207" t="s">
        <v>57</v>
      </c>
      <c r="AF35" s="207" t="s">
        <v>57</v>
      </c>
      <c r="AG35" s="207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2.75" x14ac:dyDescent="0.2">
      <c r="A36" s="167"/>
      <c r="B36" s="55" t="s">
        <v>121</v>
      </c>
      <c r="C36" s="328"/>
      <c r="D36" s="168"/>
      <c r="E36" s="162"/>
      <c r="F36" s="339"/>
      <c r="G36" s="336">
        <f t="shared" si="1"/>
        <v>0</v>
      </c>
      <c r="H36" s="79"/>
      <c r="I36" s="79"/>
      <c r="J36" s="79"/>
      <c r="K36" s="79"/>
      <c r="L36" s="79"/>
      <c r="M36" s="79"/>
      <c r="N36" s="66"/>
      <c r="O36" s="100"/>
      <c r="P36" s="100"/>
      <c r="Q36" s="100"/>
      <c r="R36" s="328"/>
      <c r="S36" s="63"/>
      <c r="T36" s="328"/>
      <c r="U36" s="167"/>
      <c r="V36" s="333" t="s">
        <v>57</v>
      </c>
      <c r="W36" s="207" t="s">
        <v>57</v>
      </c>
      <c r="X36" s="207" t="s">
        <v>57</v>
      </c>
      <c r="Y36" s="207" t="s">
        <v>57</v>
      </c>
      <c r="Z36" s="207" t="s">
        <v>57</v>
      </c>
      <c r="AA36" s="207" t="s">
        <v>57</v>
      </c>
      <c r="AB36" s="207" t="s">
        <v>57</v>
      </c>
      <c r="AC36" s="207" t="s">
        <v>57</v>
      </c>
      <c r="AD36" s="207" t="s">
        <v>57</v>
      </c>
      <c r="AE36" s="207" t="s">
        <v>57</v>
      </c>
      <c r="AF36" s="207" t="s">
        <v>57</v>
      </c>
      <c r="AG36" s="207" t="s">
        <v>57</v>
      </c>
      <c r="AH36" s="207" t="s">
        <v>58</v>
      </c>
      <c r="AI36" s="207" t="s">
        <v>57</v>
      </c>
      <c r="AJ36" s="207" t="s">
        <v>58</v>
      </c>
      <c r="AK36" s="207" t="s">
        <v>58</v>
      </c>
      <c r="AL36" s="207" t="s">
        <v>57</v>
      </c>
      <c r="AM36" s="207" t="s">
        <v>57</v>
      </c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2.75" x14ac:dyDescent="0.2">
      <c r="A37" s="167"/>
      <c r="B37" s="55" t="s">
        <v>122</v>
      </c>
      <c r="C37" s="328"/>
      <c r="D37" s="168"/>
      <c r="E37" s="162"/>
      <c r="F37" s="339"/>
      <c r="G37" s="339">
        <f t="shared" si="1"/>
        <v>0</v>
      </c>
      <c r="H37" s="79"/>
      <c r="I37" s="79"/>
      <c r="J37" s="79"/>
      <c r="K37" s="79"/>
      <c r="L37" s="79"/>
      <c r="M37" s="79"/>
      <c r="N37" s="66"/>
      <c r="O37" s="100"/>
      <c r="P37" s="100"/>
      <c r="Q37" s="100"/>
      <c r="R37" s="328"/>
      <c r="S37" s="63"/>
      <c r="T37" s="328"/>
      <c r="U37" s="167"/>
      <c r="V37" s="333" t="s">
        <v>57</v>
      </c>
      <c r="W37" s="207" t="s">
        <v>57</v>
      </c>
      <c r="X37" s="207" t="s">
        <v>57</v>
      </c>
      <c r="Y37" s="207" t="s">
        <v>57</v>
      </c>
      <c r="Z37" s="207" t="s">
        <v>57</v>
      </c>
      <c r="AA37" s="207" t="s">
        <v>57</v>
      </c>
      <c r="AB37" s="207" t="s">
        <v>57</v>
      </c>
      <c r="AC37" s="207" t="s">
        <v>57</v>
      </c>
      <c r="AD37" s="207" t="s">
        <v>57</v>
      </c>
      <c r="AE37" s="207" t="s">
        <v>57</v>
      </c>
      <c r="AF37" s="207" t="s">
        <v>57</v>
      </c>
      <c r="AG37" s="207" t="s">
        <v>57</v>
      </c>
      <c r="AH37" s="207" t="s">
        <v>58</v>
      </c>
      <c r="AI37" s="207" t="s">
        <v>57</v>
      </c>
      <c r="AJ37" s="207" t="s">
        <v>58</v>
      </c>
      <c r="AK37" s="207" t="s">
        <v>58</v>
      </c>
      <c r="AL37" s="207" t="s">
        <v>57</v>
      </c>
      <c r="AM37" s="207" t="s">
        <v>57</v>
      </c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55" t="s">
        <v>72</v>
      </c>
      <c r="C38" s="328"/>
      <c r="D38" s="169"/>
      <c r="E38" s="162"/>
      <c r="F38" s="339"/>
      <c r="G38" s="339">
        <f t="shared" si="1"/>
        <v>0</v>
      </c>
      <c r="H38" s="79"/>
      <c r="I38" s="79"/>
      <c r="J38" s="79"/>
      <c r="K38" s="79"/>
      <c r="L38" s="79"/>
      <c r="M38" s="79"/>
      <c r="N38" s="66"/>
      <c r="O38" s="100"/>
      <c r="P38" s="100"/>
      <c r="Q38" s="100"/>
      <c r="R38" s="328"/>
      <c r="S38" s="63"/>
      <c r="T38" s="328"/>
      <c r="U38" s="167"/>
      <c r="V38" s="333" t="s">
        <v>57</v>
      </c>
      <c r="W38" s="207" t="s">
        <v>57</v>
      </c>
      <c r="X38" s="207" t="s">
        <v>57</v>
      </c>
      <c r="Y38" s="207" t="s">
        <v>57</v>
      </c>
      <c r="Z38" s="207" t="s">
        <v>57</v>
      </c>
      <c r="AA38" s="207" t="s">
        <v>57</v>
      </c>
      <c r="AB38" s="207" t="s">
        <v>57</v>
      </c>
      <c r="AC38" s="207" t="s">
        <v>57</v>
      </c>
      <c r="AD38" s="207" t="s">
        <v>57</v>
      </c>
      <c r="AE38" s="207" t="s">
        <v>57</v>
      </c>
      <c r="AF38" s="207" t="s">
        <v>57</v>
      </c>
      <c r="AG38" s="207" t="s">
        <v>57</v>
      </c>
      <c r="AH38" s="207" t="s">
        <v>58</v>
      </c>
      <c r="AI38" s="207" t="s">
        <v>57</v>
      </c>
      <c r="AJ38" s="207" t="s">
        <v>57</v>
      </c>
      <c r="AK38" s="207" t="s">
        <v>57</v>
      </c>
      <c r="AL38" s="207" t="s">
        <v>57</v>
      </c>
      <c r="AM38" s="207" t="s">
        <v>57</v>
      </c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5" t="s">
        <v>123</v>
      </c>
      <c r="C39" s="328"/>
      <c r="D39" s="169"/>
      <c r="E39" s="162"/>
      <c r="F39" s="339"/>
      <c r="G39" s="339">
        <f t="shared" si="1"/>
        <v>0</v>
      </c>
      <c r="H39" s="79"/>
      <c r="I39" s="79"/>
      <c r="J39" s="79"/>
      <c r="K39" s="79"/>
      <c r="L39" s="79"/>
      <c r="M39" s="79"/>
      <c r="N39" s="66"/>
      <c r="O39" s="100"/>
      <c r="P39" s="100"/>
      <c r="Q39" s="100"/>
      <c r="R39" s="328"/>
      <c r="S39" s="63"/>
      <c r="T39" s="328"/>
      <c r="U39" s="167"/>
      <c r="V39" s="333" t="s">
        <v>57</v>
      </c>
      <c r="W39" s="207" t="s">
        <v>57</v>
      </c>
      <c r="X39" s="207" t="s">
        <v>57</v>
      </c>
      <c r="Y39" s="207" t="s">
        <v>57</v>
      </c>
      <c r="Z39" s="207" t="s">
        <v>57</v>
      </c>
      <c r="AA39" s="207" t="s">
        <v>57</v>
      </c>
      <c r="AB39" s="207" t="s">
        <v>57</v>
      </c>
      <c r="AC39" s="207" t="s">
        <v>57</v>
      </c>
      <c r="AD39" s="207" t="s">
        <v>57</v>
      </c>
      <c r="AE39" s="207" t="s">
        <v>57</v>
      </c>
      <c r="AF39" s="207" t="s">
        <v>57</v>
      </c>
      <c r="AG39" s="207" t="s">
        <v>57</v>
      </c>
      <c r="AH39" s="207" t="s">
        <v>58</v>
      </c>
      <c r="AI39" s="207" t="s">
        <v>57</v>
      </c>
      <c r="AJ39" s="207" t="s">
        <v>58</v>
      </c>
      <c r="AK39" s="207" t="s">
        <v>58</v>
      </c>
      <c r="AL39" s="207" t="s">
        <v>57</v>
      </c>
      <c r="AM39" s="207" t="s">
        <v>57</v>
      </c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hidden="1" x14ac:dyDescent="0.2">
      <c r="A40" s="167"/>
      <c r="B40" s="55" t="s">
        <v>103</v>
      </c>
      <c r="C40" s="328"/>
      <c r="D40" s="403"/>
      <c r="E40" s="162"/>
      <c r="F40" s="339"/>
      <c r="G40" s="339">
        <f t="shared" si="1"/>
        <v>0</v>
      </c>
      <c r="H40" s="79"/>
      <c r="I40" s="79"/>
      <c r="J40" s="79"/>
      <c r="K40" s="79"/>
      <c r="L40" s="79"/>
      <c r="M40" s="79"/>
      <c r="N40" s="404"/>
      <c r="O40" s="100"/>
      <c r="P40" s="100"/>
      <c r="Q40" s="100"/>
      <c r="R40" s="328"/>
      <c r="S40" s="63"/>
      <c r="T40" s="328"/>
      <c r="U40" s="167"/>
      <c r="V40" s="333" t="s">
        <v>58</v>
      </c>
      <c r="W40" s="207" t="s">
        <v>57</v>
      </c>
      <c r="X40" s="207" t="s">
        <v>57</v>
      </c>
      <c r="Y40" s="207" t="s">
        <v>57</v>
      </c>
      <c r="Z40" s="207" t="s">
        <v>57</v>
      </c>
      <c r="AA40" s="207" t="s">
        <v>57</v>
      </c>
      <c r="AB40" s="207" t="s">
        <v>57</v>
      </c>
      <c r="AC40" s="207" t="s">
        <v>57</v>
      </c>
      <c r="AD40" s="207" t="s">
        <v>58</v>
      </c>
      <c r="AE40" s="207" t="s">
        <v>58</v>
      </c>
      <c r="AF40" s="207" t="s">
        <v>57</v>
      </c>
      <c r="AG40" s="207" t="s">
        <v>58</v>
      </c>
      <c r="AH40" s="207" t="s">
        <v>58</v>
      </c>
      <c r="AI40" s="207" t="s">
        <v>57</v>
      </c>
      <c r="AJ40" s="207" t="s">
        <v>58</v>
      </c>
      <c r="AK40" s="207" t="s">
        <v>58</v>
      </c>
      <c r="AL40" s="207" t="s">
        <v>57</v>
      </c>
      <c r="AM40" s="207" t="s">
        <v>57</v>
      </c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2.75" x14ac:dyDescent="0.2">
      <c r="A41" s="167"/>
      <c r="B41" s="55" t="s">
        <v>275</v>
      </c>
      <c r="C41" s="328"/>
      <c r="D41" s="169"/>
      <c r="E41" s="162"/>
      <c r="F41" s="339"/>
      <c r="G41" s="339">
        <f t="shared" si="1"/>
        <v>0</v>
      </c>
      <c r="H41" s="79"/>
      <c r="I41" s="79"/>
      <c r="J41" s="79"/>
      <c r="K41" s="79"/>
      <c r="L41" s="79"/>
      <c r="M41" s="79"/>
      <c r="N41" s="66"/>
      <c r="O41" s="100"/>
      <c r="P41" s="100"/>
      <c r="Q41" s="100"/>
      <c r="R41" s="328"/>
      <c r="S41" s="63"/>
      <c r="T41" s="328"/>
      <c r="U41" s="167"/>
      <c r="V41" s="333" t="s">
        <v>58</v>
      </c>
      <c r="W41" s="207" t="s">
        <v>58</v>
      </c>
      <c r="X41" s="207" t="s">
        <v>58</v>
      </c>
      <c r="Y41" s="207" t="s">
        <v>58</v>
      </c>
      <c r="Z41" s="207" t="s">
        <v>58</v>
      </c>
      <c r="AA41" s="207" t="s">
        <v>58</v>
      </c>
      <c r="AB41" s="207" t="s">
        <v>58</v>
      </c>
      <c r="AC41" s="207" t="s">
        <v>58</v>
      </c>
      <c r="AD41" s="207" t="s">
        <v>58</v>
      </c>
      <c r="AE41" s="207" t="s">
        <v>58</v>
      </c>
      <c r="AF41" s="207" t="s">
        <v>58</v>
      </c>
      <c r="AG41" s="207" t="s">
        <v>57</v>
      </c>
      <c r="AH41" s="207" t="s">
        <v>58</v>
      </c>
      <c r="AI41" s="207" t="s">
        <v>57</v>
      </c>
      <c r="AJ41" s="207" t="s">
        <v>58</v>
      </c>
      <c r="AK41" s="207" t="s">
        <v>58</v>
      </c>
      <c r="AL41" s="207" t="s">
        <v>57</v>
      </c>
      <c r="AM41" s="207" t="s">
        <v>57</v>
      </c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2.75" x14ac:dyDescent="0.2">
      <c r="A42" s="167"/>
      <c r="B42" s="55" t="s">
        <v>137</v>
      </c>
      <c r="C42" s="328"/>
      <c r="D42" s="169"/>
      <c r="E42" s="162"/>
      <c r="F42" s="339"/>
      <c r="G42" s="339">
        <f t="shared" si="1"/>
        <v>0</v>
      </c>
      <c r="H42" s="79"/>
      <c r="I42" s="79"/>
      <c r="J42" s="79"/>
      <c r="K42" s="79"/>
      <c r="L42" s="79"/>
      <c r="M42" s="79"/>
      <c r="N42" s="66"/>
      <c r="O42" s="100"/>
      <c r="P42" s="100"/>
      <c r="Q42" s="100"/>
      <c r="R42" s="328"/>
      <c r="S42" s="63"/>
      <c r="T42" s="328"/>
      <c r="U42" s="167"/>
      <c r="V42" s="333" t="s">
        <v>57</v>
      </c>
      <c r="W42" s="207" t="s">
        <v>58</v>
      </c>
      <c r="X42" s="207" t="s">
        <v>58</v>
      </c>
      <c r="Y42" s="207" t="s">
        <v>58</v>
      </c>
      <c r="Z42" s="207" t="s">
        <v>57</v>
      </c>
      <c r="AA42" s="207" t="s">
        <v>58</v>
      </c>
      <c r="AB42" s="207" t="s">
        <v>58</v>
      </c>
      <c r="AC42" s="207" t="s">
        <v>58</v>
      </c>
      <c r="AD42" s="207" t="s">
        <v>58</v>
      </c>
      <c r="AE42" s="207" t="s">
        <v>58</v>
      </c>
      <c r="AF42" s="207" t="s">
        <v>58</v>
      </c>
      <c r="AG42" s="207" t="s">
        <v>57</v>
      </c>
      <c r="AH42" s="207" t="s">
        <v>58</v>
      </c>
      <c r="AI42" s="207" t="s">
        <v>58</v>
      </c>
      <c r="AJ42" s="207" t="s">
        <v>58</v>
      </c>
      <c r="AK42" s="207" t="s">
        <v>58</v>
      </c>
      <c r="AL42" s="207" t="s">
        <v>58</v>
      </c>
      <c r="AM42" s="207" t="s">
        <v>58</v>
      </c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3.5" thickBot="1" x14ac:dyDescent="0.25">
      <c r="A43" s="167"/>
      <c r="B43" s="38" t="s">
        <v>85</v>
      </c>
      <c r="C43" s="328"/>
      <c r="D43" s="340"/>
      <c r="E43" s="162"/>
      <c r="F43" s="257"/>
      <c r="G43" s="257">
        <f t="shared" si="1"/>
        <v>0</v>
      </c>
      <c r="H43" s="79"/>
      <c r="I43" s="79"/>
      <c r="J43" s="79"/>
      <c r="K43" s="79"/>
      <c r="L43" s="79"/>
      <c r="M43" s="79"/>
      <c r="N43" s="276"/>
      <c r="O43" s="100"/>
      <c r="P43" s="100"/>
      <c r="Q43" s="100"/>
      <c r="R43" s="328"/>
      <c r="S43" s="63"/>
      <c r="T43" s="328"/>
      <c r="U43" s="167"/>
      <c r="V43" s="333" t="s">
        <v>57</v>
      </c>
      <c r="W43" s="207" t="s">
        <v>57</v>
      </c>
      <c r="X43" s="207" t="s">
        <v>57</v>
      </c>
      <c r="Y43" s="207" t="s">
        <v>57</v>
      </c>
      <c r="Z43" s="207" t="s">
        <v>57</v>
      </c>
      <c r="AA43" s="207" t="s">
        <v>57</v>
      </c>
      <c r="AB43" s="207" t="s">
        <v>57</v>
      </c>
      <c r="AC43" s="207" t="s">
        <v>57</v>
      </c>
      <c r="AD43" s="207" t="s">
        <v>57</v>
      </c>
      <c r="AE43" s="207" t="s">
        <v>57</v>
      </c>
      <c r="AF43" s="207" t="s">
        <v>57</v>
      </c>
      <c r="AG43" s="207" t="s">
        <v>57</v>
      </c>
      <c r="AH43" s="207" t="s">
        <v>57</v>
      </c>
      <c r="AI43" s="207" t="s">
        <v>57</v>
      </c>
      <c r="AJ43" s="207" t="s">
        <v>58</v>
      </c>
      <c r="AK43" s="207" t="s">
        <v>57</v>
      </c>
      <c r="AL43" s="207" t="s">
        <v>57</v>
      </c>
      <c r="AM43" s="207" t="s">
        <v>57</v>
      </c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x14ac:dyDescent="0.2">
      <c r="A44" s="167"/>
      <c r="B44" s="326"/>
      <c r="C44" s="328"/>
      <c r="D44" s="341"/>
      <c r="E44" s="344"/>
      <c r="F44" s="341"/>
      <c r="G44" s="341"/>
      <c r="H44" s="341"/>
      <c r="I44" s="341"/>
      <c r="J44" s="341"/>
      <c r="K44" s="341"/>
      <c r="L44" s="341"/>
      <c r="M44" s="341"/>
      <c r="N44" s="99"/>
      <c r="O44" s="99"/>
      <c r="P44" s="99"/>
      <c r="Q44" s="99"/>
      <c r="R44" s="345"/>
      <c r="S44" s="170"/>
      <c r="T44" s="167"/>
      <c r="U44" s="167"/>
      <c r="V44" s="333" t="s">
        <v>57</v>
      </c>
      <c r="W44" s="207" t="s">
        <v>57</v>
      </c>
      <c r="X44" s="207" t="s">
        <v>57</v>
      </c>
      <c r="Y44" s="207" t="s">
        <v>57</v>
      </c>
      <c r="Z44" s="207" t="s">
        <v>57</v>
      </c>
      <c r="AA44" s="207" t="s">
        <v>57</v>
      </c>
      <c r="AB44" s="207" t="s">
        <v>57</v>
      </c>
      <c r="AC44" s="207" t="s">
        <v>57</v>
      </c>
      <c r="AD44" s="207" t="s">
        <v>57</v>
      </c>
      <c r="AE44" s="207" t="s">
        <v>57</v>
      </c>
      <c r="AF44" s="207" t="s">
        <v>57</v>
      </c>
      <c r="AG44" s="207" t="s">
        <v>57</v>
      </c>
      <c r="AH44" s="207" t="s">
        <v>57</v>
      </c>
      <c r="AI44" s="207" t="s">
        <v>57</v>
      </c>
      <c r="AJ44" s="207" t="s">
        <v>57</v>
      </c>
      <c r="AK44" s="207" t="s">
        <v>57</v>
      </c>
      <c r="AL44" s="207" t="s">
        <v>57</v>
      </c>
      <c r="AM44" s="207" t="s">
        <v>57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8" customHeight="1" thickBot="1" x14ac:dyDescent="0.25">
      <c r="A45" s="167"/>
      <c r="B45" s="326"/>
      <c r="C45" s="328"/>
      <c r="D45" s="341"/>
      <c r="E45" s="344"/>
      <c r="F45" s="341"/>
      <c r="G45" s="341"/>
      <c r="H45" s="341"/>
      <c r="I45" s="341"/>
      <c r="J45" s="341"/>
      <c r="K45" s="341"/>
      <c r="L45" s="341"/>
      <c r="M45" s="341"/>
      <c r="N45" s="99"/>
      <c r="O45" s="99"/>
      <c r="P45" s="99"/>
      <c r="Q45" s="99"/>
      <c r="R45" s="345"/>
      <c r="S45" s="170"/>
      <c r="T45" s="167"/>
      <c r="U45" s="167"/>
      <c r="V45" s="333" t="s">
        <v>57</v>
      </c>
      <c r="W45" s="207" t="s">
        <v>57</v>
      </c>
      <c r="X45" s="207" t="s">
        <v>57</v>
      </c>
      <c r="Y45" s="207" t="s">
        <v>57</v>
      </c>
      <c r="Z45" s="207" t="s">
        <v>57</v>
      </c>
      <c r="AA45" s="207" t="s">
        <v>57</v>
      </c>
      <c r="AB45" s="207" t="s">
        <v>57</v>
      </c>
      <c r="AC45" s="207" t="s">
        <v>57</v>
      </c>
      <c r="AD45" s="207" t="s">
        <v>57</v>
      </c>
      <c r="AE45" s="207" t="s">
        <v>57</v>
      </c>
      <c r="AF45" s="207" t="s">
        <v>57</v>
      </c>
      <c r="AG45" s="207" t="s">
        <v>57</v>
      </c>
      <c r="AH45" s="207" t="s">
        <v>57</v>
      </c>
      <c r="AI45" s="207" t="s">
        <v>57</v>
      </c>
      <c r="AJ45" s="207" t="s">
        <v>57</v>
      </c>
      <c r="AK45" s="207" t="s">
        <v>57</v>
      </c>
      <c r="AL45" s="207" t="s">
        <v>57</v>
      </c>
      <c r="AM45" s="207" t="s">
        <v>57</v>
      </c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8" customHeight="1" thickBot="1" x14ac:dyDescent="0.25">
      <c r="A46" s="167"/>
      <c r="B46" s="35" t="s">
        <v>20</v>
      </c>
      <c r="C46" s="328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02"/>
      <c r="I46" s="44">
        <f t="shared" ref="I46" si="2">SUM(I48,I57,I65,I72,I81,I97,I104)</f>
        <v>0</v>
      </c>
      <c r="J46" s="102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71"/>
      <c r="S46" s="40">
        <f>IFERROR(D46/$D$46,0)</f>
        <v>0</v>
      </c>
      <c r="T46" s="167"/>
      <c r="U46" s="167"/>
      <c r="V46" s="333" t="s">
        <v>57</v>
      </c>
      <c r="W46" s="207" t="s">
        <v>57</v>
      </c>
      <c r="X46" s="207" t="s">
        <v>57</v>
      </c>
      <c r="Y46" s="207" t="s">
        <v>57</v>
      </c>
      <c r="Z46" s="207" t="s">
        <v>57</v>
      </c>
      <c r="AA46" s="207" t="s">
        <v>57</v>
      </c>
      <c r="AB46" s="207" t="s">
        <v>57</v>
      </c>
      <c r="AC46" s="207" t="s">
        <v>57</v>
      </c>
      <c r="AD46" s="207" t="s">
        <v>57</v>
      </c>
      <c r="AE46" s="207" t="s">
        <v>57</v>
      </c>
      <c r="AF46" s="207" t="s">
        <v>57</v>
      </c>
      <c r="AG46" s="207" t="s">
        <v>57</v>
      </c>
      <c r="AH46" s="207" t="s">
        <v>57</v>
      </c>
      <c r="AI46" s="207" t="s">
        <v>57</v>
      </c>
      <c r="AJ46" s="207" t="s">
        <v>57</v>
      </c>
      <c r="AK46" s="207" t="s">
        <v>57</v>
      </c>
      <c r="AL46" s="207" t="s">
        <v>57</v>
      </c>
      <c r="AM46" s="207" t="s">
        <v>57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8" customHeight="1" thickBot="1" x14ac:dyDescent="0.25">
      <c r="A47" s="167"/>
      <c r="B47" s="326"/>
      <c r="C47" s="328"/>
      <c r="D47" s="341"/>
      <c r="E47" s="342"/>
      <c r="F47" s="341"/>
      <c r="G47" s="341"/>
      <c r="H47" s="341"/>
      <c r="I47" s="341"/>
      <c r="J47" s="341"/>
      <c r="K47" s="341"/>
      <c r="L47" s="341"/>
      <c r="M47" s="341"/>
      <c r="N47" s="101"/>
      <c r="O47" s="101"/>
      <c r="P47" s="101"/>
      <c r="Q47" s="101"/>
      <c r="R47" s="345"/>
      <c r="S47" s="170"/>
      <c r="T47" s="167"/>
      <c r="U47" s="167"/>
      <c r="V47" s="333" t="s">
        <v>57</v>
      </c>
      <c r="W47" s="207" t="s">
        <v>57</v>
      </c>
      <c r="X47" s="207" t="s">
        <v>57</v>
      </c>
      <c r="Y47" s="207" t="s">
        <v>57</v>
      </c>
      <c r="Z47" s="207" t="s">
        <v>57</v>
      </c>
      <c r="AA47" s="207" t="s">
        <v>57</v>
      </c>
      <c r="AB47" s="207" t="s">
        <v>57</v>
      </c>
      <c r="AC47" s="207" t="s">
        <v>57</v>
      </c>
      <c r="AD47" s="207" t="s">
        <v>57</v>
      </c>
      <c r="AE47" s="207" t="s">
        <v>57</v>
      </c>
      <c r="AF47" s="207" t="s">
        <v>57</v>
      </c>
      <c r="AG47" s="207" t="s">
        <v>57</v>
      </c>
      <c r="AH47" s="207" t="s">
        <v>57</v>
      </c>
      <c r="AI47" s="207" t="s">
        <v>57</v>
      </c>
      <c r="AJ47" s="207" t="s">
        <v>57</v>
      </c>
      <c r="AK47" s="207" t="s">
        <v>57</v>
      </c>
      <c r="AL47" s="207" t="s">
        <v>57</v>
      </c>
      <c r="AM47" s="207" t="s">
        <v>57</v>
      </c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8" customHeight="1" thickBot="1" x14ac:dyDescent="0.25">
      <c r="A48" s="167"/>
      <c r="B48" s="18" t="s">
        <v>97</v>
      </c>
      <c r="C48" s="34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60" t="s">
        <v>313</v>
      </c>
      <c r="O48" s="10"/>
      <c r="P48" s="10"/>
      <c r="Q48" s="10"/>
      <c r="R48" s="167"/>
      <c r="S48" s="163">
        <f t="shared" ref="S48:S53" si="3">IFERROR(D48/$D$46,0)</f>
        <v>0</v>
      </c>
      <c r="T48" s="167"/>
      <c r="U48" s="167"/>
      <c r="V48" s="333" t="s">
        <v>57</v>
      </c>
      <c r="W48" s="207" t="s">
        <v>57</v>
      </c>
      <c r="X48" s="207" t="s">
        <v>57</v>
      </c>
      <c r="Y48" s="207" t="s">
        <v>57</v>
      </c>
      <c r="Z48" s="207" t="s">
        <v>57</v>
      </c>
      <c r="AA48" s="207" t="s">
        <v>57</v>
      </c>
      <c r="AB48" s="207" t="s">
        <v>57</v>
      </c>
      <c r="AC48" s="207" t="s">
        <v>57</v>
      </c>
      <c r="AD48" s="207" t="s">
        <v>57</v>
      </c>
      <c r="AE48" s="207" t="s">
        <v>57</v>
      </c>
      <c r="AF48" s="207" t="s">
        <v>57</v>
      </c>
      <c r="AG48" s="207" t="s">
        <v>57</v>
      </c>
      <c r="AH48" s="207" t="s">
        <v>57</v>
      </c>
      <c r="AI48" s="207" t="s">
        <v>57</v>
      </c>
      <c r="AJ48" s="207" t="s">
        <v>57</v>
      </c>
      <c r="AK48" s="207" t="s">
        <v>57</v>
      </c>
      <c r="AL48" s="207" t="s">
        <v>57</v>
      </c>
      <c r="AM48" s="207" t="s">
        <v>57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9" customHeight="1" x14ac:dyDescent="0.2">
      <c r="A49" s="167"/>
      <c r="B49" s="322" t="s">
        <v>50</v>
      </c>
      <c r="C49" s="345"/>
      <c r="D49" s="336">
        <f>SUM(F49:G49)</f>
        <v>0</v>
      </c>
      <c r="E49" s="162"/>
      <c r="F49" s="88">
        <f>'Beiblatt Personal'!H20</f>
        <v>0</v>
      </c>
      <c r="G49" s="84">
        <f>'Beiblatt Personal'!I20</f>
        <v>0</v>
      </c>
      <c r="H49" s="79"/>
      <c r="I49" s="346"/>
      <c r="J49" s="79"/>
      <c r="K49" s="346">
        <f>'Beiblatt Personal'!S20</f>
        <v>0</v>
      </c>
      <c r="L49" s="79"/>
      <c r="M49" s="79"/>
      <c r="N49" s="347" t="s">
        <v>27</v>
      </c>
      <c r="O49" s="99"/>
      <c r="P49" s="99"/>
      <c r="Q49" s="99"/>
      <c r="R49" s="167"/>
      <c r="S49" s="348">
        <f>IFERROR(D49/$D$46,0)</f>
        <v>0</v>
      </c>
      <c r="T49" s="167"/>
      <c r="U49" s="167"/>
      <c r="V49" s="333" t="s">
        <v>57</v>
      </c>
      <c r="W49" s="207" t="s">
        <v>57</v>
      </c>
      <c r="X49" s="207" t="s">
        <v>57</v>
      </c>
      <c r="Y49" s="207" t="s">
        <v>57</v>
      </c>
      <c r="Z49" s="207" t="s">
        <v>57</v>
      </c>
      <c r="AA49" s="207" t="s">
        <v>57</v>
      </c>
      <c r="AB49" s="207" t="s">
        <v>57</v>
      </c>
      <c r="AC49" s="207" t="s">
        <v>57</v>
      </c>
      <c r="AD49" s="207" t="s">
        <v>57</v>
      </c>
      <c r="AE49" s="207" t="s">
        <v>57</v>
      </c>
      <c r="AF49" s="207" t="s">
        <v>57</v>
      </c>
      <c r="AG49" s="207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57</v>
      </c>
      <c r="AM49" s="207" t="s">
        <v>57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3.9" customHeight="1" x14ac:dyDescent="0.2">
      <c r="A50" s="167"/>
      <c r="B50" s="54" t="s">
        <v>113</v>
      </c>
      <c r="C50" s="345"/>
      <c r="D50" s="336">
        <f>SUM(F50:G50)</f>
        <v>0</v>
      </c>
      <c r="E50" s="162"/>
      <c r="F50" s="335">
        <f>'Beiblatt Personal'!H41</f>
        <v>0</v>
      </c>
      <c r="G50" s="336">
        <f>'Beiblatt Personal'!I41</f>
        <v>0</v>
      </c>
      <c r="H50" s="79"/>
      <c r="I50" s="349">
        <f>'Beiblatt Personal'!N41</f>
        <v>0</v>
      </c>
      <c r="J50" s="79"/>
      <c r="K50" s="349">
        <f>'Beiblatt Personal'!S41</f>
        <v>0</v>
      </c>
      <c r="L50" s="79"/>
      <c r="M50" s="79"/>
      <c r="N50" s="57" t="s">
        <v>27</v>
      </c>
      <c r="O50" s="99"/>
      <c r="P50" s="99"/>
      <c r="Q50" s="99"/>
      <c r="R50" s="167"/>
      <c r="S50" s="350">
        <f t="shared" si="3"/>
        <v>0</v>
      </c>
      <c r="T50" s="167"/>
      <c r="U50" s="167"/>
      <c r="V50" s="333" t="s">
        <v>57</v>
      </c>
      <c r="W50" s="207" t="s">
        <v>57</v>
      </c>
      <c r="X50" s="207" t="s">
        <v>57</v>
      </c>
      <c r="Y50" s="207" t="s">
        <v>57</v>
      </c>
      <c r="Z50" s="207" t="s">
        <v>57</v>
      </c>
      <c r="AA50" s="207" t="s">
        <v>58</v>
      </c>
      <c r="AB50" s="207" t="s">
        <v>57</v>
      </c>
      <c r="AC50" s="207" t="s">
        <v>57</v>
      </c>
      <c r="AD50" s="207" t="s">
        <v>57</v>
      </c>
      <c r="AE50" s="207" t="s">
        <v>57</v>
      </c>
      <c r="AF50" s="207" t="s">
        <v>57</v>
      </c>
      <c r="AG50" s="207" t="s">
        <v>57</v>
      </c>
      <c r="AH50" s="207" t="s">
        <v>58</v>
      </c>
      <c r="AI50" s="207" t="s">
        <v>58</v>
      </c>
      <c r="AJ50" s="207" t="s">
        <v>57</v>
      </c>
      <c r="AK50" s="207" t="s">
        <v>58</v>
      </c>
      <c r="AL50" s="207" t="s">
        <v>58</v>
      </c>
      <c r="AM50" s="207" t="s">
        <v>58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3.9" customHeight="1" x14ac:dyDescent="0.2">
      <c r="A51" s="167"/>
      <c r="B51" s="54" t="s">
        <v>31</v>
      </c>
      <c r="C51" s="345"/>
      <c r="D51" s="336">
        <f>SUM(F51:G51)</f>
        <v>0</v>
      </c>
      <c r="E51" s="162"/>
      <c r="F51" s="335">
        <f>'Beiblatt Personal'!H51</f>
        <v>0</v>
      </c>
      <c r="G51" s="336">
        <f>'Beiblatt Personal'!I51</f>
        <v>0</v>
      </c>
      <c r="H51" s="79"/>
      <c r="I51" s="349"/>
      <c r="J51" s="79"/>
      <c r="K51" s="349"/>
      <c r="L51" s="79"/>
      <c r="M51" s="79"/>
      <c r="N51" s="57" t="s">
        <v>27</v>
      </c>
      <c r="O51" s="99"/>
      <c r="P51" s="99"/>
      <c r="Q51" s="99"/>
      <c r="R51" s="167"/>
      <c r="S51" s="350">
        <f t="shared" si="3"/>
        <v>0</v>
      </c>
      <c r="T51" s="167"/>
      <c r="U51" s="167"/>
      <c r="V51" s="333" t="s">
        <v>57</v>
      </c>
      <c r="W51" s="207" t="s">
        <v>57</v>
      </c>
      <c r="X51" s="207" t="s">
        <v>57</v>
      </c>
      <c r="Y51" s="207" t="s">
        <v>57</v>
      </c>
      <c r="Z51" s="207" t="s">
        <v>57</v>
      </c>
      <c r="AA51" s="207" t="s">
        <v>57</v>
      </c>
      <c r="AB51" s="207" t="s">
        <v>57</v>
      </c>
      <c r="AC51" s="207" t="s">
        <v>57</v>
      </c>
      <c r="AD51" s="207" t="s">
        <v>57</v>
      </c>
      <c r="AE51" s="207" t="s">
        <v>57</v>
      </c>
      <c r="AF51" s="207" t="s">
        <v>57</v>
      </c>
      <c r="AG51" s="207" t="s">
        <v>57</v>
      </c>
      <c r="AH51" s="207" t="s">
        <v>58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3.9" customHeight="1" x14ac:dyDescent="0.2">
      <c r="A52" s="167"/>
      <c r="B52" s="54" t="s">
        <v>3</v>
      </c>
      <c r="C52" s="345"/>
      <c r="D52" s="336">
        <f t="shared" ref="D52:D53" si="4">SUM(F52:G52)</f>
        <v>0</v>
      </c>
      <c r="E52" s="162"/>
      <c r="F52" s="335">
        <f>'Beiblatt Personal'!H63</f>
        <v>0</v>
      </c>
      <c r="G52" s="336">
        <f>'Beiblatt Personal'!I63</f>
        <v>0</v>
      </c>
      <c r="H52" s="79"/>
      <c r="I52" s="349"/>
      <c r="J52" s="79"/>
      <c r="K52" s="349">
        <f>'Beiblatt Personal'!S63</f>
        <v>0</v>
      </c>
      <c r="L52" s="79"/>
      <c r="M52" s="79"/>
      <c r="N52" s="57" t="s">
        <v>27</v>
      </c>
      <c r="O52" s="99"/>
      <c r="P52" s="99"/>
      <c r="Q52" s="99"/>
      <c r="R52" s="167"/>
      <c r="S52" s="350">
        <f t="shared" si="3"/>
        <v>0</v>
      </c>
      <c r="T52" s="167"/>
      <c r="U52" s="167"/>
      <c r="V52" s="333" t="s">
        <v>57</v>
      </c>
      <c r="W52" s="207" t="s">
        <v>57</v>
      </c>
      <c r="X52" s="207" t="s">
        <v>57</v>
      </c>
      <c r="Y52" s="207" t="s">
        <v>57</v>
      </c>
      <c r="Z52" s="207" t="s">
        <v>57</v>
      </c>
      <c r="AA52" s="207" t="s">
        <v>57</v>
      </c>
      <c r="AB52" s="207" t="s">
        <v>57</v>
      </c>
      <c r="AC52" s="207" t="s">
        <v>57</v>
      </c>
      <c r="AD52" s="207" t="s">
        <v>57</v>
      </c>
      <c r="AE52" s="207" t="s">
        <v>57</v>
      </c>
      <c r="AF52" s="207" t="s">
        <v>57</v>
      </c>
      <c r="AG52" s="207" t="s">
        <v>57</v>
      </c>
      <c r="AH52" s="207" t="s">
        <v>57</v>
      </c>
      <c r="AI52" s="207" t="s">
        <v>58</v>
      </c>
      <c r="AJ52" s="207" t="s">
        <v>58</v>
      </c>
      <c r="AK52" s="207" t="s">
        <v>58</v>
      </c>
      <c r="AL52" s="207" t="s">
        <v>58</v>
      </c>
      <c r="AM52" s="207" t="s">
        <v>58</v>
      </c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3.9" hidden="1" customHeight="1" x14ac:dyDescent="0.2">
      <c r="A53" s="167"/>
      <c r="B53" s="55" t="s">
        <v>51</v>
      </c>
      <c r="C53" s="345"/>
      <c r="D53" s="339">
        <f t="shared" si="4"/>
        <v>0</v>
      </c>
      <c r="E53" s="162"/>
      <c r="F53" s="338">
        <f>'Beiblatt Personal'!H70</f>
        <v>0</v>
      </c>
      <c r="G53" s="339">
        <f>'Beiblatt Personal'!I70</f>
        <v>0</v>
      </c>
      <c r="H53" s="79"/>
      <c r="I53" s="349"/>
      <c r="J53" s="79"/>
      <c r="K53" s="349"/>
      <c r="L53" s="79"/>
      <c r="M53" s="79"/>
      <c r="N53" s="57" t="s">
        <v>27</v>
      </c>
      <c r="O53" s="99"/>
      <c r="P53" s="99"/>
      <c r="Q53" s="99"/>
      <c r="R53" s="167"/>
      <c r="S53" s="350">
        <f t="shared" si="3"/>
        <v>0</v>
      </c>
      <c r="T53" s="167"/>
      <c r="U53" s="167"/>
      <c r="V53" s="333" t="s">
        <v>58</v>
      </c>
      <c r="W53" s="207" t="s">
        <v>58</v>
      </c>
      <c r="X53" s="207" t="s">
        <v>58</v>
      </c>
      <c r="Y53" s="207" t="s">
        <v>58</v>
      </c>
      <c r="Z53" s="207" t="s">
        <v>58</v>
      </c>
      <c r="AA53" s="207" t="s">
        <v>58</v>
      </c>
      <c r="AB53" s="207" t="s">
        <v>58</v>
      </c>
      <c r="AC53" s="207" t="s">
        <v>58</v>
      </c>
      <c r="AD53" s="207" t="s">
        <v>57</v>
      </c>
      <c r="AE53" s="207" t="s">
        <v>58</v>
      </c>
      <c r="AF53" s="207" t="s">
        <v>58</v>
      </c>
      <c r="AG53" s="207" t="s">
        <v>58</v>
      </c>
      <c r="AH53" s="207" t="s">
        <v>57</v>
      </c>
      <c r="AI53" s="207" t="s">
        <v>58</v>
      </c>
      <c r="AJ53" s="207" t="s">
        <v>58</v>
      </c>
      <c r="AK53" s="207" t="s">
        <v>58</v>
      </c>
      <c r="AL53" s="207" t="s">
        <v>58</v>
      </c>
      <c r="AM53" s="207" t="s">
        <v>58</v>
      </c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3.9" customHeight="1" x14ac:dyDescent="0.2">
      <c r="A54" s="167"/>
      <c r="B54" s="54" t="s">
        <v>15</v>
      </c>
      <c r="C54" s="345"/>
      <c r="D54" s="336">
        <f>SUM(F54:G54)</f>
        <v>0</v>
      </c>
      <c r="E54" s="162"/>
      <c r="F54" s="335">
        <f>'Beiblatt Personal'!H77</f>
        <v>0</v>
      </c>
      <c r="G54" s="336">
        <f>'Beiblatt Personal'!I77</f>
        <v>0</v>
      </c>
      <c r="H54" s="79"/>
      <c r="I54" s="349"/>
      <c r="J54" s="79"/>
      <c r="K54" s="349">
        <f>'Beiblatt Personal'!S77</f>
        <v>0</v>
      </c>
      <c r="L54" s="79"/>
      <c r="M54" s="79"/>
      <c r="N54" s="57" t="s">
        <v>27</v>
      </c>
      <c r="O54" s="99"/>
      <c r="P54" s="99"/>
      <c r="Q54" s="99"/>
      <c r="R54" s="167"/>
      <c r="S54" s="350">
        <f>IFERROR(D54/$D$46,0)</f>
        <v>0</v>
      </c>
      <c r="T54" s="167"/>
      <c r="U54" s="167"/>
      <c r="V54" s="333" t="s">
        <v>57</v>
      </c>
      <c r="W54" s="207" t="s">
        <v>57</v>
      </c>
      <c r="X54" s="207" t="s">
        <v>57</v>
      </c>
      <c r="Y54" s="207" t="s">
        <v>57</v>
      </c>
      <c r="Z54" s="207" t="s">
        <v>57</v>
      </c>
      <c r="AA54" s="207" t="s">
        <v>57</v>
      </c>
      <c r="AB54" s="207" t="s">
        <v>57</v>
      </c>
      <c r="AC54" s="207" t="s">
        <v>57</v>
      </c>
      <c r="AD54" s="207" t="s">
        <v>57</v>
      </c>
      <c r="AE54" s="207" t="s">
        <v>57</v>
      </c>
      <c r="AF54" s="207" t="s">
        <v>57</v>
      </c>
      <c r="AG54" s="207" t="s">
        <v>57</v>
      </c>
      <c r="AH54" s="207" t="s">
        <v>57</v>
      </c>
      <c r="AI54" s="207" t="s">
        <v>57</v>
      </c>
      <c r="AJ54" s="207" t="s">
        <v>57</v>
      </c>
      <c r="AK54" s="207" t="s">
        <v>58</v>
      </c>
      <c r="AL54" s="207" t="s">
        <v>57</v>
      </c>
      <c r="AM54" s="207" t="s">
        <v>57</v>
      </c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3.5" thickBot="1" x14ac:dyDescent="0.25">
      <c r="A55" s="167"/>
      <c r="B55" s="38" t="s">
        <v>30</v>
      </c>
      <c r="C55" s="345"/>
      <c r="D55" s="340"/>
      <c r="E55" s="162"/>
      <c r="F55" s="257"/>
      <c r="G55" s="257">
        <f>D55</f>
        <v>0</v>
      </c>
      <c r="H55" s="79"/>
      <c r="I55" s="351"/>
      <c r="J55" s="79"/>
      <c r="K55" s="351"/>
      <c r="L55" s="79"/>
      <c r="M55" s="79"/>
      <c r="N55" s="276"/>
      <c r="O55" s="100"/>
      <c r="P55" s="100"/>
      <c r="Q55" s="100"/>
      <c r="R55" s="167"/>
      <c r="S55" s="352">
        <f>IFERROR(D55/$D$46,0)</f>
        <v>0</v>
      </c>
      <c r="T55" s="167"/>
      <c r="U55" s="167"/>
      <c r="V55" s="333" t="s">
        <v>57</v>
      </c>
      <c r="W55" s="207" t="s">
        <v>57</v>
      </c>
      <c r="X55" s="207" t="s">
        <v>57</v>
      </c>
      <c r="Y55" s="207" t="s">
        <v>57</v>
      </c>
      <c r="Z55" s="207" t="s">
        <v>57</v>
      </c>
      <c r="AA55" s="207" t="s">
        <v>57</v>
      </c>
      <c r="AB55" s="207" t="s">
        <v>57</v>
      </c>
      <c r="AC55" s="207" t="s">
        <v>57</v>
      </c>
      <c r="AD55" s="207" t="s">
        <v>57</v>
      </c>
      <c r="AE55" s="207" t="s">
        <v>57</v>
      </c>
      <c r="AF55" s="207" t="s">
        <v>57</v>
      </c>
      <c r="AG55" s="207" t="s">
        <v>57</v>
      </c>
      <c r="AH55" s="207" t="s">
        <v>57</v>
      </c>
      <c r="AI55" s="207" t="s">
        <v>57</v>
      </c>
      <c r="AJ55" s="207" t="s">
        <v>57</v>
      </c>
      <c r="AK55" s="207" t="s">
        <v>57</v>
      </c>
      <c r="AL55" s="207" t="s">
        <v>57</v>
      </c>
      <c r="AM55" s="207" t="s">
        <v>57</v>
      </c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8" customHeight="1" thickBot="1" x14ac:dyDescent="0.25">
      <c r="A56" s="167"/>
      <c r="B56" s="326"/>
      <c r="C56" s="345"/>
      <c r="D56" s="341"/>
      <c r="E56" s="342"/>
      <c r="F56" s="341"/>
      <c r="G56" s="341"/>
      <c r="H56" s="341"/>
      <c r="I56" s="341"/>
      <c r="J56" s="341"/>
      <c r="K56" s="341"/>
      <c r="L56" s="341"/>
      <c r="M56" s="341"/>
      <c r="N56" s="368"/>
      <c r="O56" s="368"/>
      <c r="P56" s="368"/>
      <c r="Q56" s="368"/>
      <c r="R56" s="167"/>
      <c r="S56" s="39"/>
      <c r="T56" s="167"/>
      <c r="U56" s="167"/>
      <c r="V56" s="333" t="s">
        <v>57</v>
      </c>
      <c r="W56" s="207" t="s">
        <v>57</v>
      </c>
      <c r="X56" s="207" t="s">
        <v>57</v>
      </c>
      <c r="Y56" s="207" t="s">
        <v>57</v>
      </c>
      <c r="Z56" s="207" t="s">
        <v>57</v>
      </c>
      <c r="AA56" s="207" t="s">
        <v>57</v>
      </c>
      <c r="AB56" s="207" t="s">
        <v>57</v>
      </c>
      <c r="AC56" s="207" t="s">
        <v>57</v>
      </c>
      <c r="AD56" s="207" t="s">
        <v>57</v>
      </c>
      <c r="AE56" s="207" t="s">
        <v>57</v>
      </c>
      <c r="AF56" s="207" t="s">
        <v>57</v>
      </c>
      <c r="AG56" s="207" t="s">
        <v>57</v>
      </c>
      <c r="AH56" s="207" t="s">
        <v>57</v>
      </c>
      <c r="AI56" s="207" t="s">
        <v>57</v>
      </c>
      <c r="AJ56" s="207" t="s">
        <v>57</v>
      </c>
      <c r="AK56" s="207" t="s">
        <v>57</v>
      </c>
      <c r="AL56" s="207" t="s">
        <v>57</v>
      </c>
      <c r="AM56" s="207" t="s">
        <v>57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8" customHeight="1" thickBot="1" x14ac:dyDescent="0.25">
      <c r="A57" s="167"/>
      <c r="B57" s="18" t="s">
        <v>96</v>
      </c>
      <c r="C57" s="34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60" t="s">
        <v>313</v>
      </c>
      <c r="O57" s="10"/>
      <c r="P57" s="10"/>
      <c r="Q57" s="10"/>
      <c r="R57" s="167"/>
      <c r="S57" s="163">
        <f t="shared" ref="S57:S63" si="5">IFERROR(D57/$D$46,0)</f>
        <v>0</v>
      </c>
      <c r="T57" s="167"/>
      <c r="U57" s="167"/>
      <c r="V57" s="333" t="s">
        <v>57</v>
      </c>
      <c r="W57" s="207" t="s">
        <v>57</v>
      </c>
      <c r="X57" s="207" t="s">
        <v>57</v>
      </c>
      <c r="Y57" s="207" t="s">
        <v>57</v>
      </c>
      <c r="Z57" s="207" t="s">
        <v>57</v>
      </c>
      <c r="AA57" s="207" t="s">
        <v>57</v>
      </c>
      <c r="AB57" s="207" t="s">
        <v>57</v>
      </c>
      <c r="AC57" s="207" t="s">
        <v>57</v>
      </c>
      <c r="AD57" s="207" t="s">
        <v>57</v>
      </c>
      <c r="AE57" s="207" t="s">
        <v>57</v>
      </c>
      <c r="AF57" s="207" t="s">
        <v>57</v>
      </c>
      <c r="AG57" s="207" t="s">
        <v>57</v>
      </c>
      <c r="AH57" s="207" t="s">
        <v>57</v>
      </c>
      <c r="AI57" s="207" t="s">
        <v>57</v>
      </c>
      <c r="AJ57" s="207" t="s">
        <v>58</v>
      </c>
      <c r="AK57" s="207" t="s">
        <v>57</v>
      </c>
      <c r="AL57" s="207" t="s">
        <v>57</v>
      </c>
      <c r="AM57" s="207" t="s">
        <v>57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3.9" customHeight="1" x14ac:dyDescent="0.2">
      <c r="A58" s="167"/>
      <c r="B58" s="322" t="s">
        <v>50</v>
      </c>
      <c r="C58" s="345"/>
      <c r="D58" s="84">
        <f>SUM(F58:G58)</f>
        <v>0</v>
      </c>
      <c r="E58" s="73"/>
      <c r="F58" s="88">
        <f>SUM('Beiblatt Personal'!H86:H104)</f>
        <v>0</v>
      </c>
      <c r="G58" s="84">
        <f>SUM('Beiblatt Personal'!I86:I104)</f>
        <v>0</v>
      </c>
      <c r="H58" s="79"/>
      <c r="I58" s="346"/>
      <c r="J58" s="79"/>
      <c r="K58" s="346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47" t="s">
        <v>27</v>
      </c>
      <c r="O58" s="99"/>
      <c r="P58" s="99"/>
      <c r="Q58" s="99"/>
      <c r="R58" s="167"/>
      <c r="S58" s="348">
        <f t="shared" si="5"/>
        <v>0</v>
      </c>
      <c r="T58" s="167"/>
      <c r="U58" s="167"/>
      <c r="V58" s="333" t="s">
        <v>57</v>
      </c>
      <c r="W58" s="207" t="s">
        <v>57</v>
      </c>
      <c r="X58" s="207" t="s">
        <v>57</v>
      </c>
      <c r="Y58" s="207" t="s">
        <v>57</v>
      </c>
      <c r="Z58" s="207" t="s">
        <v>57</v>
      </c>
      <c r="AA58" s="207" t="s">
        <v>57</v>
      </c>
      <c r="AB58" s="207" t="s">
        <v>57</v>
      </c>
      <c r="AC58" s="207" t="s">
        <v>57</v>
      </c>
      <c r="AD58" s="207" t="s">
        <v>57</v>
      </c>
      <c r="AE58" s="207" t="s">
        <v>57</v>
      </c>
      <c r="AF58" s="207" t="s">
        <v>57</v>
      </c>
      <c r="AG58" s="207" t="s">
        <v>57</v>
      </c>
      <c r="AH58" s="207" t="s">
        <v>57</v>
      </c>
      <c r="AI58" s="207" t="s">
        <v>57</v>
      </c>
      <c r="AJ58" s="207" t="s">
        <v>58</v>
      </c>
      <c r="AK58" s="207" t="s">
        <v>57</v>
      </c>
      <c r="AL58" s="207" t="s">
        <v>57</v>
      </c>
      <c r="AM58" s="207" t="s">
        <v>57</v>
      </c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3.9" customHeight="1" x14ac:dyDescent="0.2">
      <c r="A59" s="167"/>
      <c r="B59" s="54" t="s">
        <v>113</v>
      </c>
      <c r="C59" s="345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49">
        <f>SUM('Beiblatt Personal'!N105,'Beiblatt Personal'!N107:N109,'Beiblatt Personal'!N112)</f>
        <v>0</v>
      </c>
      <c r="J59" s="79"/>
      <c r="K59" s="349">
        <f>SUM('Beiblatt Personal'!S105:S109,'Beiblatt Personal'!S112)</f>
        <v>0</v>
      </c>
      <c r="L59" s="79"/>
      <c r="M59" s="79"/>
      <c r="N59" s="57" t="s">
        <v>27</v>
      </c>
      <c r="O59" s="99"/>
      <c r="P59" s="99"/>
      <c r="Q59" s="99"/>
      <c r="R59" s="167"/>
      <c r="S59" s="350">
        <f t="shared" si="5"/>
        <v>0</v>
      </c>
      <c r="T59" s="167"/>
      <c r="U59" s="167"/>
      <c r="V59" s="333" t="s">
        <v>57</v>
      </c>
      <c r="W59" s="207" t="s">
        <v>57</v>
      </c>
      <c r="X59" s="207" t="s">
        <v>57</v>
      </c>
      <c r="Y59" s="207" t="s">
        <v>57</v>
      </c>
      <c r="Z59" s="207" t="s">
        <v>57</v>
      </c>
      <c r="AA59" s="207" t="s">
        <v>58</v>
      </c>
      <c r="AB59" s="207" t="s">
        <v>57</v>
      </c>
      <c r="AC59" s="207" t="s">
        <v>57</v>
      </c>
      <c r="AD59" s="207" t="s">
        <v>57</v>
      </c>
      <c r="AE59" s="207" t="s">
        <v>57</v>
      </c>
      <c r="AF59" s="207" t="s">
        <v>57</v>
      </c>
      <c r="AG59" s="207" t="s">
        <v>57</v>
      </c>
      <c r="AH59" s="207" t="s">
        <v>58</v>
      </c>
      <c r="AI59" s="207" t="s">
        <v>58</v>
      </c>
      <c r="AJ59" s="207" t="s">
        <v>58</v>
      </c>
      <c r="AK59" s="207" t="s">
        <v>58</v>
      </c>
      <c r="AL59" s="207" t="s">
        <v>58</v>
      </c>
      <c r="AM59" s="207" t="s">
        <v>58</v>
      </c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3.9" customHeight="1" x14ac:dyDescent="0.2">
      <c r="A60" s="167"/>
      <c r="B60" s="54" t="s">
        <v>31</v>
      </c>
      <c r="C60" s="345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49"/>
      <c r="J60" s="79"/>
      <c r="K60" s="349"/>
      <c r="L60" s="79"/>
      <c r="M60" s="79"/>
      <c r="N60" s="57" t="s">
        <v>27</v>
      </c>
      <c r="O60" s="99"/>
      <c r="P60" s="99"/>
      <c r="Q60" s="99"/>
      <c r="R60" s="167"/>
      <c r="S60" s="350">
        <f t="shared" si="5"/>
        <v>0</v>
      </c>
      <c r="T60" s="167"/>
      <c r="U60" s="167"/>
      <c r="V60" s="333" t="s">
        <v>57</v>
      </c>
      <c r="W60" s="207" t="s">
        <v>57</v>
      </c>
      <c r="X60" s="207" t="s">
        <v>57</v>
      </c>
      <c r="Y60" s="207" t="s">
        <v>57</v>
      </c>
      <c r="Z60" s="207" t="s">
        <v>57</v>
      </c>
      <c r="AA60" s="207" t="s">
        <v>57</v>
      </c>
      <c r="AB60" s="207" t="s">
        <v>57</v>
      </c>
      <c r="AC60" s="207" t="s">
        <v>57</v>
      </c>
      <c r="AD60" s="207" t="s">
        <v>57</v>
      </c>
      <c r="AE60" s="207" t="s">
        <v>57</v>
      </c>
      <c r="AF60" s="207" t="s">
        <v>57</v>
      </c>
      <c r="AG60" s="207" t="s">
        <v>57</v>
      </c>
      <c r="AH60" s="207" t="s">
        <v>57</v>
      </c>
      <c r="AI60" s="207" t="s">
        <v>57</v>
      </c>
      <c r="AJ60" s="207" t="s">
        <v>58</v>
      </c>
      <c r="AK60" s="207" t="s">
        <v>57</v>
      </c>
      <c r="AL60" s="207" t="s">
        <v>57</v>
      </c>
      <c r="AM60" s="207" t="s">
        <v>57</v>
      </c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3.9" customHeight="1" thickBot="1" x14ac:dyDescent="0.25">
      <c r="A61" s="167"/>
      <c r="B61" s="38" t="s">
        <v>3</v>
      </c>
      <c r="C61" s="345"/>
      <c r="D61" s="257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49"/>
      <c r="J61" s="79"/>
      <c r="K61" s="349">
        <f>SUM('Beiblatt Personal'!S123:S124,'Beiblatt Personal'!S126)</f>
        <v>0</v>
      </c>
      <c r="L61" s="79"/>
      <c r="M61" s="79"/>
      <c r="N61" s="353" t="s">
        <v>27</v>
      </c>
      <c r="O61" s="99"/>
      <c r="P61" s="99"/>
      <c r="Q61" s="99"/>
      <c r="R61" s="167"/>
      <c r="S61" s="352">
        <f t="shared" si="5"/>
        <v>0</v>
      </c>
      <c r="T61" s="167"/>
      <c r="U61" s="167"/>
      <c r="V61" s="333" t="s">
        <v>57</v>
      </c>
      <c r="W61" s="207" t="s">
        <v>57</v>
      </c>
      <c r="X61" s="207" t="s">
        <v>57</v>
      </c>
      <c r="Y61" s="207" t="s">
        <v>57</v>
      </c>
      <c r="Z61" s="207" t="s">
        <v>57</v>
      </c>
      <c r="AA61" s="207" t="s">
        <v>57</v>
      </c>
      <c r="AB61" s="207" t="s">
        <v>57</v>
      </c>
      <c r="AC61" s="207" t="s">
        <v>57</v>
      </c>
      <c r="AD61" s="207" t="s">
        <v>57</v>
      </c>
      <c r="AE61" s="207" t="s">
        <v>57</v>
      </c>
      <c r="AF61" s="207" t="s">
        <v>57</v>
      </c>
      <c r="AG61" s="207" t="s">
        <v>57</v>
      </c>
      <c r="AH61" s="207" t="s">
        <v>57</v>
      </c>
      <c r="AI61" s="207" t="s">
        <v>58</v>
      </c>
      <c r="AJ61" s="207" t="s">
        <v>58</v>
      </c>
      <c r="AK61" s="207" t="s">
        <v>58</v>
      </c>
      <c r="AL61" s="207" t="s">
        <v>58</v>
      </c>
      <c r="AM61" s="207" t="s">
        <v>58</v>
      </c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3.9" hidden="1" customHeight="1" x14ac:dyDescent="0.2">
      <c r="A62" s="167"/>
      <c r="B62" s="70" t="s">
        <v>51</v>
      </c>
      <c r="C62" s="345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49"/>
      <c r="J62" s="79"/>
      <c r="K62" s="349"/>
      <c r="L62" s="79"/>
      <c r="M62" s="79"/>
      <c r="N62" s="354" t="s">
        <v>27</v>
      </c>
      <c r="O62" s="99"/>
      <c r="P62" s="99"/>
      <c r="Q62" s="99"/>
      <c r="R62" s="167"/>
      <c r="S62" s="355">
        <f t="shared" si="5"/>
        <v>0</v>
      </c>
      <c r="T62" s="167"/>
      <c r="U62" s="167"/>
      <c r="V62" s="333" t="s">
        <v>58</v>
      </c>
      <c r="W62" s="207" t="s">
        <v>58</v>
      </c>
      <c r="X62" s="207" t="s">
        <v>58</v>
      </c>
      <c r="Y62" s="207" t="s">
        <v>58</v>
      </c>
      <c r="Z62" s="207" t="s">
        <v>58</v>
      </c>
      <c r="AA62" s="207" t="s">
        <v>58</v>
      </c>
      <c r="AB62" s="207" t="s">
        <v>58</v>
      </c>
      <c r="AC62" s="207" t="s">
        <v>58</v>
      </c>
      <c r="AD62" s="207" t="s">
        <v>57</v>
      </c>
      <c r="AE62" s="207" t="s">
        <v>58</v>
      </c>
      <c r="AF62" s="207" t="s">
        <v>58</v>
      </c>
      <c r="AG62" s="207" t="s">
        <v>58</v>
      </c>
      <c r="AH62" s="207" t="s">
        <v>57</v>
      </c>
      <c r="AI62" s="207" t="s">
        <v>58</v>
      </c>
      <c r="AJ62" s="207" t="s">
        <v>58</v>
      </c>
      <c r="AK62" s="207" t="s">
        <v>58</v>
      </c>
      <c r="AL62" s="207" t="s">
        <v>58</v>
      </c>
      <c r="AM62" s="207" t="s">
        <v>58</v>
      </c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3.9" hidden="1" customHeight="1" thickBot="1" x14ac:dyDescent="0.25">
      <c r="A63" s="167"/>
      <c r="B63" s="172" t="s">
        <v>15</v>
      </c>
      <c r="C63" s="345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51"/>
      <c r="J63" s="79"/>
      <c r="K63" s="351">
        <f>SUM('Beiblatt Personal'!S136)</f>
        <v>0</v>
      </c>
      <c r="L63" s="79"/>
      <c r="M63" s="79"/>
      <c r="N63" s="353" t="s">
        <v>27</v>
      </c>
      <c r="O63" s="99"/>
      <c r="P63" s="99"/>
      <c r="Q63" s="99"/>
      <c r="R63" s="167"/>
      <c r="S63" s="352">
        <f t="shared" si="5"/>
        <v>0</v>
      </c>
      <c r="T63" s="167"/>
      <c r="U63" s="167"/>
      <c r="V63" s="333" t="s">
        <v>57</v>
      </c>
      <c r="W63" s="207" t="s">
        <v>57</v>
      </c>
      <c r="X63" s="207" t="s">
        <v>57</v>
      </c>
      <c r="Y63" s="207" t="s">
        <v>57</v>
      </c>
      <c r="Z63" s="207" t="s">
        <v>57</v>
      </c>
      <c r="AA63" s="207" t="s">
        <v>57</v>
      </c>
      <c r="AB63" s="207" t="s">
        <v>57</v>
      </c>
      <c r="AC63" s="207" t="s">
        <v>57</v>
      </c>
      <c r="AD63" s="207" t="s">
        <v>57</v>
      </c>
      <c r="AE63" s="207" t="s">
        <v>57</v>
      </c>
      <c r="AF63" s="207" t="s">
        <v>57</v>
      </c>
      <c r="AG63" s="207" t="s">
        <v>58</v>
      </c>
      <c r="AH63" s="207" t="s">
        <v>57</v>
      </c>
      <c r="AI63" s="207" t="s">
        <v>57</v>
      </c>
      <c r="AJ63" s="207" t="s">
        <v>58</v>
      </c>
      <c r="AK63" s="207" t="s">
        <v>58</v>
      </c>
      <c r="AL63" s="207" t="s">
        <v>57</v>
      </c>
      <c r="AM63" s="207" t="s">
        <v>57</v>
      </c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8" customHeight="1" thickBot="1" x14ac:dyDescent="0.25">
      <c r="A64" s="167"/>
      <c r="B64" s="326"/>
      <c r="C64" s="345"/>
      <c r="D64" s="341"/>
      <c r="E64" s="342"/>
      <c r="F64" s="341"/>
      <c r="G64" s="341"/>
      <c r="H64" s="341"/>
      <c r="I64" s="341"/>
      <c r="J64" s="341"/>
      <c r="K64" s="341"/>
      <c r="L64" s="341"/>
      <c r="M64" s="341"/>
      <c r="N64" s="368"/>
      <c r="O64" s="368"/>
      <c r="P64" s="368"/>
      <c r="Q64" s="368"/>
      <c r="R64" s="167"/>
      <c r="S64" s="39"/>
      <c r="T64" s="167"/>
      <c r="U64" s="167"/>
      <c r="V64" s="333" t="s">
        <v>57</v>
      </c>
      <c r="W64" s="207" t="s">
        <v>57</v>
      </c>
      <c r="X64" s="207" t="s">
        <v>57</v>
      </c>
      <c r="Y64" s="207" t="s">
        <v>57</v>
      </c>
      <c r="Z64" s="207" t="s">
        <v>57</v>
      </c>
      <c r="AA64" s="207" t="s">
        <v>57</v>
      </c>
      <c r="AB64" s="207" t="s">
        <v>57</v>
      </c>
      <c r="AC64" s="207" t="s">
        <v>57</v>
      </c>
      <c r="AD64" s="207" t="s">
        <v>57</v>
      </c>
      <c r="AE64" s="207" t="s">
        <v>57</v>
      </c>
      <c r="AF64" s="207" t="s">
        <v>57</v>
      </c>
      <c r="AG64" s="207" t="s">
        <v>57</v>
      </c>
      <c r="AH64" s="207" t="s">
        <v>58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8" customHeight="1" thickBot="1" x14ac:dyDescent="0.25">
      <c r="A65" s="167"/>
      <c r="B65" s="18" t="s">
        <v>92</v>
      </c>
      <c r="C65" s="34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9"/>
      <c r="K65" s="74">
        <f>SUM(K66:K70)</f>
        <v>0</v>
      </c>
      <c r="L65" s="50"/>
      <c r="M65" s="50"/>
      <c r="N65" s="460" t="s">
        <v>313</v>
      </c>
      <c r="O65" s="369"/>
      <c r="P65" s="369"/>
      <c r="Q65" s="369"/>
      <c r="R65" s="167"/>
      <c r="S65" s="163">
        <f t="shared" ref="S65:S70" si="8">IFERROR(D65/$D$46,0)</f>
        <v>0</v>
      </c>
      <c r="T65" s="167"/>
      <c r="U65" s="167"/>
      <c r="V65" s="333" t="s">
        <v>57</v>
      </c>
      <c r="W65" s="207" t="s">
        <v>57</v>
      </c>
      <c r="X65" s="207" t="s">
        <v>57</v>
      </c>
      <c r="Y65" s="207" t="s">
        <v>57</v>
      </c>
      <c r="Z65" s="207" t="s">
        <v>57</v>
      </c>
      <c r="AA65" s="207" t="s">
        <v>57</v>
      </c>
      <c r="AB65" s="207" t="s">
        <v>57</v>
      </c>
      <c r="AC65" s="207" t="s">
        <v>57</v>
      </c>
      <c r="AD65" s="207" t="s">
        <v>57</v>
      </c>
      <c r="AE65" s="207" t="s">
        <v>57</v>
      </c>
      <c r="AF65" s="207" t="s">
        <v>57</v>
      </c>
      <c r="AG65" s="207" t="s">
        <v>57</v>
      </c>
      <c r="AH65" s="207" t="s">
        <v>58</v>
      </c>
      <c r="AI65" s="207" t="s">
        <v>57</v>
      </c>
      <c r="AJ65" s="207" t="s">
        <v>57</v>
      </c>
      <c r="AK65" s="207" t="s">
        <v>57</v>
      </c>
      <c r="AL65" s="207" t="s">
        <v>57</v>
      </c>
      <c r="AM65" s="207" t="s">
        <v>57</v>
      </c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3.5" thickBot="1" x14ac:dyDescent="0.25">
      <c r="A66" s="167"/>
      <c r="B66" s="322" t="s">
        <v>25</v>
      </c>
      <c r="C66" s="345"/>
      <c r="D66" s="76"/>
      <c r="E66" s="162"/>
      <c r="F66" s="84">
        <f>D66</f>
        <v>0</v>
      </c>
      <c r="G66" s="84"/>
      <c r="H66" s="79"/>
      <c r="I66" s="79"/>
      <c r="J66" s="79"/>
      <c r="K66" s="409"/>
      <c r="L66" s="79"/>
      <c r="M66" s="79"/>
      <c r="N66" s="343"/>
      <c r="O66" s="100"/>
      <c r="P66" s="100"/>
      <c r="Q66" s="100"/>
      <c r="R66" s="167"/>
      <c r="S66" s="355">
        <f t="shared" si="8"/>
        <v>0</v>
      </c>
      <c r="T66" s="167"/>
      <c r="U66" s="167"/>
      <c r="V66" s="333" t="s">
        <v>57</v>
      </c>
      <c r="W66" s="207" t="s">
        <v>57</v>
      </c>
      <c r="X66" s="207" t="s">
        <v>57</v>
      </c>
      <c r="Y66" s="207" t="s">
        <v>57</v>
      </c>
      <c r="Z66" s="207" t="s">
        <v>57</v>
      </c>
      <c r="AA66" s="207" t="s">
        <v>57</v>
      </c>
      <c r="AB66" s="207" t="s">
        <v>57</v>
      </c>
      <c r="AC66" s="207" t="s">
        <v>57</v>
      </c>
      <c r="AD66" s="207" t="s">
        <v>58</v>
      </c>
      <c r="AE66" s="207" t="s">
        <v>57</v>
      </c>
      <c r="AF66" s="207" t="s">
        <v>57</v>
      </c>
      <c r="AG66" s="207" t="s">
        <v>57</v>
      </c>
      <c r="AH66" s="207" t="s">
        <v>58</v>
      </c>
      <c r="AI66" s="207" t="s">
        <v>57</v>
      </c>
      <c r="AJ66" s="207" t="s">
        <v>58</v>
      </c>
      <c r="AK66" s="207" t="s">
        <v>58</v>
      </c>
      <c r="AL66" s="207" t="s">
        <v>57</v>
      </c>
      <c r="AM66" s="207" t="s">
        <v>57</v>
      </c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3.5" thickBot="1" x14ac:dyDescent="0.25">
      <c r="A67" s="167"/>
      <c r="B67" s="54" t="s">
        <v>4</v>
      </c>
      <c r="C67" s="345"/>
      <c r="D67" s="168"/>
      <c r="E67" s="162"/>
      <c r="F67" s="336">
        <f t="shared" ref="F67:F70" si="9">D67</f>
        <v>0</v>
      </c>
      <c r="G67" s="336"/>
      <c r="H67" s="79"/>
      <c r="I67" s="410"/>
      <c r="J67" s="79"/>
      <c r="K67" s="411"/>
      <c r="L67" s="79"/>
      <c r="M67" s="79"/>
      <c r="N67" s="58"/>
      <c r="O67" s="100"/>
      <c r="P67" s="100"/>
      <c r="Q67" s="100"/>
      <c r="R67" s="167"/>
      <c r="S67" s="350">
        <f t="shared" si="8"/>
        <v>0</v>
      </c>
      <c r="T67" s="167"/>
      <c r="U67" s="167"/>
      <c r="V67" s="333" t="s">
        <v>57</v>
      </c>
      <c r="W67" s="207" t="s">
        <v>57</v>
      </c>
      <c r="X67" s="207" t="s">
        <v>57</v>
      </c>
      <c r="Y67" s="207" t="s">
        <v>57</v>
      </c>
      <c r="Z67" s="207" t="s">
        <v>57</v>
      </c>
      <c r="AA67" s="207" t="s">
        <v>57</v>
      </c>
      <c r="AB67" s="207" t="s">
        <v>57</v>
      </c>
      <c r="AC67" s="207" t="s">
        <v>57</v>
      </c>
      <c r="AD67" s="207" t="s">
        <v>58</v>
      </c>
      <c r="AE67" s="207" t="s">
        <v>57</v>
      </c>
      <c r="AF67" s="207" t="s">
        <v>57</v>
      </c>
      <c r="AG67" s="207" t="s">
        <v>57</v>
      </c>
      <c r="AH67" s="207" t="s">
        <v>58</v>
      </c>
      <c r="AI67" s="207" t="s">
        <v>57</v>
      </c>
      <c r="AJ67" s="207" t="s">
        <v>57</v>
      </c>
      <c r="AK67" s="207" t="s">
        <v>58</v>
      </c>
      <c r="AL67" s="207" t="s">
        <v>57</v>
      </c>
      <c r="AM67" s="207" t="s">
        <v>57</v>
      </c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3.5" thickBot="1" x14ac:dyDescent="0.25">
      <c r="A68" s="167"/>
      <c r="B68" s="54" t="s">
        <v>107</v>
      </c>
      <c r="C68" s="345"/>
      <c r="D68" s="168"/>
      <c r="E68" s="162"/>
      <c r="F68" s="339">
        <f t="shared" si="9"/>
        <v>0</v>
      </c>
      <c r="G68" s="336"/>
      <c r="H68" s="79"/>
      <c r="I68" s="79"/>
      <c r="J68" s="79"/>
      <c r="K68" s="79"/>
      <c r="L68" s="79"/>
      <c r="M68" s="79"/>
      <c r="N68" s="58"/>
      <c r="O68" s="100"/>
      <c r="P68" s="100"/>
      <c r="Q68" s="100"/>
      <c r="R68" s="167"/>
      <c r="S68" s="350">
        <f t="shared" si="8"/>
        <v>0</v>
      </c>
      <c r="T68" s="167"/>
      <c r="U68" s="167"/>
      <c r="V68" s="333" t="s">
        <v>57</v>
      </c>
      <c r="W68" s="207" t="s">
        <v>58</v>
      </c>
      <c r="X68" s="207" t="s">
        <v>57</v>
      </c>
      <c r="Y68" s="207" t="s">
        <v>57</v>
      </c>
      <c r="Z68" s="207" t="s">
        <v>57</v>
      </c>
      <c r="AA68" s="207" t="s">
        <v>57</v>
      </c>
      <c r="AB68" s="207" t="s">
        <v>57</v>
      </c>
      <c r="AC68" s="207" t="s">
        <v>57</v>
      </c>
      <c r="AD68" s="207" t="s">
        <v>57</v>
      </c>
      <c r="AE68" s="207" t="s">
        <v>57</v>
      </c>
      <c r="AF68" s="207" t="s">
        <v>57</v>
      </c>
      <c r="AG68" s="207" t="s">
        <v>57</v>
      </c>
      <c r="AH68" s="207" t="s">
        <v>58</v>
      </c>
      <c r="AI68" s="207" t="s">
        <v>57</v>
      </c>
      <c r="AJ68" s="207" t="s">
        <v>58</v>
      </c>
      <c r="AK68" s="207" t="s">
        <v>57</v>
      </c>
      <c r="AL68" s="207" t="s">
        <v>57</v>
      </c>
      <c r="AM68" s="207" t="s">
        <v>57</v>
      </c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hidden="1" thickBot="1" x14ac:dyDescent="0.25">
      <c r="A69" s="167"/>
      <c r="B69" s="54" t="s">
        <v>52</v>
      </c>
      <c r="C69" s="345"/>
      <c r="D69" s="401"/>
      <c r="E69" s="162"/>
      <c r="F69" s="339">
        <f t="shared" si="9"/>
        <v>0</v>
      </c>
      <c r="G69" s="336"/>
      <c r="H69" s="79"/>
      <c r="I69" s="79"/>
      <c r="J69" s="79"/>
      <c r="K69" s="79"/>
      <c r="L69" s="79"/>
      <c r="M69" s="79"/>
      <c r="N69" s="402"/>
      <c r="O69" s="100"/>
      <c r="P69" s="100"/>
      <c r="Q69" s="100"/>
      <c r="R69" s="167"/>
      <c r="S69" s="356">
        <f t="shared" si="8"/>
        <v>0</v>
      </c>
      <c r="T69" s="167"/>
      <c r="U69" s="167"/>
      <c r="V69" s="333" t="s">
        <v>57</v>
      </c>
      <c r="W69" s="207" t="s">
        <v>57</v>
      </c>
      <c r="X69" s="207" t="s">
        <v>57</v>
      </c>
      <c r="Y69" s="207" t="s">
        <v>57</v>
      </c>
      <c r="Z69" s="207" t="s">
        <v>57</v>
      </c>
      <c r="AA69" s="207" t="s">
        <v>58</v>
      </c>
      <c r="AB69" s="207" t="s">
        <v>57</v>
      </c>
      <c r="AC69" s="207" t="s">
        <v>57</v>
      </c>
      <c r="AD69" s="207" t="s">
        <v>58</v>
      </c>
      <c r="AE69" s="207" t="s">
        <v>57</v>
      </c>
      <c r="AF69" s="207" t="s">
        <v>57</v>
      </c>
      <c r="AG69" s="207" t="s">
        <v>58</v>
      </c>
      <c r="AH69" s="207" t="s">
        <v>58</v>
      </c>
      <c r="AI69" s="207" t="s">
        <v>57</v>
      </c>
      <c r="AJ69" s="207" t="s">
        <v>58</v>
      </c>
      <c r="AK69" s="207" t="s">
        <v>58</v>
      </c>
      <c r="AL69" s="207" t="s">
        <v>57</v>
      </c>
      <c r="AM69" s="207" t="s">
        <v>57</v>
      </c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3.5" thickBot="1" x14ac:dyDescent="0.25">
      <c r="A70" s="167"/>
      <c r="B70" s="38" t="s">
        <v>99</v>
      </c>
      <c r="C70" s="345"/>
      <c r="D70" s="340"/>
      <c r="E70" s="162"/>
      <c r="F70" s="257">
        <f t="shared" si="9"/>
        <v>0</v>
      </c>
      <c r="G70" s="257"/>
      <c r="H70" s="79"/>
      <c r="I70" s="79"/>
      <c r="J70" s="79"/>
      <c r="K70" s="410"/>
      <c r="L70" s="79"/>
      <c r="M70" s="79"/>
      <c r="N70" s="276"/>
      <c r="O70" s="100"/>
      <c r="P70" s="100"/>
      <c r="Q70" s="100"/>
      <c r="R70" s="167"/>
      <c r="S70" s="352">
        <f t="shared" si="8"/>
        <v>0</v>
      </c>
      <c r="T70" s="167"/>
      <c r="U70" s="167"/>
      <c r="V70" s="333" t="s">
        <v>57</v>
      </c>
      <c r="W70" s="207" t="s">
        <v>57</v>
      </c>
      <c r="X70" s="207" t="s">
        <v>57</v>
      </c>
      <c r="Y70" s="207" t="s">
        <v>57</v>
      </c>
      <c r="Z70" s="207" t="s">
        <v>57</v>
      </c>
      <c r="AA70" s="207" t="s">
        <v>57</v>
      </c>
      <c r="AB70" s="207" t="s">
        <v>57</v>
      </c>
      <c r="AC70" s="207" t="s">
        <v>57</v>
      </c>
      <c r="AD70" s="207" t="s">
        <v>57</v>
      </c>
      <c r="AE70" s="207" t="s">
        <v>57</v>
      </c>
      <c r="AF70" s="207" t="s">
        <v>57</v>
      </c>
      <c r="AG70" s="207" t="s">
        <v>57</v>
      </c>
      <c r="AH70" s="207" t="s">
        <v>58</v>
      </c>
      <c r="AI70" s="207" t="s">
        <v>57</v>
      </c>
      <c r="AJ70" s="207" t="s">
        <v>58</v>
      </c>
      <c r="AK70" s="207" t="s">
        <v>58</v>
      </c>
      <c r="AL70" s="207" t="s">
        <v>57</v>
      </c>
      <c r="AM70" s="207" t="s">
        <v>57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326"/>
      <c r="C71" s="345"/>
      <c r="D71" s="341"/>
      <c r="E71" s="342"/>
      <c r="F71" s="341"/>
      <c r="G71" s="341"/>
      <c r="H71" s="341"/>
      <c r="I71" s="341"/>
      <c r="J71" s="341"/>
      <c r="K71" s="341"/>
      <c r="L71" s="341"/>
      <c r="M71" s="341"/>
      <c r="N71" s="368"/>
      <c r="O71" s="368"/>
      <c r="P71" s="368"/>
      <c r="Q71" s="368"/>
      <c r="R71" s="167"/>
      <c r="S71" s="39"/>
      <c r="T71" s="167"/>
      <c r="U71" s="167"/>
      <c r="V71" s="333" t="s">
        <v>57</v>
      </c>
      <c r="W71" s="207" t="s">
        <v>57</v>
      </c>
      <c r="X71" s="207" t="s">
        <v>57</v>
      </c>
      <c r="Y71" s="207" t="s">
        <v>57</v>
      </c>
      <c r="Z71" s="207" t="s">
        <v>57</v>
      </c>
      <c r="AA71" s="207" t="s">
        <v>57</v>
      </c>
      <c r="AB71" s="207" t="s">
        <v>57</v>
      </c>
      <c r="AC71" s="207" t="s">
        <v>57</v>
      </c>
      <c r="AD71" s="207" t="s">
        <v>57</v>
      </c>
      <c r="AE71" s="207" t="s">
        <v>57</v>
      </c>
      <c r="AF71" s="207" t="s">
        <v>57</v>
      </c>
      <c r="AG71" s="207" t="s">
        <v>57</v>
      </c>
      <c r="AH71" s="207" t="s">
        <v>57</v>
      </c>
      <c r="AI71" s="207" t="s">
        <v>57</v>
      </c>
      <c r="AJ71" s="207" t="s">
        <v>57</v>
      </c>
      <c r="AK71" s="207" t="s">
        <v>57</v>
      </c>
      <c r="AL71" s="207" t="s">
        <v>57</v>
      </c>
      <c r="AM71" s="207" t="s">
        <v>57</v>
      </c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5.6" customHeight="1" thickBot="1" x14ac:dyDescent="0.25">
      <c r="A72" s="167"/>
      <c r="B72" s="18" t="s">
        <v>5</v>
      </c>
      <c r="C72" s="34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3"/>
      <c r="K72" s="43">
        <f>SUM(K73:K79)</f>
        <v>0</v>
      </c>
      <c r="L72" s="50"/>
      <c r="M72" s="50"/>
      <c r="N72" s="460" t="s">
        <v>313</v>
      </c>
      <c r="O72" s="369"/>
      <c r="P72" s="369"/>
      <c r="Q72" s="369"/>
      <c r="R72" s="167"/>
      <c r="S72" s="163">
        <f t="shared" ref="S72:S79" si="10">IFERROR(D72/$D$46,0)</f>
        <v>0</v>
      </c>
      <c r="T72" s="167"/>
      <c r="U72" s="167"/>
      <c r="V72" s="333" t="s">
        <v>57</v>
      </c>
      <c r="W72" s="207" t="s">
        <v>57</v>
      </c>
      <c r="X72" s="207" t="s">
        <v>57</v>
      </c>
      <c r="Y72" s="207" t="s">
        <v>57</v>
      </c>
      <c r="Z72" s="207" t="s">
        <v>57</v>
      </c>
      <c r="AA72" s="207" t="s">
        <v>57</v>
      </c>
      <c r="AB72" s="207" t="s">
        <v>57</v>
      </c>
      <c r="AC72" s="207" t="s">
        <v>57</v>
      </c>
      <c r="AD72" s="207" t="s">
        <v>58</v>
      </c>
      <c r="AE72" s="207" t="s">
        <v>57</v>
      </c>
      <c r="AF72" s="207" t="s">
        <v>57</v>
      </c>
      <c r="AG72" s="207" t="s">
        <v>57</v>
      </c>
      <c r="AH72" s="207" t="s">
        <v>57</v>
      </c>
      <c r="AI72" s="207" t="s">
        <v>57</v>
      </c>
      <c r="AJ72" s="207" t="s">
        <v>57</v>
      </c>
      <c r="AK72" s="207" t="s">
        <v>57</v>
      </c>
      <c r="AL72" s="207" t="s">
        <v>57</v>
      </c>
      <c r="AM72" s="207" t="s">
        <v>57</v>
      </c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3.5" thickBot="1" x14ac:dyDescent="0.25">
      <c r="A73" s="167"/>
      <c r="B73" s="322" t="s">
        <v>131</v>
      </c>
      <c r="C73" s="345"/>
      <c r="D73" s="76"/>
      <c r="E73" s="162"/>
      <c r="F73" s="88">
        <f>D73</f>
        <v>0</v>
      </c>
      <c r="G73" s="84"/>
      <c r="H73" s="79"/>
      <c r="I73" s="410"/>
      <c r="J73" s="79"/>
      <c r="K73" s="410"/>
      <c r="L73" s="79"/>
      <c r="M73" s="79"/>
      <c r="N73" s="343"/>
      <c r="O73" s="100"/>
      <c r="P73" s="100"/>
      <c r="Q73" s="100"/>
      <c r="R73" s="167"/>
      <c r="S73" s="355">
        <f t="shared" si="10"/>
        <v>0</v>
      </c>
      <c r="T73" s="167"/>
      <c r="U73" s="167"/>
      <c r="V73" s="333" t="s">
        <v>57</v>
      </c>
      <c r="W73" s="207" t="s">
        <v>57</v>
      </c>
      <c r="X73" s="207" t="s">
        <v>57</v>
      </c>
      <c r="Y73" s="207" t="s">
        <v>57</v>
      </c>
      <c r="Z73" s="207" t="s">
        <v>57</v>
      </c>
      <c r="AA73" s="207" t="s">
        <v>57</v>
      </c>
      <c r="AB73" s="207" t="s">
        <v>57</v>
      </c>
      <c r="AC73" s="207" t="s">
        <v>57</v>
      </c>
      <c r="AD73" s="207" t="s">
        <v>58</v>
      </c>
      <c r="AE73" s="207" t="s">
        <v>57</v>
      </c>
      <c r="AF73" s="207" t="s">
        <v>57</v>
      </c>
      <c r="AG73" s="207" t="s">
        <v>57</v>
      </c>
      <c r="AH73" s="207" t="s">
        <v>58</v>
      </c>
      <c r="AI73" s="207" t="s">
        <v>57</v>
      </c>
      <c r="AJ73" s="207" t="s">
        <v>58</v>
      </c>
      <c r="AK73" s="207" t="s">
        <v>58</v>
      </c>
      <c r="AL73" s="207" t="s">
        <v>57</v>
      </c>
      <c r="AM73" s="207" t="s">
        <v>57</v>
      </c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3.5" thickBot="1" x14ac:dyDescent="0.25">
      <c r="A74" s="167"/>
      <c r="B74" s="86" t="s">
        <v>6</v>
      </c>
      <c r="C74" s="345"/>
      <c r="D74" s="357"/>
      <c r="E74" s="162"/>
      <c r="F74" s="82"/>
      <c r="G74" s="81">
        <f>D74</f>
        <v>0</v>
      </c>
      <c r="H74" s="79"/>
      <c r="I74" s="79"/>
      <c r="J74" s="79"/>
      <c r="K74" s="79"/>
      <c r="L74" s="79"/>
      <c r="M74" s="79"/>
      <c r="N74" s="358"/>
      <c r="O74" s="100"/>
      <c r="P74" s="100"/>
      <c r="Q74" s="100"/>
      <c r="R74" s="167"/>
      <c r="S74" s="350">
        <f t="shared" si="10"/>
        <v>0</v>
      </c>
      <c r="T74" s="167"/>
      <c r="U74" s="167"/>
      <c r="V74" s="333" t="s">
        <v>57</v>
      </c>
      <c r="W74" s="207" t="s">
        <v>57</v>
      </c>
      <c r="X74" s="207" t="s">
        <v>57</v>
      </c>
      <c r="Y74" s="207" t="s">
        <v>57</v>
      </c>
      <c r="Z74" s="207" t="s">
        <v>57</v>
      </c>
      <c r="AA74" s="207" t="s">
        <v>57</v>
      </c>
      <c r="AB74" s="207" t="s">
        <v>57</v>
      </c>
      <c r="AC74" s="207" t="s">
        <v>57</v>
      </c>
      <c r="AD74" s="207" t="s">
        <v>58</v>
      </c>
      <c r="AE74" s="207" t="s">
        <v>57</v>
      </c>
      <c r="AF74" s="207" t="s">
        <v>57</v>
      </c>
      <c r="AG74" s="207" t="s">
        <v>57</v>
      </c>
      <c r="AH74" s="207" t="s">
        <v>58</v>
      </c>
      <c r="AI74" s="207" t="s">
        <v>57</v>
      </c>
      <c r="AJ74" s="207" t="s">
        <v>58</v>
      </c>
      <c r="AK74" s="207" t="s">
        <v>58</v>
      </c>
      <c r="AL74" s="207" t="s">
        <v>57</v>
      </c>
      <c r="AM74" s="207" t="s">
        <v>57</v>
      </c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3.5" hidden="1" thickBot="1" x14ac:dyDescent="0.25">
      <c r="A75" s="167"/>
      <c r="B75" s="86" t="s">
        <v>53</v>
      </c>
      <c r="C75" s="345"/>
      <c r="D75" s="406"/>
      <c r="E75" s="162"/>
      <c r="F75" s="82">
        <f>D75</f>
        <v>0</v>
      </c>
      <c r="G75" s="81"/>
      <c r="H75" s="79"/>
      <c r="I75" s="79"/>
      <c r="J75" s="79"/>
      <c r="K75" s="79"/>
      <c r="L75" s="79"/>
      <c r="M75" s="79"/>
      <c r="N75" s="402"/>
      <c r="O75" s="100"/>
      <c r="P75" s="100"/>
      <c r="Q75" s="100"/>
      <c r="R75" s="167"/>
      <c r="S75" s="350">
        <f t="shared" si="10"/>
        <v>0</v>
      </c>
      <c r="T75" s="167"/>
      <c r="U75" s="167"/>
      <c r="V75" s="333" t="s">
        <v>57</v>
      </c>
      <c r="W75" s="207" t="s">
        <v>57</v>
      </c>
      <c r="X75" s="207" t="s">
        <v>57</v>
      </c>
      <c r="Y75" s="207" t="s">
        <v>57</v>
      </c>
      <c r="Z75" s="207" t="s">
        <v>57</v>
      </c>
      <c r="AA75" s="207" t="s">
        <v>57</v>
      </c>
      <c r="AB75" s="207" t="s">
        <v>57</v>
      </c>
      <c r="AC75" s="207" t="s">
        <v>57</v>
      </c>
      <c r="AD75" s="207" t="s">
        <v>58</v>
      </c>
      <c r="AE75" s="207" t="s">
        <v>57</v>
      </c>
      <c r="AF75" s="207" t="s">
        <v>57</v>
      </c>
      <c r="AG75" s="207" t="s">
        <v>58</v>
      </c>
      <c r="AH75" s="207" t="s">
        <v>58</v>
      </c>
      <c r="AI75" s="207" t="s">
        <v>57</v>
      </c>
      <c r="AJ75" s="207" t="s">
        <v>58</v>
      </c>
      <c r="AK75" s="207" t="s">
        <v>58</v>
      </c>
      <c r="AL75" s="207" t="s">
        <v>57</v>
      </c>
      <c r="AM75" s="207" t="s">
        <v>57</v>
      </c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hidden="1" thickBot="1" x14ac:dyDescent="0.25">
      <c r="A76" s="167"/>
      <c r="B76" s="55" t="s">
        <v>276</v>
      </c>
      <c r="C76" s="345"/>
      <c r="D76" s="401"/>
      <c r="E76" s="162"/>
      <c r="F76" s="335"/>
      <c r="G76" s="336">
        <f>D76</f>
        <v>0</v>
      </c>
      <c r="H76" s="79"/>
      <c r="I76" s="79"/>
      <c r="J76" s="79"/>
      <c r="K76" s="79"/>
      <c r="L76" s="79"/>
      <c r="M76" s="79"/>
      <c r="N76" s="402"/>
      <c r="O76" s="100"/>
      <c r="P76" s="100"/>
      <c r="Q76" s="100"/>
      <c r="R76" s="167"/>
      <c r="S76" s="350">
        <f t="shared" si="10"/>
        <v>0</v>
      </c>
      <c r="T76" s="167"/>
      <c r="U76" s="167"/>
      <c r="V76" s="333" t="s">
        <v>58</v>
      </c>
      <c r="W76" s="207" t="s">
        <v>58</v>
      </c>
      <c r="X76" s="207" t="s">
        <v>58</v>
      </c>
      <c r="Y76" s="207" t="s">
        <v>58</v>
      </c>
      <c r="Z76" s="207" t="s">
        <v>58</v>
      </c>
      <c r="AA76" s="207" t="s">
        <v>58</v>
      </c>
      <c r="AB76" s="207" t="s">
        <v>58</v>
      </c>
      <c r="AC76" s="207" t="s">
        <v>58</v>
      </c>
      <c r="AD76" s="207" t="s">
        <v>58</v>
      </c>
      <c r="AE76" s="207" t="s">
        <v>57</v>
      </c>
      <c r="AF76" s="207" t="s">
        <v>58</v>
      </c>
      <c r="AG76" s="207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337" customFormat="1" ht="12.75" x14ac:dyDescent="0.2">
      <c r="A77" s="167"/>
      <c r="B77" s="54" t="s">
        <v>25</v>
      </c>
      <c r="C77" s="345"/>
      <c r="D77" s="168"/>
      <c r="E77" s="162"/>
      <c r="F77" s="335">
        <f>D77</f>
        <v>0</v>
      </c>
      <c r="G77" s="336"/>
      <c r="H77" s="79"/>
      <c r="I77" s="79"/>
      <c r="J77" s="79"/>
      <c r="K77" s="412"/>
      <c r="L77" s="79"/>
      <c r="M77" s="79"/>
      <c r="N77" s="58"/>
      <c r="O77" s="100"/>
      <c r="P77" s="100"/>
      <c r="Q77" s="100"/>
      <c r="R77" s="167"/>
      <c r="S77" s="350">
        <f t="shared" si="10"/>
        <v>0</v>
      </c>
      <c r="T77" s="167"/>
      <c r="U77" s="167"/>
      <c r="V77" s="333" t="s">
        <v>57</v>
      </c>
      <c r="W77" s="207" t="s">
        <v>57</v>
      </c>
      <c r="X77" s="207" t="s">
        <v>58</v>
      </c>
      <c r="Y77" s="207" t="s">
        <v>58</v>
      </c>
      <c r="Z77" s="207" t="s">
        <v>57</v>
      </c>
      <c r="AA77" s="207" t="s">
        <v>57</v>
      </c>
      <c r="AB77" s="207" t="s">
        <v>57</v>
      </c>
      <c r="AC77" s="207" t="s">
        <v>57</v>
      </c>
      <c r="AD77" s="207" t="s">
        <v>58</v>
      </c>
      <c r="AE77" s="207" t="s">
        <v>57</v>
      </c>
      <c r="AF77" s="207" t="s">
        <v>57</v>
      </c>
      <c r="AG77" s="207" t="s">
        <v>57</v>
      </c>
      <c r="AH77" s="207" t="s">
        <v>58</v>
      </c>
      <c r="AI77" s="207" t="s">
        <v>57</v>
      </c>
      <c r="AJ77" s="207" t="s">
        <v>58</v>
      </c>
      <c r="AK77" s="207" t="s">
        <v>58</v>
      </c>
      <c r="AL77" s="207" t="s">
        <v>57</v>
      </c>
      <c r="AM77" s="207" t="s">
        <v>57</v>
      </c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</row>
    <row r="78" spans="1:100" s="337" customFormat="1" ht="12.75" hidden="1" x14ac:dyDescent="0.2">
      <c r="A78" s="167"/>
      <c r="B78" s="55" t="s">
        <v>40</v>
      </c>
      <c r="C78" s="345"/>
      <c r="D78" s="403"/>
      <c r="E78" s="162"/>
      <c r="F78" s="338"/>
      <c r="G78" s="339">
        <f>D78</f>
        <v>0</v>
      </c>
      <c r="H78" s="79"/>
      <c r="I78" s="79"/>
      <c r="J78" s="79"/>
      <c r="K78" s="407"/>
      <c r="L78" s="79"/>
      <c r="M78" s="79"/>
      <c r="N78" s="402"/>
      <c r="O78" s="100"/>
      <c r="P78" s="100"/>
      <c r="Q78" s="100"/>
      <c r="R78" s="167"/>
      <c r="S78" s="350">
        <f t="shared" si="10"/>
        <v>0</v>
      </c>
      <c r="T78" s="167"/>
      <c r="U78" s="167"/>
      <c r="V78" s="333" t="s">
        <v>58</v>
      </c>
      <c r="W78" s="207" t="s">
        <v>57</v>
      </c>
      <c r="X78" s="207" t="s">
        <v>58</v>
      </c>
      <c r="Y78" s="207" t="s">
        <v>58</v>
      </c>
      <c r="Z78" s="207" t="s">
        <v>58</v>
      </c>
      <c r="AA78" s="207" t="s">
        <v>58</v>
      </c>
      <c r="AB78" s="207" t="s">
        <v>58</v>
      </c>
      <c r="AC78" s="207" t="s">
        <v>58</v>
      </c>
      <c r="AD78" s="207" t="s">
        <v>58</v>
      </c>
      <c r="AE78" s="207" t="s">
        <v>57</v>
      </c>
      <c r="AF78" s="207" t="s">
        <v>57</v>
      </c>
      <c r="AG78" s="207" t="s">
        <v>58</v>
      </c>
      <c r="AH78" s="207" t="s">
        <v>58</v>
      </c>
      <c r="AI78" s="207" t="s">
        <v>57</v>
      </c>
      <c r="AJ78" s="207" t="s">
        <v>58</v>
      </c>
      <c r="AK78" s="207" t="s">
        <v>58</v>
      </c>
      <c r="AL78" s="207" t="s">
        <v>57</v>
      </c>
      <c r="AM78" s="207" t="s">
        <v>57</v>
      </c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</row>
    <row r="79" spans="1:100" s="337" customFormat="1" ht="13.5" thickBot="1" x14ac:dyDescent="0.25">
      <c r="A79" s="167"/>
      <c r="B79" s="38" t="s">
        <v>139</v>
      </c>
      <c r="C79" s="345"/>
      <c r="D79" s="340"/>
      <c r="E79" s="162"/>
      <c r="F79" s="359"/>
      <c r="G79" s="257">
        <f t="shared" ref="G79" si="11">D79</f>
        <v>0</v>
      </c>
      <c r="H79" s="79"/>
      <c r="I79" s="79"/>
      <c r="J79" s="79"/>
      <c r="K79" s="413"/>
      <c r="L79" s="79"/>
      <c r="M79" s="79"/>
      <c r="N79" s="276"/>
      <c r="O79" s="100"/>
      <c r="P79" s="100"/>
      <c r="Q79" s="100"/>
      <c r="R79" s="167"/>
      <c r="S79" s="352">
        <f t="shared" si="10"/>
        <v>0</v>
      </c>
      <c r="T79" s="167"/>
      <c r="U79" s="167"/>
      <c r="V79" s="333" t="s">
        <v>57</v>
      </c>
      <c r="W79" s="207" t="s">
        <v>57</v>
      </c>
      <c r="X79" s="207" t="s">
        <v>57</v>
      </c>
      <c r="Y79" s="207" t="s">
        <v>57</v>
      </c>
      <c r="Z79" s="207" t="s">
        <v>57</v>
      </c>
      <c r="AA79" s="207" t="s">
        <v>57</v>
      </c>
      <c r="AB79" s="207" t="s">
        <v>57</v>
      </c>
      <c r="AC79" s="207" t="s">
        <v>57</v>
      </c>
      <c r="AD79" s="207" t="s">
        <v>58</v>
      </c>
      <c r="AE79" s="207" t="s">
        <v>57</v>
      </c>
      <c r="AF79" s="207" t="s">
        <v>57</v>
      </c>
      <c r="AG79" s="207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</row>
    <row r="80" spans="1:100" s="337" customFormat="1" ht="18" customHeight="1" thickBot="1" x14ac:dyDescent="0.25">
      <c r="A80" s="167"/>
      <c r="B80" s="326"/>
      <c r="C80" s="345"/>
      <c r="D80" s="341"/>
      <c r="E80" s="342"/>
      <c r="F80" s="341"/>
      <c r="G80" s="341"/>
      <c r="H80" s="341"/>
      <c r="I80" s="341"/>
      <c r="J80" s="341"/>
      <c r="K80" s="341"/>
      <c r="L80" s="341"/>
      <c r="M80" s="341"/>
      <c r="N80" s="368"/>
      <c r="O80" s="368"/>
      <c r="P80" s="368"/>
      <c r="Q80" s="368"/>
      <c r="R80" s="167"/>
      <c r="S80" s="39"/>
      <c r="T80" s="167"/>
      <c r="U80" s="167"/>
      <c r="V80" s="333" t="s">
        <v>57</v>
      </c>
      <c r="W80" s="207" t="s">
        <v>57</v>
      </c>
      <c r="X80" s="207" t="s">
        <v>57</v>
      </c>
      <c r="Y80" s="207" t="s">
        <v>57</v>
      </c>
      <c r="Z80" s="207" t="s">
        <v>57</v>
      </c>
      <c r="AA80" s="207" t="s">
        <v>57</v>
      </c>
      <c r="AB80" s="207" t="s">
        <v>57</v>
      </c>
      <c r="AC80" s="207" t="s">
        <v>57</v>
      </c>
      <c r="AD80" s="207" t="s">
        <v>58</v>
      </c>
      <c r="AE80" s="207" t="s">
        <v>57</v>
      </c>
      <c r="AF80" s="207" t="s">
        <v>57</v>
      </c>
      <c r="AG80" s="207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</row>
    <row r="81" spans="1:100" s="337" customFormat="1" ht="18" customHeight="1" thickBot="1" x14ac:dyDescent="0.25">
      <c r="A81" s="167"/>
      <c r="B81" s="18" t="s">
        <v>16</v>
      </c>
      <c r="C81" s="34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60" t="s">
        <v>313</v>
      </c>
      <c r="O81" s="369"/>
      <c r="P81" s="369"/>
      <c r="Q81" s="369"/>
      <c r="R81" s="167"/>
      <c r="S81" s="163">
        <f t="shared" ref="S81:S95" si="12">IFERROR(D81/$D$46,0)</f>
        <v>0</v>
      </c>
      <c r="T81" s="167"/>
      <c r="U81" s="167"/>
      <c r="V81" s="333" t="s">
        <v>57</v>
      </c>
      <c r="W81" s="207" t="s">
        <v>57</v>
      </c>
      <c r="X81" s="207" t="s">
        <v>57</v>
      </c>
      <c r="Y81" s="207" t="s">
        <v>57</v>
      </c>
      <c r="Z81" s="207" t="s">
        <v>57</v>
      </c>
      <c r="AA81" s="207" t="s">
        <v>57</v>
      </c>
      <c r="AB81" s="207" t="s">
        <v>57</v>
      </c>
      <c r="AC81" s="207" t="s">
        <v>57</v>
      </c>
      <c r="AD81" s="207" t="s">
        <v>57</v>
      </c>
      <c r="AE81" s="207" t="s">
        <v>57</v>
      </c>
      <c r="AF81" s="207" t="s">
        <v>57</v>
      </c>
      <c r="AG81" s="207" t="s">
        <v>57</v>
      </c>
      <c r="AH81" s="207" t="s">
        <v>57</v>
      </c>
      <c r="AI81" s="207" t="s">
        <v>57</v>
      </c>
      <c r="AJ81" s="207" t="s">
        <v>57</v>
      </c>
      <c r="AK81" s="207" t="s">
        <v>57</v>
      </c>
      <c r="AL81" s="207" t="s">
        <v>57</v>
      </c>
      <c r="AM81" s="207" t="s">
        <v>57</v>
      </c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</row>
    <row r="82" spans="1:100" s="337" customFormat="1" ht="13.5" thickBot="1" x14ac:dyDescent="0.25">
      <c r="A82" s="167"/>
      <c r="B82" s="322" t="s">
        <v>134</v>
      </c>
      <c r="C82" s="345"/>
      <c r="D82" s="76"/>
      <c r="E82" s="162"/>
      <c r="F82" s="88"/>
      <c r="G82" s="84">
        <f>D82</f>
        <v>0</v>
      </c>
      <c r="H82" s="79"/>
      <c r="I82" s="79"/>
      <c r="J82" s="79"/>
      <c r="K82" s="79"/>
      <c r="L82" s="79"/>
      <c r="M82" s="79"/>
      <c r="N82" s="343"/>
      <c r="O82" s="100"/>
      <c r="P82" s="443"/>
      <c r="Q82" s="360" t="s">
        <v>106</v>
      </c>
      <c r="R82" s="167"/>
      <c r="S82" s="355">
        <f t="shared" si="12"/>
        <v>0</v>
      </c>
      <c r="T82" s="167"/>
      <c r="U82" s="167"/>
      <c r="V82" s="333" t="s">
        <v>57</v>
      </c>
      <c r="W82" s="207" t="s">
        <v>57</v>
      </c>
      <c r="X82" s="207" t="s">
        <v>57</v>
      </c>
      <c r="Y82" s="207" t="s">
        <v>57</v>
      </c>
      <c r="Z82" s="207" t="s">
        <v>57</v>
      </c>
      <c r="AA82" s="207" t="s">
        <v>57</v>
      </c>
      <c r="AB82" s="207" t="s">
        <v>57</v>
      </c>
      <c r="AC82" s="207" t="s">
        <v>57</v>
      </c>
      <c r="AD82" s="207" t="s">
        <v>57</v>
      </c>
      <c r="AE82" s="207" t="s">
        <v>57</v>
      </c>
      <c r="AF82" s="207" t="s">
        <v>57</v>
      </c>
      <c r="AG82" s="361" t="s">
        <v>57</v>
      </c>
      <c r="AH82" s="207" t="s">
        <v>58</v>
      </c>
      <c r="AI82" s="207" t="s">
        <v>57</v>
      </c>
      <c r="AJ82" s="207" t="s">
        <v>58</v>
      </c>
      <c r="AK82" s="207" t="s">
        <v>58</v>
      </c>
      <c r="AL82" s="207" t="s">
        <v>57</v>
      </c>
      <c r="AM82" s="207" t="s">
        <v>57</v>
      </c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</row>
    <row r="83" spans="1:100" s="337" customFormat="1" ht="13.5" thickBot="1" x14ac:dyDescent="0.25">
      <c r="A83" s="167"/>
      <c r="B83" s="54" t="s">
        <v>114</v>
      </c>
      <c r="C83" s="345"/>
      <c r="D83" s="168"/>
      <c r="E83" s="162"/>
      <c r="F83" s="335"/>
      <c r="G83" s="336">
        <f t="shared" ref="G83:G95" si="13">D83</f>
        <v>0</v>
      </c>
      <c r="H83" s="79"/>
      <c r="I83" s="79"/>
      <c r="J83" s="79"/>
      <c r="K83" s="79"/>
      <c r="L83" s="79"/>
      <c r="M83" s="79"/>
      <c r="N83" s="358"/>
      <c r="O83" s="100"/>
      <c r="P83" s="100"/>
      <c r="Q83" s="100"/>
      <c r="R83" s="167"/>
      <c r="S83" s="350">
        <f t="shared" si="12"/>
        <v>0</v>
      </c>
      <c r="T83" s="167"/>
      <c r="U83" s="167"/>
      <c r="V83" s="333" t="s">
        <v>57</v>
      </c>
      <c r="W83" s="207" t="s">
        <v>57</v>
      </c>
      <c r="X83" s="207" t="s">
        <v>57</v>
      </c>
      <c r="Y83" s="207" t="s">
        <v>57</v>
      </c>
      <c r="Z83" s="207" t="s">
        <v>57</v>
      </c>
      <c r="AA83" s="207" t="s">
        <v>57</v>
      </c>
      <c r="AB83" s="207" t="s">
        <v>57</v>
      </c>
      <c r="AC83" s="207" t="s">
        <v>57</v>
      </c>
      <c r="AD83" s="207" t="s">
        <v>57</v>
      </c>
      <c r="AE83" s="207" t="s">
        <v>57</v>
      </c>
      <c r="AF83" s="207" t="s">
        <v>57</v>
      </c>
      <c r="AG83" s="207" t="s">
        <v>57</v>
      </c>
      <c r="AH83" s="207" t="s">
        <v>58</v>
      </c>
      <c r="AI83" s="207" t="s">
        <v>57</v>
      </c>
      <c r="AJ83" s="207" t="s">
        <v>58</v>
      </c>
      <c r="AK83" s="207" t="s">
        <v>58</v>
      </c>
      <c r="AL83" s="207" t="s">
        <v>57</v>
      </c>
      <c r="AM83" s="207" t="s">
        <v>57</v>
      </c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</row>
    <row r="84" spans="1:100" s="337" customFormat="1" ht="13.5" thickBot="1" x14ac:dyDescent="0.25">
      <c r="A84" s="167"/>
      <c r="B84" s="54" t="s">
        <v>132</v>
      </c>
      <c r="C84" s="345"/>
      <c r="D84" s="168"/>
      <c r="E84" s="162"/>
      <c r="F84" s="335"/>
      <c r="G84" s="336">
        <f t="shared" si="13"/>
        <v>0</v>
      </c>
      <c r="H84" s="79"/>
      <c r="I84" s="79"/>
      <c r="J84" s="79"/>
      <c r="K84" s="79"/>
      <c r="L84" s="79"/>
      <c r="M84" s="79"/>
      <c r="N84" s="358"/>
      <c r="O84" s="100"/>
      <c r="P84" s="443"/>
      <c r="Q84" s="360" t="s">
        <v>106</v>
      </c>
      <c r="R84" s="167"/>
      <c r="S84" s="350">
        <f t="shared" si="12"/>
        <v>0</v>
      </c>
      <c r="T84" s="167"/>
      <c r="U84" s="167"/>
      <c r="V84" s="333" t="s">
        <v>57</v>
      </c>
      <c r="W84" s="207" t="s">
        <v>57</v>
      </c>
      <c r="X84" s="207" t="s">
        <v>57</v>
      </c>
      <c r="Y84" s="207" t="s">
        <v>57</v>
      </c>
      <c r="Z84" s="207" t="s">
        <v>57</v>
      </c>
      <c r="AA84" s="207" t="s">
        <v>57</v>
      </c>
      <c r="AB84" s="207" t="s">
        <v>57</v>
      </c>
      <c r="AC84" s="207" t="s">
        <v>57</v>
      </c>
      <c r="AD84" s="207" t="s">
        <v>58</v>
      </c>
      <c r="AE84" s="207" t="s">
        <v>57</v>
      </c>
      <c r="AF84" s="207" t="s">
        <v>57</v>
      </c>
      <c r="AG84" s="207" t="s">
        <v>57</v>
      </c>
      <c r="AH84" s="207" t="s">
        <v>58</v>
      </c>
      <c r="AI84" s="207" t="s">
        <v>57</v>
      </c>
      <c r="AJ84" s="207" t="s">
        <v>57</v>
      </c>
      <c r="AK84" s="207" t="s">
        <v>58</v>
      </c>
      <c r="AL84" s="207" t="s">
        <v>57</v>
      </c>
      <c r="AM84" s="207" t="s">
        <v>57</v>
      </c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</row>
    <row r="85" spans="1:100" s="337" customFormat="1" ht="12.75" x14ac:dyDescent="0.2">
      <c r="A85" s="167"/>
      <c r="B85" s="54" t="s">
        <v>88</v>
      </c>
      <c r="C85" s="345"/>
      <c r="D85" s="168"/>
      <c r="E85" s="162"/>
      <c r="F85" s="335"/>
      <c r="G85" s="336">
        <f t="shared" si="13"/>
        <v>0</v>
      </c>
      <c r="H85" s="79"/>
      <c r="I85" s="79"/>
      <c r="J85" s="79"/>
      <c r="K85" s="79"/>
      <c r="L85" s="79"/>
      <c r="M85" s="79"/>
      <c r="N85" s="358"/>
      <c r="O85" s="100"/>
      <c r="P85" s="100"/>
      <c r="Q85" s="100"/>
      <c r="R85" s="167"/>
      <c r="S85" s="350">
        <f t="shared" si="12"/>
        <v>0</v>
      </c>
      <c r="T85" s="167"/>
      <c r="U85" s="167"/>
      <c r="V85" s="333" t="s">
        <v>57</v>
      </c>
      <c r="W85" s="207" t="s">
        <v>57</v>
      </c>
      <c r="X85" s="207" t="s">
        <v>57</v>
      </c>
      <c r="Y85" s="207" t="s">
        <v>57</v>
      </c>
      <c r="Z85" s="207" t="s">
        <v>58</v>
      </c>
      <c r="AA85" s="207" t="s">
        <v>57</v>
      </c>
      <c r="AB85" s="207" t="s">
        <v>57</v>
      </c>
      <c r="AC85" s="207" t="s">
        <v>57</v>
      </c>
      <c r="AD85" s="207" t="s">
        <v>58</v>
      </c>
      <c r="AE85" s="207" t="s">
        <v>57</v>
      </c>
      <c r="AF85" s="207" t="s">
        <v>57</v>
      </c>
      <c r="AG85" s="207" t="s">
        <v>57</v>
      </c>
      <c r="AH85" s="207" t="s">
        <v>58</v>
      </c>
      <c r="AI85" s="207" t="s">
        <v>57</v>
      </c>
      <c r="AJ85" s="207" t="s">
        <v>58</v>
      </c>
      <c r="AK85" s="207" t="s">
        <v>58</v>
      </c>
      <c r="AL85" s="207" t="s">
        <v>57</v>
      </c>
      <c r="AM85" s="207" t="s">
        <v>57</v>
      </c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</row>
    <row r="86" spans="1:100" s="337" customFormat="1" ht="12.75" x14ac:dyDescent="0.2">
      <c r="A86" s="167"/>
      <c r="B86" s="54" t="s">
        <v>24</v>
      </c>
      <c r="C86" s="345"/>
      <c r="D86" s="168"/>
      <c r="E86" s="162"/>
      <c r="F86" s="335"/>
      <c r="G86" s="336">
        <f t="shared" si="13"/>
        <v>0</v>
      </c>
      <c r="H86" s="79"/>
      <c r="I86" s="79"/>
      <c r="J86" s="79"/>
      <c r="K86" s="79"/>
      <c r="L86" s="79"/>
      <c r="M86" s="79"/>
      <c r="N86" s="358"/>
      <c r="O86" s="100"/>
      <c r="P86" s="100"/>
      <c r="Q86" s="100"/>
      <c r="R86" s="167"/>
      <c r="S86" s="350">
        <f t="shared" si="12"/>
        <v>0</v>
      </c>
      <c r="T86" s="167"/>
      <c r="U86" s="167"/>
      <c r="V86" s="333" t="s">
        <v>57</v>
      </c>
      <c r="W86" s="207" t="s">
        <v>57</v>
      </c>
      <c r="X86" s="207" t="s">
        <v>57</v>
      </c>
      <c r="Y86" s="207" t="s">
        <v>57</v>
      </c>
      <c r="Z86" s="207" t="s">
        <v>57</v>
      </c>
      <c r="AA86" s="207" t="s">
        <v>57</v>
      </c>
      <c r="AB86" s="207" t="s">
        <v>57</v>
      </c>
      <c r="AC86" s="207" t="s">
        <v>57</v>
      </c>
      <c r="AD86" s="207" t="s">
        <v>57</v>
      </c>
      <c r="AE86" s="207" t="s">
        <v>57</v>
      </c>
      <c r="AF86" s="207" t="s">
        <v>57</v>
      </c>
      <c r="AG86" s="207" t="s">
        <v>57</v>
      </c>
      <c r="AH86" s="207" t="s">
        <v>58</v>
      </c>
      <c r="AI86" s="207" t="s">
        <v>57</v>
      </c>
      <c r="AJ86" s="207" t="s">
        <v>57</v>
      </c>
      <c r="AK86" s="207" t="s">
        <v>58</v>
      </c>
      <c r="AL86" s="207" t="s">
        <v>57</v>
      </c>
      <c r="AM86" s="207" t="s">
        <v>57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</row>
    <row r="87" spans="1:100" s="337" customFormat="1" ht="12.75" x14ac:dyDescent="0.2">
      <c r="A87" s="167"/>
      <c r="B87" s="54" t="s">
        <v>277</v>
      </c>
      <c r="C87" s="345"/>
      <c r="D87" s="168"/>
      <c r="E87" s="162"/>
      <c r="F87" s="335"/>
      <c r="G87" s="336">
        <f t="shared" si="13"/>
        <v>0</v>
      </c>
      <c r="H87" s="79"/>
      <c r="I87" s="79"/>
      <c r="J87" s="79"/>
      <c r="K87" s="79"/>
      <c r="L87" s="79"/>
      <c r="M87" s="79"/>
      <c r="N87" s="358"/>
      <c r="O87" s="100"/>
      <c r="P87" s="100"/>
      <c r="Q87" s="100"/>
      <c r="R87" s="167"/>
      <c r="S87" s="350">
        <f t="shared" si="12"/>
        <v>0</v>
      </c>
      <c r="T87" s="167"/>
      <c r="U87" s="167"/>
      <c r="V87" s="333" t="s">
        <v>58</v>
      </c>
      <c r="W87" s="207" t="s">
        <v>58</v>
      </c>
      <c r="X87" s="207" t="s">
        <v>58</v>
      </c>
      <c r="Y87" s="207" t="s">
        <v>58</v>
      </c>
      <c r="Z87" s="207" t="s">
        <v>58</v>
      </c>
      <c r="AA87" s="207" t="s">
        <v>58</v>
      </c>
      <c r="AB87" s="207" t="s">
        <v>58</v>
      </c>
      <c r="AC87" s="207" t="s">
        <v>58</v>
      </c>
      <c r="AD87" s="207" t="s">
        <v>58</v>
      </c>
      <c r="AE87" s="207" t="s">
        <v>58</v>
      </c>
      <c r="AF87" s="207" t="s">
        <v>58</v>
      </c>
      <c r="AG87" s="207" t="s">
        <v>57</v>
      </c>
      <c r="AH87" s="207" t="s">
        <v>58</v>
      </c>
      <c r="AI87" s="207" t="s">
        <v>58</v>
      </c>
      <c r="AJ87" s="207" t="s">
        <v>58</v>
      </c>
      <c r="AK87" s="207" t="s">
        <v>58</v>
      </c>
      <c r="AL87" s="207" t="s">
        <v>58</v>
      </c>
      <c r="AM87" s="207" t="s">
        <v>58</v>
      </c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</row>
    <row r="88" spans="1:100" s="337" customFormat="1" ht="12.75" x14ac:dyDescent="0.2">
      <c r="A88" s="167"/>
      <c r="B88" s="54" t="s">
        <v>198</v>
      </c>
      <c r="C88" s="345"/>
      <c r="D88" s="168"/>
      <c r="E88" s="162"/>
      <c r="F88" s="335"/>
      <c r="G88" s="336">
        <f t="shared" si="13"/>
        <v>0</v>
      </c>
      <c r="H88" s="79"/>
      <c r="I88" s="79"/>
      <c r="J88" s="79"/>
      <c r="K88" s="79"/>
      <c r="L88" s="79"/>
      <c r="M88" s="79"/>
      <c r="N88" s="358"/>
      <c r="O88" s="100"/>
      <c r="P88" s="100"/>
      <c r="Q88" s="100"/>
      <c r="R88" s="167"/>
      <c r="S88" s="350">
        <f t="shared" si="12"/>
        <v>0</v>
      </c>
      <c r="T88" s="167"/>
      <c r="U88" s="167"/>
      <c r="V88" s="333" t="s">
        <v>57</v>
      </c>
      <c r="W88" s="207" t="s">
        <v>57</v>
      </c>
      <c r="X88" s="207" t="s">
        <v>57</v>
      </c>
      <c r="Y88" s="207" t="s">
        <v>57</v>
      </c>
      <c r="Z88" s="207" t="s">
        <v>57</v>
      </c>
      <c r="AA88" s="207" t="s">
        <v>57</v>
      </c>
      <c r="AB88" s="207" t="s">
        <v>57</v>
      </c>
      <c r="AC88" s="207" t="s">
        <v>57</v>
      </c>
      <c r="AD88" s="207" t="s">
        <v>57</v>
      </c>
      <c r="AE88" s="207" t="s">
        <v>57</v>
      </c>
      <c r="AF88" s="207" t="s">
        <v>57</v>
      </c>
      <c r="AG88" s="207" t="s">
        <v>57</v>
      </c>
      <c r="AH88" s="207" t="s">
        <v>58</v>
      </c>
      <c r="AI88" s="207" t="s">
        <v>57</v>
      </c>
      <c r="AJ88" s="207" t="s">
        <v>57</v>
      </c>
      <c r="AK88" s="207" t="s">
        <v>58</v>
      </c>
      <c r="AL88" s="207" t="s">
        <v>57</v>
      </c>
      <c r="AM88" s="207" t="s">
        <v>57</v>
      </c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</row>
    <row r="89" spans="1:100" s="337" customFormat="1" ht="12.75" x14ac:dyDescent="0.2">
      <c r="A89" s="167"/>
      <c r="B89" s="54" t="s">
        <v>18</v>
      </c>
      <c r="C89" s="345"/>
      <c r="D89" s="168"/>
      <c r="E89" s="162"/>
      <c r="F89" s="335"/>
      <c r="G89" s="336">
        <f t="shared" si="13"/>
        <v>0</v>
      </c>
      <c r="H89" s="79"/>
      <c r="I89" s="79"/>
      <c r="J89" s="79"/>
      <c r="K89" s="79"/>
      <c r="L89" s="79"/>
      <c r="M89" s="79"/>
      <c r="N89" s="358"/>
      <c r="O89" s="100"/>
      <c r="P89" s="100"/>
      <c r="Q89" s="100"/>
      <c r="R89" s="167"/>
      <c r="S89" s="350">
        <f t="shared" si="12"/>
        <v>0</v>
      </c>
      <c r="T89" s="167"/>
      <c r="U89" s="167"/>
      <c r="V89" s="333" t="s">
        <v>57</v>
      </c>
      <c r="W89" s="207" t="s">
        <v>57</v>
      </c>
      <c r="X89" s="207" t="s">
        <v>57</v>
      </c>
      <c r="Y89" s="207" t="s">
        <v>57</v>
      </c>
      <c r="Z89" s="207" t="s">
        <v>57</v>
      </c>
      <c r="AA89" s="207" t="s">
        <v>57</v>
      </c>
      <c r="AB89" s="207" t="s">
        <v>57</v>
      </c>
      <c r="AC89" s="207" t="s">
        <v>57</v>
      </c>
      <c r="AD89" s="207" t="s">
        <v>57</v>
      </c>
      <c r="AE89" s="207" t="s">
        <v>57</v>
      </c>
      <c r="AF89" s="207" t="s">
        <v>57</v>
      </c>
      <c r="AG89" s="207" t="s">
        <v>57</v>
      </c>
      <c r="AH89" s="207" t="s">
        <v>58</v>
      </c>
      <c r="AI89" s="207" t="s">
        <v>57</v>
      </c>
      <c r="AJ89" s="207" t="s">
        <v>58</v>
      </c>
      <c r="AK89" s="207" t="s">
        <v>58</v>
      </c>
      <c r="AL89" s="207" t="s">
        <v>57</v>
      </c>
      <c r="AM89" s="207" t="s">
        <v>57</v>
      </c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</row>
    <row r="90" spans="1:100" s="337" customFormat="1" ht="12.75" x14ac:dyDescent="0.2">
      <c r="A90" s="167"/>
      <c r="B90" s="54" t="s">
        <v>130</v>
      </c>
      <c r="C90" s="345"/>
      <c r="D90" s="168"/>
      <c r="E90" s="162"/>
      <c r="F90" s="335"/>
      <c r="G90" s="336">
        <f t="shared" si="13"/>
        <v>0</v>
      </c>
      <c r="H90" s="79"/>
      <c r="I90" s="79"/>
      <c r="J90" s="79"/>
      <c r="K90" s="79"/>
      <c r="L90" s="79"/>
      <c r="M90" s="79"/>
      <c r="N90" s="358"/>
      <c r="O90" s="100"/>
      <c r="P90" s="100"/>
      <c r="Q90" s="100"/>
      <c r="R90" s="167"/>
      <c r="S90" s="350">
        <f t="shared" si="12"/>
        <v>0</v>
      </c>
      <c r="T90" s="167"/>
      <c r="U90" s="167"/>
      <c r="V90" s="333" t="s">
        <v>57</v>
      </c>
      <c r="W90" s="207" t="s">
        <v>57</v>
      </c>
      <c r="X90" s="207" t="s">
        <v>57</v>
      </c>
      <c r="Y90" s="207" t="s">
        <v>57</v>
      </c>
      <c r="Z90" s="207" t="s">
        <v>57</v>
      </c>
      <c r="AA90" s="207" t="s">
        <v>57</v>
      </c>
      <c r="AB90" s="207" t="s">
        <v>57</v>
      </c>
      <c r="AC90" s="207" t="s">
        <v>57</v>
      </c>
      <c r="AD90" s="207" t="s">
        <v>58</v>
      </c>
      <c r="AE90" s="207" t="s">
        <v>57</v>
      </c>
      <c r="AF90" s="207" t="s">
        <v>57</v>
      </c>
      <c r="AG90" s="207" t="s">
        <v>57</v>
      </c>
      <c r="AH90" s="207" t="s">
        <v>58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</row>
    <row r="91" spans="1:100" s="337" customFormat="1" ht="12.75" x14ac:dyDescent="0.2">
      <c r="A91" s="167"/>
      <c r="B91" s="54" t="s">
        <v>129</v>
      </c>
      <c r="C91" s="345"/>
      <c r="D91" s="168"/>
      <c r="E91" s="162"/>
      <c r="F91" s="335"/>
      <c r="G91" s="336">
        <f t="shared" si="13"/>
        <v>0</v>
      </c>
      <c r="H91" s="79"/>
      <c r="I91" s="79"/>
      <c r="J91" s="79"/>
      <c r="K91" s="79"/>
      <c r="L91" s="79"/>
      <c r="M91" s="79"/>
      <c r="N91" s="358"/>
      <c r="O91" s="100"/>
      <c r="P91" s="100"/>
      <c r="Q91" s="100"/>
      <c r="R91" s="167"/>
      <c r="S91" s="350">
        <f t="shared" si="12"/>
        <v>0</v>
      </c>
      <c r="T91" s="167"/>
      <c r="U91" s="167"/>
      <c r="V91" s="333" t="s">
        <v>57</v>
      </c>
      <c r="W91" s="207" t="s">
        <v>57</v>
      </c>
      <c r="X91" s="207" t="s">
        <v>57</v>
      </c>
      <c r="Y91" s="207" t="s">
        <v>57</v>
      </c>
      <c r="Z91" s="207" t="s">
        <v>57</v>
      </c>
      <c r="AA91" s="207" t="s">
        <v>57</v>
      </c>
      <c r="AB91" s="207" t="s">
        <v>57</v>
      </c>
      <c r="AC91" s="207" t="s">
        <v>57</v>
      </c>
      <c r="AD91" s="207" t="s">
        <v>58</v>
      </c>
      <c r="AE91" s="207" t="s">
        <v>57</v>
      </c>
      <c r="AF91" s="207" t="s">
        <v>57</v>
      </c>
      <c r="AG91" s="207" t="s">
        <v>57</v>
      </c>
      <c r="AH91" s="207" t="s">
        <v>58</v>
      </c>
      <c r="AI91" s="207" t="s">
        <v>57</v>
      </c>
      <c r="AJ91" s="207" t="s">
        <v>58</v>
      </c>
      <c r="AK91" s="207" t="s">
        <v>58</v>
      </c>
      <c r="AL91" s="207" t="s">
        <v>57</v>
      </c>
      <c r="AM91" s="207" t="s">
        <v>57</v>
      </c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</row>
    <row r="92" spans="1:100" s="337" customFormat="1" ht="12.75" x14ac:dyDescent="0.2">
      <c r="A92" s="167"/>
      <c r="B92" s="54" t="s">
        <v>55</v>
      </c>
      <c r="C92" s="345"/>
      <c r="D92" s="168"/>
      <c r="E92" s="162"/>
      <c r="F92" s="335"/>
      <c r="G92" s="336">
        <f t="shared" si="13"/>
        <v>0</v>
      </c>
      <c r="H92" s="79"/>
      <c r="I92" s="79"/>
      <c r="J92" s="79"/>
      <c r="K92" s="79"/>
      <c r="L92" s="79"/>
      <c r="M92" s="79"/>
      <c r="N92" s="358"/>
      <c r="O92" s="100"/>
      <c r="P92" s="100"/>
      <c r="Q92" s="100"/>
      <c r="R92" s="167"/>
      <c r="S92" s="350">
        <f t="shared" si="12"/>
        <v>0</v>
      </c>
      <c r="T92" s="167"/>
      <c r="U92" s="167"/>
      <c r="V92" s="333" t="s">
        <v>57</v>
      </c>
      <c r="W92" s="207" t="s">
        <v>57</v>
      </c>
      <c r="X92" s="207" t="s">
        <v>57</v>
      </c>
      <c r="Y92" s="207" t="s">
        <v>57</v>
      </c>
      <c r="Z92" s="207" t="s">
        <v>57</v>
      </c>
      <c r="AA92" s="207" t="s">
        <v>57</v>
      </c>
      <c r="AB92" s="207" t="s">
        <v>57</v>
      </c>
      <c r="AC92" s="207" t="s">
        <v>57</v>
      </c>
      <c r="AD92" s="207" t="s">
        <v>58</v>
      </c>
      <c r="AE92" s="207" t="s">
        <v>57</v>
      </c>
      <c r="AF92" s="207" t="s">
        <v>57</v>
      </c>
      <c r="AG92" s="207" t="s">
        <v>57</v>
      </c>
      <c r="AH92" s="207" t="s">
        <v>58</v>
      </c>
      <c r="AI92" s="207" t="s">
        <v>57</v>
      </c>
      <c r="AJ92" s="207" t="s">
        <v>57</v>
      </c>
      <c r="AK92" s="207" t="s">
        <v>57</v>
      </c>
      <c r="AL92" s="207" t="s">
        <v>57</v>
      </c>
      <c r="AM92" s="207" t="s">
        <v>57</v>
      </c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</row>
    <row r="93" spans="1:100" s="337" customFormat="1" ht="12.75" x14ac:dyDescent="0.2">
      <c r="A93" s="167"/>
      <c r="B93" s="55" t="s">
        <v>54</v>
      </c>
      <c r="C93" s="345"/>
      <c r="D93" s="169"/>
      <c r="E93" s="162"/>
      <c r="F93" s="338"/>
      <c r="G93" s="339">
        <f t="shared" si="13"/>
        <v>0</v>
      </c>
      <c r="H93" s="79"/>
      <c r="I93" s="79"/>
      <c r="J93" s="79"/>
      <c r="K93" s="79"/>
      <c r="L93" s="79"/>
      <c r="M93" s="79"/>
      <c r="N93" s="358"/>
      <c r="O93" s="100"/>
      <c r="P93" s="100"/>
      <c r="Q93" s="100"/>
      <c r="R93" s="167"/>
      <c r="S93" s="356">
        <f t="shared" si="12"/>
        <v>0</v>
      </c>
      <c r="T93" s="167"/>
      <c r="U93" s="167"/>
      <c r="V93" s="333" t="s">
        <v>57</v>
      </c>
      <c r="W93" s="207" t="s">
        <v>57</v>
      </c>
      <c r="X93" s="207" t="s">
        <v>57</v>
      </c>
      <c r="Y93" s="207" t="s">
        <v>57</v>
      </c>
      <c r="Z93" s="207" t="s">
        <v>57</v>
      </c>
      <c r="AA93" s="207" t="s">
        <v>57</v>
      </c>
      <c r="AB93" s="207" t="s">
        <v>57</v>
      </c>
      <c r="AC93" s="207" t="s">
        <v>57</v>
      </c>
      <c r="AD93" s="207" t="s">
        <v>57</v>
      </c>
      <c r="AE93" s="207" t="s">
        <v>57</v>
      </c>
      <c r="AF93" s="207" t="s">
        <v>57</v>
      </c>
      <c r="AG93" s="207" t="s">
        <v>57</v>
      </c>
      <c r="AH93" s="207" t="s">
        <v>58</v>
      </c>
      <c r="AI93" s="207" t="s">
        <v>57</v>
      </c>
      <c r="AJ93" s="207" t="s">
        <v>57</v>
      </c>
      <c r="AK93" s="207" t="s">
        <v>58</v>
      </c>
      <c r="AL93" s="207" t="s">
        <v>57</v>
      </c>
      <c r="AM93" s="207" t="s">
        <v>57</v>
      </c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</row>
    <row r="94" spans="1:100" s="337" customFormat="1" ht="12.75" x14ac:dyDescent="0.2">
      <c r="A94" s="167"/>
      <c r="B94" s="55" t="s">
        <v>135</v>
      </c>
      <c r="C94" s="345"/>
      <c r="D94" s="169"/>
      <c r="E94" s="162"/>
      <c r="F94" s="338"/>
      <c r="G94" s="339">
        <f t="shared" si="13"/>
        <v>0</v>
      </c>
      <c r="H94" s="79"/>
      <c r="I94" s="79"/>
      <c r="J94" s="79"/>
      <c r="K94" s="79"/>
      <c r="L94" s="79"/>
      <c r="M94" s="79"/>
      <c r="N94" s="362"/>
      <c r="O94" s="100"/>
      <c r="P94" s="100"/>
      <c r="Q94" s="100"/>
      <c r="R94" s="167"/>
      <c r="S94" s="356">
        <f t="shared" si="12"/>
        <v>0</v>
      </c>
      <c r="T94" s="167"/>
      <c r="U94" s="167"/>
      <c r="V94" s="333" t="s">
        <v>57</v>
      </c>
      <c r="W94" s="207" t="s">
        <v>58</v>
      </c>
      <c r="X94" s="207" t="s">
        <v>58</v>
      </c>
      <c r="Y94" s="207" t="s">
        <v>58</v>
      </c>
      <c r="Z94" s="207" t="s">
        <v>57</v>
      </c>
      <c r="AA94" s="207" t="s">
        <v>58</v>
      </c>
      <c r="AB94" s="207" t="s">
        <v>58</v>
      </c>
      <c r="AC94" s="207" t="s">
        <v>58</v>
      </c>
      <c r="AD94" s="207" t="s">
        <v>58</v>
      </c>
      <c r="AE94" s="207" t="s">
        <v>58</v>
      </c>
      <c r="AF94" s="207" t="s">
        <v>58</v>
      </c>
      <c r="AG94" s="207" t="s">
        <v>57</v>
      </c>
      <c r="AH94" s="207" t="s">
        <v>58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</row>
    <row r="95" spans="1:100" s="337" customFormat="1" ht="13.5" thickBot="1" x14ac:dyDescent="0.25">
      <c r="A95" s="167"/>
      <c r="B95" s="38" t="s">
        <v>89</v>
      </c>
      <c r="C95" s="345"/>
      <c r="D95" s="340"/>
      <c r="E95" s="162"/>
      <c r="F95" s="359"/>
      <c r="G95" s="257">
        <f t="shared" si="13"/>
        <v>0</v>
      </c>
      <c r="H95" s="79"/>
      <c r="I95" s="79"/>
      <c r="J95" s="79"/>
      <c r="K95" s="79"/>
      <c r="L95" s="79"/>
      <c r="M95" s="79"/>
      <c r="N95" s="276"/>
      <c r="O95" s="100"/>
      <c r="P95" s="100"/>
      <c r="Q95" s="100"/>
      <c r="R95" s="167"/>
      <c r="S95" s="352">
        <f t="shared" si="12"/>
        <v>0</v>
      </c>
      <c r="T95" s="167"/>
      <c r="U95" s="167"/>
      <c r="V95" s="333" t="s">
        <v>57</v>
      </c>
      <c r="W95" s="207" t="s">
        <v>57</v>
      </c>
      <c r="X95" s="207" t="s">
        <v>57</v>
      </c>
      <c r="Y95" s="207" t="s">
        <v>57</v>
      </c>
      <c r="Z95" s="207" t="s">
        <v>57</v>
      </c>
      <c r="AA95" s="207" t="s">
        <v>57</v>
      </c>
      <c r="AB95" s="207" t="s">
        <v>57</v>
      </c>
      <c r="AC95" s="207" t="s">
        <v>57</v>
      </c>
      <c r="AD95" s="207" t="s">
        <v>57</v>
      </c>
      <c r="AE95" s="207" t="s">
        <v>57</v>
      </c>
      <c r="AF95" s="207" t="s">
        <v>57</v>
      </c>
      <c r="AG95" s="207" t="s">
        <v>57</v>
      </c>
      <c r="AH95" s="207" t="s">
        <v>57</v>
      </c>
      <c r="AI95" s="207" t="s">
        <v>57</v>
      </c>
      <c r="AJ95" s="207" t="s">
        <v>57</v>
      </c>
      <c r="AK95" s="207" t="s">
        <v>57</v>
      </c>
      <c r="AL95" s="207" t="s">
        <v>57</v>
      </c>
      <c r="AM95" s="207" t="s">
        <v>57</v>
      </c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37" customFormat="1" ht="18" customHeight="1" thickBot="1" x14ac:dyDescent="0.25">
      <c r="A96" s="167"/>
      <c r="B96" s="326"/>
      <c r="C96" s="345"/>
      <c r="D96" s="341"/>
      <c r="E96" s="342"/>
      <c r="F96" s="341"/>
      <c r="G96" s="341"/>
      <c r="H96" s="341"/>
      <c r="I96" s="341"/>
      <c r="J96" s="341"/>
      <c r="K96" s="341"/>
      <c r="L96" s="341"/>
      <c r="M96" s="341"/>
      <c r="N96" s="368"/>
      <c r="O96" s="100"/>
      <c r="P96" s="100"/>
      <c r="Q96" s="100"/>
      <c r="R96" s="167"/>
      <c r="S96" s="39"/>
      <c r="T96" s="167"/>
      <c r="U96" s="167"/>
      <c r="V96" s="333" t="s">
        <v>57</v>
      </c>
      <c r="W96" s="207" t="s">
        <v>57</v>
      </c>
      <c r="X96" s="207" t="s">
        <v>57</v>
      </c>
      <c r="Y96" s="207" t="s">
        <v>57</v>
      </c>
      <c r="Z96" s="207" t="s">
        <v>57</v>
      </c>
      <c r="AA96" s="207" t="s">
        <v>57</v>
      </c>
      <c r="AB96" s="207" t="s">
        <v>57</v>
      </c>
      <c r="AC96" s="207" t="s">
        <v>57</v>
      </c>
      <c r="AD96" s="207" t="s">
        <v>57</v>
      </c>
      <c r="AE96" s="207" t="s">
        <v>57</v>
      </c>
      <c r="AF96" s="207" t="s">
        <v>57</v>
      </c>
      <c r="AG96" s="207" t="s">
        <v>57</v>
      </c>
      <c r="AH96" s="207" t="s">
        <v>57</v>
      </c>
      <c r="AI96" s="207" t="s">
        <v>57</v>
      </c>
      <c r="AJ96" s="207" t="s">
        <v>57</v>
      </c>
      <c r="AK96" s="207" t="s">
        <v>57</v>
      </c>
      <c r="AL96" s="207" t="s">
        <v>57</v>
      </c>
      <c r="AM96" s="207" t="s">
        <v>57</v>
      </c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</row>
    <row r="97" spans="1:100" s="337" customFormat="1" ht="18" customHeight="1" thickBot="1" x14ac:dyDescent="0.25">
      <c r="A97" s="167"/>
      <c r="B97" s="18" t="s">
        <v>28</v>
      </c>
      <c r="C97" s="34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60" t="s">
        <v>313</v>
      </c>
      <c r="O97" s="370"/>
      <c r="P97" s="370"/>
      <c r="Q97" s="370"/>
      <c r="R97" s="167"/>
      <c r="S97" s="163">
        <f t="shared" ref="S97:S102" si="14">IFERROR(D97/$D$46,0)</f>
        <v>0</v>
      </c>
      <c r="T97" s="167"/>
      <c r="U97" s="167"/>
      <c r="V97" s="333" t="s">
        <v>57</v>
      </c>
      <c r="W97" s="207" t="s">
        <v>57</v>
      </c>
      <c r="X97" s="207" t="s">
        <v>57</v>
      </c>
      <c r="Y97" s="207" t="s">
        <v>57</v>
      </c>
      <c r="Z97" s="207" t="s">
        <v>57</v>
      </c>
      <c r="AA97" s="207" t="s">
        <v>57</v>
      </c>
      <c r="AB97" s="207" t="s">
        <v>57</v>
      </c>
      <c r="AC97" s="207" t="s">
        <v>57</v>
      </c>
      <c r="AD97" s="207" t="s">
        <v>57</v>
      </c>
      <c r="AE97" s="207" t="s">
        <v>57</v>
      </c>
      <c r="AF97" s="207" t="s">
        <v>57</v>
      </c>
      <c r="AG97" s="207" t="s">
        <v>57</v>
      </c>
      <c r="AH97" s="207" t="s">
        <v>57</v>
      </c>
      <c r="AI97" s="207" t="s">
        <v>57</v>
      </c>
      <c r="AJ97" s="207" t="s">
        <v>57</v>
      </c>
      <c r="AK97" s="207" t="s">
        <v>57</v>
      </c>
      <c r="AL97" s="207" t="s">
        <v>57</v>
      </c>
      <c r="AM97" s="207" t="s">
        <v>57</v>
      </c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</row>
    <row r="98" spans="1:100" s="337" customFormat="1" ht="12.75" x14ac:dyDescent="0.2">
      <c r="A98" s="167"/>
      <c r="B98" s="322" t="s">
        <v>12</v>
      </c>
      <c r="C98" s="345"/>
      <c r="D98" s="76"/>
      <c r="E98" s="162"/>
      <c r="F98" s="88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343"/>
      <c r="O98" s="100"/>
      <c r="P98" s="100"/>
      <c r="Q98" s="100"/>
      <c r="R98" s="167"/>
      <c r="S98" s="350">
        <f t="shared" si="14"/>
        <v>0</v>
      </c>
      <c r="T98" s="167"/>
      <c r="U98" s="167"/>
      <c r="V98" s="333" t="s">
        <v>57</v>
      </c>
      <c r="W98" s="207" t="s">
        <v>57</v>
      </c>
      <c r="X98" s="207" t="s">
        <v>57</v>
      </c>
      <c r="Y98" s="207" t="s">
        <v>57</v>
      </c>
      <c r="Z98" s="207" t="s">
        <v>57</v>
      </c>
      <c r="AA98" s="207" t="s">
        <v>57</v>
      </c>
      <c r="AB98" s="207" t="s">
        <v>57</v>
      </c>
      <c r="AC98" s="207" t="s">
        <v>57</v>
      </c>
      <c r="AD98" s="207" t="s">
        <v>57</v>
      </c>
      <c r="AE98" s="207" t="s">
        <v>57</v>
      </c>
      <c r="AF98" s="207" t="s">
        <v>57</v>
      </c>
      <c r="AG98" s="207" t="s">
        <v>57</v>
      </c>
      <c r="AH98" s="207" t="s">
        <v>58</v>
      </c>
      <c r="AI98" s="207" t="s">
        <v>57</v>
      </c>
      <c r="AJ98" s="207" t="s">
        <v>57</v>
      </c>
      <c r="AK98" s="207" t="s">
        <v>57</v>
      </c>
      <c r="AL98" s="207" t="s">
        <v>57</v>
      </c>
      <c r="AM98" s="207" t="s">
        <v>57</v>
      </c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</row>
    <row r="99" spans="1:100" s="337" customFormat="1" ht="12.75" x14ac:dyDescent="0.2">
      <c r="A99" s="167"/>
      <c r="B99" s="54" t="s">
        <v>79</v>
      </c>
      <c r="C99" s="345"/>
      <c r="D99" s="357"/>
      <c r="E99" s="162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0"/>
      <c r="P99" s="100"/>
      <c r="Q99" s="100"/>
      <c r="R99" s="167"/>
      <c r="S99" s="350">
        <f t="shared" si="14"/>
        <v>0</v>
      </c>
      <c r="T99" s="167"/>
      <c r="U99" s="167"/>
      <c r="V99" s="333" t="s">
        <v>57</v>
      </c>
      <c r="W99" s="207" t="s">
        <v>57</v>
      </c>
      <c r="X99" s="207" t="s">
        <v>57</v>
      </c>
      <c r="Y99" s="207" t="s">
        <v>57</v>
      </c>
      <c r="Z99" s="207" t="s">
        <v>57</v>
      </c>
      <c r="AA99" s="207" t="s">
        <v>57</v>
      </c>
      <c r="AB99" s="207" t="s">
        <v>57</v>
      </c>
      <c r="AC99" s="207" t="s">
        <v>57</v>
      </c>
      <c r="AD99" s="207" t="s">
        <v>57</v>
      </c>
      <c r="AE99" s="207" t="s">
        <v>57</v>
      </c>
      <c r="AF99" s="207" t="s">
        <v>57</v>
      </c>
      <c r="AG99" s="207" t="s">
        <v>57</v>
      </c>
      <c r="AH99" s="207" t="s">
        <v>58</v>
      </c>
      <c r="AI99" s="207" t="s">
        <v>57</v>
      </c>
      <c r="AJ99" s="207" t="s">
        <v>57</v>
      </c>
      <c r="AK99" s="207" t="s">
        <v>57</v>
      </c>
      <c r="AL99" s="207" t="s">
        <v>57</v>
      </c>
      <c r="AM99" s="207" t="s">
        <v>57</v>
      </c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</row>
    <row r="100" spans="1:100" s="337" customFormat="1" ht="12.75" x14ac:dyDescent="0.2">
      <c r="A100" s="167"/>
      <c r="B100" s="54" t="s">
        <v>77</v>
      </c>
      <c r="C100" s="345"/>
      <c r="D100" s="169"/>
      <c r="E100" s="162"/>
      <c r="F100" s="335"/>
      <c r="G100" s="336">
        <f>D100</f>
        <v>0</v>
      </c>
      <c r="H100" s="79"/>
      <c r="I100" s="79"/>
      <c r="J100" s="79"/>
      <c r="K100" s="79"/>
      <c r="L100" s="79"/>
      <c r="M100" s="79"/>
      <c r="N100" s="58"/>
      <c r="O100" s="100"/>
      <c r="P100" s="100"/>
      <c r="Q100" s="100"/>
      <c r="R100" s="167"/>
      <c r="S100" s="350">
        <f t="shared" si="14"/>
        <v>0</v>
      </c>
      <c r="T100" s="167"/>
      <c r="U100" s="167"/>
      <c r="V100" s="333" t="s">
        <v>57</v>
      </c>
      <c r="W100" s="207" t="s">
        <v>57</v>
      </c>
      <c r="X100" s="207" t="s">
        <v>57</v>
      </c>
      <c r="Y100" s="207" t="s">
        <v>57</v>
      </c>
      <c r="Z100" s="207" t="s">
        <v>57</v>
      </c>
      <c r="AA100" s="207" t="s">
        <v>57</v>
      </c>
      <c r="AB100" s="207" t="s">
        <v>57</v>
      </c>
      <c r="AC100" s="207" t="s">
        <v>57</v>
      </c>
      <c r="AD100" s="207" t="s">
        <v>58</v>
      </c>
      <c r="AE100" s="207" t="s">
        <v>57</v>
      </c>
      <c r="AF100" s="207" t="s">
        <v>57</v>
      </c>
      <c r="AG100" s="207" t="s">
        <v>57</v>
      </c>
      <c r="AH100" s="207" t="s">
        <v>57</v>
      </c>
      <c r="AI100" s="207" t="s">
        <v>57</v>
      </c>
      <c r="AJ100" s="207" t="s">
        <v>57</v>
      </c>
      <c r="AK100" s="207" t="s">
        <v>57</v>
      </c>
      <c r="AL100" s="207" t="s">
        <v>57</v>
      </c>
      <c r="AM100" s="207" t="s">
        <v>57</v>
      </c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</row>
    <row r="101" spans="1:100" s="337" customFormat="1" ht="12.75" x14ac:dyDescent="0.2">
      <c r="A101" s="167"/>
      <c r="B101" s="54" t="s">
        <v>71</v>
      </c>
      <c r="C101" s="345"/>
      <c r="D101" s="168"/>
      <c r="E101" s="162"/>
      <c r="F101" s="335"/>
      <c r="G101" s="336">
        <f>D101</f>
        <v>0</v>
      </c>
      <c r="H101" s="79"/>
      <c r="I101" s="79"/>
      <c r="J101" s="79"/>
      <c r="K101" s="79"/>
      <c r="L101" s="79"/>
      <c r="M101" s="79"/>
      <c r="N101" s="58"/>
      <c r="O101" s="100"/>
      <c r="P101" s="100"/>
      <c r="Q101" s="100"/>
      <c r="R101" s="167"/>
      <c r="S101" s="350">
        <f t="shared" si="14"/>
        <v>0</v>
      </c>
      <c r="T101" s="167"/>
      <c r="U101" s="167"/>
      <c r="V101" s="333" t="s">
        <v>57</v>
      </c>
      <c r="W101" s="207" t="s">
        <v>57</v>
      </c>
      <c r="X101" s="207" t="s">
        <v>57</v>
      </c>
      <c r="Y101" s="207" t="s">
        <v>57</v>
      </c>
      <c r="Z101" s="207" t="s">
        <v>57</v>
      </c>
      <c r="AA101" s="207" t="s">
        <v>57</v>
      </c>
      <c r="AB101" s="207" t="s">
        <v>57</v>
      </c>
      <c r="AC101" s="207" t="s">
        <v>57</v>
      </c>
      <c r="AD101" s="207" t="s">
        <v>57</v>
      </c>
      <c r="AE101" s="207" t="s">
        <v>57</v>
      </c>
      <c r="AF101" s="207" t="s">
        <v>57</v>
      </c>
      <c r="AG101" s="207" t="s">
        <v>57</v>
      </c>
      <c r="AH101" s="207" t="s">
        <v>58</v>
      </c>
      <c r="AI101" s="207" t="s">
        <v>57</v>
      </c>
      <c r="AJ101" s="207" t="s">
        <v>57</v>
      </c>
      <c r="AK101" s="207" t="s">
        <v>57</v>
      </c>
      <c r="AL101" s="207" t="s">
        <v>57</v>
      </c>
      <c r="AM101" s="207" t="s">
        <v>57</v>
      </c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</row>
    <row r="102" spans="1:100" s="337" customFormat="1" ht="13.5" thickBot="1" x14ac:dyDescent="0.25">
      <c r="A102" s="167"/>
      <c r="B102" s="38" t="s">
        <v>78</v>
      </c>
      <c r="C102" s="345"/>
      <c r="D102" s="340"/>
      <c r="E102" s="162"/>
      <c r="F102" s="359"/>
      <c r="G102" s="257">
        <f>D102</f>
        <v>0</v>
      </c>
      <c r="H102" s="79"/>
      <c r="I102" s="79"/>
      <c r="J102" s="79"/>
      <c r="K102" s="79"/>
      <c r="L102" s="79"/>
      <c r="M102" s="79"/>
      <c r="N102" s="276"/>
      <c r="O102" s="100"/>
      <c r="P102" s="100"/>
      <c r="Q102" s="100"/>
      <c r="R102" s="167"/>
      <c r="S102" s="352">
        <f t="shared" si="14"/>
        <v>0</v>
      </c>
      <c r="T102" s="167"/>
      <c r="U102" s="167"/>
      <c r="V102" s="333" t="s">
        <v>57</v>
      </c>
      <c r="W102" s="207" t="s">
        <v>57</v>
      </c>
      <c r="X102" s="207" t="s">
        <v>57</v>
      </c>
      <c r="Y102" s="207" t="s">
        <v>57</v>
      </c>
      <c r="Z102" s="207" t="s">
        <v>57</v>
      </c>
      <c r="AA102" s="207" t="s">
        <v>57</v>
      </c>
      <c r="AB102" s="207" t="s">
        <v>57</v>
      </c>
      <c r="AC102" s="207" t="s">
        <v>57</v>
      </c>
      <c r="AD102" s="207" t="s">
        <v>57</v>
      </c>
      <c r="AE102" s="207" t="s">
        <v>57</v>
      </c>
      <c r="AF102" s="207" t="s">
        <v>57</v>
      </c>
      <c r="AG102" s="207" t="s">
        <v>57</v>
      </c>
      <c r="AH102" s="207" t="s">
        <v>57</v>
      </c>
      <c r="AI102" s="207" t="s">
        <v>57</v>
      </c>
      <c r="AJ102" s="207" t="s">
        <v>57</v>
      </c>
      <c r="AK102" s="207" t="s">
        <v>57</v>
      </c>
      <c r="AL102" s="207" t="s">
        <v>57</v>
      </c>
      <c r="AM102" s="207" t="s">
        <v>57</v>
      </c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</row>
    <row r="103" spans="1:100" s="9" customFormat="1" ht="18" customHeight="1" thickBot="1" x14ac:dyDescent="0.25">
      <c r="A103" s="171"/>
      <c r="B103" s="326"/>
      <c r="C103" s="345"/>
      <c r="D103" s="341"/>
      <c r="E103" s="342"/>
      <c r="F103" s="341"/>
      <c r="G103" s="341"/>
      <c r="H103" s="341"/>
      <c r="I103" s="341"/>
      <c r="J103" s="341"/>
      <c r="K103" s="341"/>
      <c r="L103" s="341"/>
      <c r="M103" s="341"/>
      <c r="N103" s="100"/>
      <c r="O103" s="100"/>
      <c r="P103" s="100"/>
      <c r="Q103" s="100"/>
      <c r="R103" s="174"/>
      <c r="S103" s="39"/>
      <c r="T103" s="171"/>
      <c r="U103" s="171"/>
      <c r="V103" s="333" t="s">
        <v>57</v>
      </c>
      <c r="W103" s="207" t="s">
        <v>57</v>
      </c>
      <c r="X103" s="207" t="s">
        <v>57</v>
      </c>
      <c r="Y103" s="207" t="s">
        <v>57</v>
      </c>
      <c r="Z103" s="207" t="s">
        <v>57</v>
      </c>
      <c r="AA103" s="207" t="s">
        <v>57</v>
      </c>
      <c r="AB103" s="207" t="s">
        <v>57</v>
      </c>
      <c r="AC103" s="207" t="s">
        <v>57</v>
      </c>
      <c r="AD103" s="207" t="s">
        <v>57</v>
      </c>
      <c r="AE103" s="207" t="s">
        <v>57</v>
      </c>
      <c r="AF103" s="207" t="s">
        <v>57</v>
      </c>
      <c r="AG103" s="207" t="s">
        <v>57</v>
      </c>
      <c r="AH103" s="207" t="s">
        <v>57</v>
      </c>
      <c r="AI103" s="207" t="s">
        <v>57</v>
      </c>
      <c r="AJ103" s="207" t="s">
        <v>57</v>
      </c>
      <c r="AK103" s="207" t="s">
        <v>57</v>
      </c>
      <c r="AL103" s="207" t="s">
        <v>57</v>
      </c>
      <c r="AM103" s="207" t="s">
        <v>57</v>
      </c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</row>
    <row r="104" spans="1:100" s="9" customFormat="1" ht="18" customHeight="1" thickBot="1" x14ac:dyDescent="0.25">
      <c r="A104" s="171"/>
      <c r="B104" s="18" t="s">
        <v>19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3"/>
      <c r="K104" s="43">
        <f>SUM(K105:K122)</f>
        <v>0</v>
      </c>
      <c r="L104" s="50"/>
      <c r="M104" s="50"/>
      <c r="N104" s="460" t="s">
        <v>313</v>
      </c>
      <c r="O104" s="369"/>
      <c r="P104" s="369"/>
      <c r="Q104" s="369"/>
      <c r="R104" s="167"/>
      <c r="S104" s="163">
        <f t="shared" ref="S104:S122" si="16">IFERROR(D104/$D$46,0)</f>
        <v>0</v>
      </c>
      <c r="T104" s="167"/>
      <c r="U104" s="167"/>
      <c r="V104" s="333" t="s">
        <v>57</v>
      </c>
      <c r="W104" s="207" t="s">
        <v>57</v>
      </c>
      <c r="X104" s="207" t="s">
        <v>57</v>
      </c>
      <c r="Y104" s="207" t="s">
        <v>57</v>
      </c>
      <c r="Z104" s="207" t="s">
        <v>57</v>
      </c>
      <c r="AA104" s="207" t="s">
        <v>57</v>
      </c>
      <c r="AB104" s="207" t="s">
        <v>57</v>
      </c>
      <c r="AC104" s="207" t="s">
        <v>57</v>
      </c>
      <c r="AD104" s="207" t="s">
        <v>57</v>
      </c>
      <c r="AE104" s="207" t="s">
        <v>57</v>
      </c>
      <c r="AF104" s="207" t="s">
        <v>57</v>
      </c>
      <c r="AG104" s="207" t="s">
        <v>57</v>
      </c>
      <c r="AH104" s="207" t="s">
        <v>57</v>
      </c>
      <c r="AI104" s="207" t="s">
        <v>57</v>
      </c>
      <c r="AJ104" s="207" t="s">
        <v>57</v>
      </c>
      <c r="AK104" s="207" t="s">
        <v>57</v>
      </c>
      <c r="AL104" s="207" t="s">
        <v>57</v>
      </c>
      <c r="AM104" s="207" t="s">
        <v>57</v>
      </c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</row>
    <row r="105" spans="1:100" s="9" customFormat="1" ht="12.75" x14ac:dyDescent="0.2">
      <c r="A105" s="171"/>
      <c r="B105" s="322" t="s">
        <v>26</v>
      </c>
      <c r="C105" s="8"/>
      <c r="D105" s="168"/>
      <c r="E105" s="30"/>
      <c r="F105" s="88"/>
      <c r="G105" s="84">
        <f t="shared" ref="G105:G115" si="17">D105</f>
        <v>0</v>
      </c>
      <c r="H105" s="79"/>
      <c r="I105" s="79"/>
      <c r="J105" s="79"/>
      <c r="K105" s="409"/>
      <c r="L105" s="79"/>
      <c r="M105" s="79"/>
      <c r="N105" s="343"/>
      <c r="O105" s="369"/>
      <c r="P105" s="369"/>
      <c r="Q105" s="369"/>
      <c r="R105" s="167"/>
      <c r="S105" s="350">
        <f t="shared" si="16"/>
        <v>0</v>
      </c>
      <c r="T105" s="167"/>
      <c r="U105" s="167"/>
      <c r="V105" s="333" t="s">
        <v>57</v>
      </c>
      <c r="W105" s="207" t="s">
        <v>57</v>
      </c>
      <c r="X105" s="207" t="s">
        <v>57</v>
      </c>
      <c r="Y105" s="207" t="s">
        <v>57</v>
      </c>
      <c r="Z105" s="207" t="s">
        <v>57</v>
      </c>
      <c r="AA105" s="207" t="s">
        <v>57</v>
      </c>
      <c r="AB105" s="207" t="s">
        <v>57</v>
      </c>
      <c r="AC105" s="207" t="s">
        <v>57</v>
      </c>
      <c r="AD105" s="207" t="s">
        <v>57</v>
      </c>
      <c r="AE105" s="207" t="s">
        <v>57</v>
      </c>
      <c r="AF105" s="207" t="s">
        <v>57</v>
      </c>
      <c r="AG105" s="207" t="s">
        <v>57</v>
      </c>
      <c r="AH105" s="207" t="s">
        <v>57</v>
      </c>
      <c r="AI105" s="207" t="s">
        <v>57</v>
      </c>
      <c r="AJ105" s="207" t="s">
        <v>57</v>
      </c>
      <c r="AK105" s="207" t="s">
        <v>57</v>
      </c>
      <c r="AL105" s="207" t="s">
        <v>57</v>
      </c>
      <c r="AM105" s="207" t="s">
        <v>57</v>
      </c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</row>
    <row r="106" spans="1:100" s="9" customFormat="1" ht="13.5" thickBot="1" x14ac:dyDescent="0.25">
      <c r="A106" s="171"/>
      <c r="B106" s="54" t="s">
        <v>7</v>
      </c>
      <c r="C106" s="8"/>
      <c r="D106" s="168"/>
      <c r="E106" s="30"/>
      <c r="F106" s="82"/>
      <c r="G106" s="81">
        <f t="shared" si="17"/>
        <v>0</v>
      </c>
      <c r="H106" s="79"/>
      <c r="I106" s="79"/>
      <c r="J106" s="79"/>
      <c r="K106" s="411"/>
      <c r="L106" s="79"/>
      <c r="M106" s="79"/>
      <c r="N106" s="358"/>
      <c r="O106" s="369"/>
      <c r="P106" s="369"/>
      <c r="Q106" s="369"/>
      <c r="R106" s="167"/>
      <c r="S106" s="350">
        <f t="shared" si="16"/>
        <v>0</v>
      </c>
      <c r="T106" s="167"/>
      <c r="U106" s="167"/>
      <c r="V106" s="333" t="s">
        <v>57</v>
      </c>
      <c r="W106" s="207" t="s">
        <v>57</v>
      </c>
      <c r="X106" s="207" t="s">
        <v>57</v>
      </c>
      <c r="Y106" s="207" t="s">
        <v>57</v>
      </c>
      <c r="Z106" s="207" t="s">
        <v>57</v>
      </c>
      <c r="AA106" s="207" t="s">
        <v>57</v>
      </c>
      <c r="AB106" s="207" t="s">
        <v>57</v>
      </c>
      <c r="AC106" s="207" t="s">
        <v>57</v>
      </c>
      <c r="AD106" s="207" t="s">
        <v>57</v>
      </c>
      <c r="AE106" s="207" t="s">
        <v>57</v>
      </c>
      <c r="AF106" s="207" t="s">
        <v>57</v>
      </c>
      <c r="AG106" s="207" t="s">
        <v>57</v>
      </c>
      <c r="AH106" s="207" t="s">
        <v>58</v>
      </c>
      <c r="AI106" s="207" t="s">
        <v>57</v>
      </c>
      <c r="AJ106" s="207" t="s">
        <v>57</v>
      </c>
      <c r="AK106" s="207" t="s">
        <v>57</v>
      </c>
      <c r="AL106" s="207" t="s">
        <v>57</v>
      </c>
      <c r="AM106" s="207" t="s">
        <v>57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</row>
    <row r="107" spans="1:100" s="9" customFormat="1" ht="12.75" x14ac:dyDescent="0.2">
      <c r="A107" s="171"/>
      <c r="B107" s="54" t="s">
        <v>8</v>
      </c>
      <c r="C107" s="8"/>
      <c r="D107" s="168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58"/>
      <c r="O107" s="369"/>
      <c r="P107" s="369"/>
      <c r="Q107" s="369"/>
      <c r="R107" s="167"/>
      <c r="S107" s="350">
        <f t="shared" si="16"/>
        <v>0</v>
      </c>
      <c r="T107" s="167"/>
      <c r="U107" s="167"/>
      <c r="V107" s="333" t="s">
        <v>57</v>
      </c>
      <c r="W107" s="207" t="s">
        <v>57</v>
      </c>
      <c r="X107" s="207" t="s">
        <v>57</v>
      </c>
      <c r="Y107" s="207" t="s">
        <v>57</v>
      </c>
      <c r="Z107" s="207" t="s">
        <v>57</v>
      </c>
      <c r="AA107" s="207" t="s">
        <v>57</v>
      </c>
      <c r="AB107" s="207" t="s">
        <v>57</v>
      </c>
      <c r="AC107" s="207" t="s">
        <v>57</v>
      </c>
      <c r="AD107" s="207" t="s">
        <v>57</v>
      </c>
      <c r="AE107" s="207" t="s">
        <v>57</v>
      </c>
      <c r="AF107" s="207" t="s">
        <v>57</v>
      </c>
      <c r="AG107" s="207" t="s">
        <v>57</v>
      </c>
      <c r="AH107" s="207" t="s">
        <v>57</v>
      </c>
      <c r="AI107" s="207" t="s">
        <v>57</v>
      </c>
      <c r="AJ107" s="207" t="s">
        <v>57</v>
      </c>
      <c r="AK107" s="207" t="s">
        <v>57</v>
      </c>
      <c r="AL107" s="207" t="s">
        <v>57</v>
      </c>
      <c r="AM107" s="207" t="s">
        <v>57</v>
      </c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</row>
    <row r="108" spans="1:100" s="9" customFormat="1" ht="12.75" x14ac:dyDescent="0.2">
      <c r="A108" s="171"/>
      <c r="B108" s="54" t="s">
        <v>17</v>
      </c>
      <c r="C108" s="8"/>
      <c r="D108" s="168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358"/>
      <c r="O108" s="369"/>
      <c r="P108" s="369"/>
      <c r="Q108" s="369"/>
      <c r="R108" s="167"/>
      <c r="S108" s="350">
        <f t="shared" si="16"/>
        <v>0</v>
      </c>
      <c r="T108" s="167"/>
      <c r="U108" s="167"/>
      <c r="V108" s="333" t="s">
        <v>57</v>
      </c>
      <c r="W108" s="207" t="s">
        <v>57</v>
      </c>
      <c r="X108" s="207" t="s">
        <v>57</v>
      </c>
      <c r="Y108" s="207" t="s">
        <v>57</v>
      </c>
      <c r="Z108" s="207" t="s">
        <v>57</v>
      </c>
      <c r="AA108" s="207" t="s">
        <v>57</v>
      </c>
      <c r="AB108" s="207" t="s">
        <v>57</v>
      </c>
      <c r="AC108" s="207" t="s">
        <v>57</v>
      </c>
      <c r="AD108" s="207" t="s">
        <v>57</v>
      </c>
      <c r="AE108" s="207" t="s">
        <v>57</v>
      </c>
      <c r="AF108" s="207" t="s">
        <v>57</v>
      </c>
      <c r="AG108" s="207" t="s">
        <v>57</v>
      </c>
      <c r="AH108" s="207" t="s">
        <v>58</v>
      </c>
      <c r="AI108" s="207" t="s">
        <v>57</v>
      </c>
      <c r="AJ108" s="207" t="s">
        <v>57</v>
      </c>
      <c r="AK108" s="207" t="s">
        <v>57</v>
      </c>
      <c r="AL108" s="207" t="s">
        <v>57</v>
      </c>
      <c r="AM108" s="207" t="s">
        <v>57</v>
      </c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</row>
    <row r="109" spans="1:100" s="9" customFormat="1" ht="12.75" x14ac:dyDescent="0.2">
      <c r="A109" s="171"/>
      <c r="B109" s="54" t="s">
        <v>74</v>
      </c>
      <c r="C109" s="8"/>
      <c r="D109" s="168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58"/>
      <c r="O109" s="369"/>
      <c r="P109" s="369"/>
      <c r="Q109" s="369"/>
      <c r="R109" s="167"/>
      <c r="S109" s="350">
        <f t="shared" si="16"/>
        <v>0</v>
      </c>
      <c r="T109" s="167"/>
      <c r="U109" s="167"/>
      <c r="V109" s="333" t="s">
        <v>57</v>
      </c>
      <c r="W109" s="207" t="s">
        <v>57</v>
      </c>
      <c r="X109" s="207" t="s">
        <v>57</v>
      </c>
      <c r="Y109" s="207" t="s">
        <v>57</v>
      </c>
      <c r="Z109" s="207" t="s">
        <v>57</v>
      </c>
      <c r="AA109" s="207" t="s">
        <v>57</v>
      </c>
      <c r="AB109" s="207" t="s">
        <v>57</v>
      </c>
      <c r="AC109" s="207" t="s">
        <v>57</v>
      </c>
      <c r="AD109" s="207" t="s">
        <v>57</v>
      </c>
      <c r="AE109" s="207" t="s">
        <v>57</v>
      </c>
      <c r="AF109" s="207" t="s">
        <v>57</v>
      </c>
      <c r="AG109" s="207" t="s">
        <v>57</v>
      </c>
      <c r="AH109" s="207" t="s">
        <v>58</v>
      </c>
      <c r="AI109" s="207" t="s">
        <v>57</v>
      </c>
      <c r="AJ109" s="207" t="s">
        <v>57</v>
      </c>
      <c r="AK109" s="207" t="s">
        <v>58</v>
      </c>
      <c r="AL109" s="207" t="s">
        <v>57</v>
      </c>
      <c r="AM109" s="207" t="s">
        <v>57</v>
      </c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</row>
    <row r="110" spans="1:100" s="9" customFormat="1" ht="12.75" hidden="1" x14ac:dyDescent="0.2">
      <c r="A110" s="171"/>
      <c r="B110" s="86" t="s">
        <v>127</v>
      </c>
      <c r="C110" s="8"/>
      <c r="D110" s="40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08"/>
      <c r="O110" s="369"/>
      <c r="P110" s="369"/>
      <c r="Q110" s="369"/>
      <c r="R110" s="167"/>
      <c r="S110" s="350">
        <f t="shared" si="16"/>
        <v>0</v>
      </c>
      <c r="T110" s="167"/>
      <c r="U110" s="167"/>
      <c r="V110" s="333" t="s">
        <v>57</v>
      </c>
      <c r="W110" s="207" t="s">
        <v>57</v>
      </c>
      <c r="X110" s="207" t="s">
        <v>57</v>
      </c>
      <c r="Y110" s="207" t="s">
        <v>57</v>
      </c>
      <c r="Z110" s="207" t="s">
        <v>57</v>
      </c>
      <c r="AA110" s="207" t="s">
        <v>57</v>
      </c>
      <c r="AB110" s="207" t="s">
        <v>57</v>
      </c>
      <c r="AC110" s="207" t="s">
        <v>57</v>
      </c>
      <c r="AD110" s="207" t="s">
        <v>58</v>
      </c>
      <c r="AE110" s="207" t="s">
        <v>57</v>
      </c>
      <c r="AF110" s="207" t="s">
        <v>57</v>
      </c>
      <c r="AG110" s="207" t="s">
        <v>58</v>
      </c>
      <c r="AH110" s="207" t="s">
        <v>58</v>
      </c>
      <c r="AI110" s="207" t="s">
        <v>57</v>
      </c>
      <c r="AJ110" s="207" t="s">
        <v>58</v>
      </c>
      <c r="AK110" s="207" t="s">
        <v>58</v>
      </c>
      <c r="AL110" s="207" t="s">
        <v>57</v>
      </c>
      <c r="AM110" s="207" t="s">
        <v>57</v>
      </c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</row>
    <row r="111" spans="1:100" s="9" customFormat="1" ht="12.75" x14ac:dyDescent="0.2">
      <c r="A111" s="171"/>
      <c r="B111" s="86" t="s">
        <v>91</v>
      </c>
      <c r="C111" s="8"/>
      <c r="D111" s="168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58"/>
      <c r="O111" s="369"/>
      <c r="P111" s="369"/>
      <c r="Q111" s="369"/>
      <c r="R111" s="167"/>
      <c r="S111" s="350">
        <f t="shared" si="16"/>
        <v>0</v>
      </c>
      <c r="T111" s="167"/>
      <c r="U111" s="167"/>
      <c r="V111" s="333" t="s">
        <v>57</v>
      </c>
      <c r="W111" s="207" t="s">
        <v>57</v>
      </c>
      <c r="X111" s="207" t="s">
        <v>57</v>
      </c>
      <c r="Y111" s="207" t="s">
        <v>57</v>
      </c>
      <c r="Z111" s="207" t="s">
        <v>57</v>
      </c>
      <c r="AA111" s="207" t="s">
        <v>57</v>
      </c>
      <c r="AB111" s="207" t="s">
        <v>57</v>
      </c>
      <c r="AC111" s="207" t="s">
        <v>57</v>
      </c>
      <c r="AD111" s="207" t="s">
        <v>58</v>
      </c>
      <c r="AE111" s="207" t="s">
        <v>57</v>
      </c>
      <c r="AF111" s="207" t="s">
        <v>57</v>
      </c>
      <c r="AG111" s="207" t="s">
        <v>57</v>
      </c>
      <c r="AH111" s="207" t="s">
        <v>58</v>
      </c>
      <c r="AI111" s="207" t="s">
        <v>57</v>
      </c>
      <c r="AJ111" s="207" t="s">
        <v>57</v>
      </c>
      <c r="AK111" s="207" t="s">
        <v>58</v>
      </c>
      <c r="AL111" s="207" t="s">
        <v>57</v>
      </c>
      <c r="AM111" s="207" t="s">
        <v>57</v>
      </c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</row>
    <row r="112" spans="1:100" s="9" customFormat="1" ht="12.75" hidden="1" x14ac:dyDescent="0.2">
      <c r="A112" s="171"/>
      <c r="B112" s="55" t="s">
        <v>66</v>
      </c>
      <c r="C112" s="8"/>
      <c r="D112" s="40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08"/>
      <c r="O112" s="369"/>
      <c r="P112" s="369"/>
      <c r="Q112" s="369"/>
      <c r="R112" s="167"/>
      <c r="S112" s="350">
        <f t="shared" si="16"/>
        <v>0</v>
      </c>
      <c r="T112" s="167"/>
      <c r="U112" s="167"/>
      <c r="V112" s="333" t="s">
        <v>57</v>
      </c>
      <c r="W112" s="207" t="s">
        <v>58</v>
      </c>
      <c r="X112" s="207" t="s">
        <v>58</v>
      </c>
      <c r="Y112" s="207" t="s">
        <v>58</v>
      </c>
      <c r="Z112" s="207" t="s">
        <v>58</v>
      </c>
      <c r="AA112" s="207" t="s">
        <v>58</v>
      </c>
      <c r="AB112" s="207" t="s">
        <v>58</v>
      </c>
      <c r="AC112" s="207" t="s">
        <v>58</v>
      </c>
      <c r="AD112" s="207" t="s">
        <v>58</v>
      </c>
      <c r="AE112" s="207" t="s">
        <v>58</v>
      </c>
      <c r="AF112" s="207" t="s">
        <v>58</v>
      </c>
      <c r="AG112" s="207" t="s">
        <v>58</v>
      </c>
      <c r="AH112" s="207" t="s">
        <v>58</v>
      </c>
      <c r="AI112" s="207" t="s">
        <v>58</v>
      </c>
      <c r="AJ112" s="207" t="s">
        <v>58</v>
      </c>
      <c r="AK112" s="207" t="s">
        <v>58</v>
      </c>
      <c r="AL112" s="207" t="s">
        <v>58</v>
      </c>
      <c r="AM112" s="207" t="s">
        <v>58</v>
      </c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</row>
    <row r="113" spans="1:100" s="9" customFormat="1" ht="12.75" x14ac:dyDescent="0.2">
      <c r="A113" s="171"/>
      <c r="B113" s="54" t="s">
        <v>278</v>
      </c>
      <c r="C113" s="8"/>
      <c r="D113" s="168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58"/>
      <c r="O113" s="369"/>
      <c r="P113" s="369"/>
      <c r="Q113" s="369"/>
      <c r="R113" s="167"/>
      <c r="S113" s="350">
        <f t="shared" si="16"/>
        <v>0</v>
      </c>
      <c r="T113" s="167"/>
      <c r="U113" s="167"/>
      <c r="V113" s="333" t="s">
        <v>57</v>
      </c>
      <c r="W113" s="207" t="s">
        <v>57</v>
      </c>
      <c r="X113" s="207" t="s">
        <v>58</v>
      </c>
      <c r="Y113" s="207" t="s">
        <v>58</v>
      </c>
      <c r="Z113" s="207" t="s">
        <v>57</v>
      </c>
      <c r="AA113" s="207" t="s">
        <v>57</v>
      </c>
      <c r="AB113" s="207" t="s">
        <v>57</v>
      </c>
      <c r="AC113" s="207" t="s">
        <v>57</v>
      </c>
      <c r="AD113" s="207" t="s">
        <v>58</v>
      </c>
      <c r="AE113" s="207" t="s">
        <v>57</v>
      </c>
      <c r="AF113" s="207" t="s">
        <v>57</v>
      </c>
      <c r="AG113" s="207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</row>
    <row r="114" spans="1:100" s="9" customFormat="1" ht="12.75" x14ac:dyDescent="0.2">
      <c r="A114" s="171"/>
      <c r="B114" s="55" t="s">
        <v>87</v>
      </c>
      <c r="C114" s="345"/>
      <c r="D114" s="169"/>
      <c r="E114" s="162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100"/>
      <c r="P114" s="100"/>
      <c r="Q114" s="100"/>
      <c r="R114" s="167"/>
      <c r="S114" s="350">
        <f t="shared" si="16"/>
        <v>0</v>
      </c>
      <c r="T114" s="167"/>
      <c r="U114" s="167"/>
      <c r="V114" s="333" t="s">
        <v>57</v>
      </c>
      <c r="W114" s="207" t="s">
        <v>57</v>
      </c>
      <c r="X114" s="207" t="s">
        <v>57</v>
      </c>
      <c r="Y114" s="207" t="s">
        <v>57</v>
      </c>
      <c r="Z114" s="207" t="s">
        <v>57</v>
      </c>
      <c r="AA114" s="207" t="s">
        <v>57</v>
      </c>
      <c r="AB114" s="207" t="s">
        <v>57</v>
      </c>
      <c r="AC114" s="207" t="s">
        <v>57</v>
      </c>
      <c r="AD114" s="207" t="s">
        <v>57</v>
      </c>
      <c r="AE114" s="207" t="s">
        <v>57</v>
      </c>
      <c r="AF114" s="207" t="s">
        <v>57</v>
      </c>
      <c r="AG114" s="207" t="s">
        <v>57</v>
      </c>
      <c r="AH114" s="207" t="s">
        <v>58</v>
      </c>
      <c r="AI114" s="207" t="s">
        <v>57</v>
      </c>
      <c r="AJ114" s="207" t="s">
        <v>57</v>
      </c>
      <c r="AK114" s="207" t="s">
        <v>58</v>
      </c>
      <c r="AL114" s="207" t="s">
        <v>57</v>
      </c>
      <c r="AM114" s="207" t="s">
        <v>57</v>
      </c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</row>
    <row r="115" spans="1:100" s="9" customFormat="1" ht="12.75" x14ac:dyDescent="0.2">
      <c r="A115" s="171"/>
      <c r="B115" s="55" t="s">
        <v>279</v>
      </c>
      <c r="C115" s="345"/>
      <c r="D115" s="169"/>
      <c r="E115" s="162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100"/>
      <c r="P115" s="100"/>
      <c r="Q115" s="100"/>
      <c r="R115" s="167"/>
      <c r="S115" s="350">
        <f t="shared" si="16"/>
        <v>0</v>
      </c>
      <c r="T115" s="167"/>
      <c r="U115" s="167"/>
      <c r="V115" s="333" t="s">
        <v>57</v>
      </c>
      <c r="W115" s="207" t="s">
        <v>57</v>
      </c>
      <c r="X115" s="207" t="s">
        <v>57</v>
      </c>
      <c r="Y115" s="207" t="s">
        <v>57</v>
      </c>
      <c r="Z115" s="207" t="s">
        <v>57</v>
      </c>
      <c r="AA115" s="207" t="s">
        <v>57</v>
      </c>
      <c r="AB115" s="207" t="s">
        <v>57</v>
      </c>
      <c r="AC115" s="207" t="s">
        <v>57</v>
      </c>
      <c r="AD115" s="207" t="s">
        <v>57</v>
      </c>
      <c r="AE115" s="207" t="s">
        <v>57</v>
      </c>
      <c r="AF115" s="207" t="s">
        <v>57</v>
      </c>
      <c r="AG115" s="207" t="s">
        <v>57</v>
      </c>
      <c r="AH115" s="207" t="s">
        <v>58</v>
      </c>
      <c r="AI115" s="207" t="s">
        <v>57</v>
      </c>
      <c r="AJ115" s="207" t="s">
        <v>57</v>
      </c>
      <c r="AK115" s="207" t="s">
        <v>58</v>
      </c>
      <c r="AL115" s="207" t="s">
        <v>57</v>
      </c>
      <c r="AM115" s="207" t="s">
        <v>57</v>
      </c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</row>
    <row r="116" spans="1:100" s="9" customFormat="1" ht="12.75" hidden="1" x14ac:dyDescent="0.2">
      <c r="A116" s="171"/>
      <c r="B116" s="54" t="s">
        <v>280</v>
      </c>
      <c r="C116" s="8"/>
      <c r="D116" s="40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08"/>
      <c r="O116" s="369"/>
      <c r="P116" s="369"/>
      <c r="Q116" s="369"/>
      <c r="R116" s="167"/>
      <c r="S116" s="350">
        <f t="shared" si="16"/>
        <v>0</v>
      </c>
      <c r="T116" s="167"/>
      <c r="U116" s="167"/>
      <c r="V116" s="333" t="s">
        <v>58</v>
      </c>
      <c r="W116" s="207" t="s">
        <v>57</v>
      </c>
      <c r="X116" s="207" t="s">
        <v>58</v>
      </c>
      <c r="Y116" s="207" t="s">
        <v>58</v>
      </c>
      <c r="Z116" s="207" t="s">
        <v>57</v>
      </c>
      <c r="AA116" s="207" t="s">
        <v>58</v>
      </c>
      <c r="AB116" s="207" t="s">
        <v>57</v>
      </c>
      <c r="AC116" s="207" t="s">
        <v>57</v>
      </c>
      <c r="AD116" s="207" t="s">
        <v>58</v>
      </c>
      <c r="AE116" s="207" t="s">
        <v>57</v>
      </c>
      <c r="AF116" s="207" t="s">
        <v>57</v>
      </c>
      <c r="AG116" s="207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</row>
    <row r="117" spans="1:100" s="9" customFormat="1" ht="12.75" hidden="1" x14ac:dyDescent="0.2">
      <c r="A117" s="171"/>
      <c r="B117" s="55" t="s">
        <v>128</v>
      </c>
      <c r="C117" s="8"/>
      <c r="D117" s="40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08"/>
      <c r="O117" s="369"/>
      <c r="P117" s="369"/>
      <c r="Q117" s="369"/>
      <c r="R117" s="167"/>
      <c r="S117" s="350">
        <f t="shared" si="16"/>
        <v>0</v>
      </c>
      <c r="T117" s="167"/>
      <c r="U117" s="167"/>
      <c r="V117" s="207" t="s">
        <v>58</v>
      </c>
      <c r="W117" s="207" t="s">
        <v>58</v>
      </c>
      <c r="X117" s="207" t="s">
        <v>58</v>
      </c>
      <c r="Y117" s="207" t="s">
        <v>58</v>
      </c>
      <c r="Z117" s="207" t="s">
        <v>57</v>
      </c>
      <c r="AA117" s="207" t="s">
        <v>58</v>
      </c>
      <c r="AB117" s="207" t="s">
        <v>58</v>
      </c>
      <c r="AC117" s="207" t="s">
        <v>58</v>
      </c>
      <c r="AD117" s="207" t="s">
        <v>58</v>
      </c>
      <c r="AE117" s="207" t="s">
        <v>58</v>
      </c>
      <c r="AF117" s="207" t="s">
        <v>57</v>
      </c>
      <c r="AG117" s="207" t="s">
        <v>58</v>
      </c>
      <c r="AH117" s="207" t="s">
        <v>58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</row>
    <row r="118" spans="1:100" s="9" customFormat="1" ht="12.75" x14ac:dyDescent="0.2">
      <c r="A118" s="171"/>
      <c r="B118" s="55" t="s">
        <v>90</v>
      </c>
      <c r="C118" s="8"/>
      <c r="D118" s="168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58"/>
      <c r="O118" s="369"/>
      <c r="P118" s="369"/>
      <c r="Q118" s="369"/>
      <c r="R118" s="167"/>
      <c r="S118" s="350">
        <f t="shared" si="16"/>
        <v>0</v>
      </c>
      <c r="T118" s="167"/>
      <c r="U118" s="167"/>
      <c r="V118" s="333" t="s">
        <v>57</v>
      </c>
      <c r="W118" s="207" t="s">
        <v>57</v>
      </c>
      <c r="X118" s="207" t="s">
        <v>57</v>
      </c>
      <c r="Y118" s="207" t="s">
        <v>57</v>
      </c>
      <c r="Z118" s="207" t="s">
        <v>57</v>
      </c>
      <c r="AA118" s="207" t="s">
        <v>57</v>
      </c>
      <c r="AB118" s="207" t="s">
        <v>57</v>
      </c>
      <c r="AC118" s="207" t="s">
        <v>57</v>
      </c>
      <c r="AD118" s="207" t="s">
        <v>57</v>
      </c>
      <c r="AE118" s="207" t="s">
        <v>57</v>
      </c>
      <c r="AF118" s="207" t="s">
        <v>57</v>
      </c>
      <c r="AG118" s="207" t="s">
        <v>57</v>
      </c>
      <c r="AH118" s="207" t="s">
        <v>58</v>
      </c>
      <c r="AI118" s="207" t="s">
        <v>57</v>
      </c>
      <c r="AJ118" s="207" t="s">
        <v>58</v>
      </c>
      <c r="AK118" s="207" t="s">
        <v>58</v>
      </c>
      <c r="AL118" s="207" t="s">
        <v>57</v>
      </c>
      <c r="AM118" s="207" t="s">
        <v>57</v>
      </c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</row>
    <row r="119" spans="1:100" s="9" customFormat="1" ht="12.75" x14ac:dyDescent="0.2">
      <c r="A119" s="171"/>
      <c r="B119" s="55" t="s">
        <v>75</v>
      </c>
      <c r="C119" s="8"/>
      <c r="D119" s="168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58"/>
      <c r="O119" s="369"/>
      <c r="P119" s="369"/>
      <c r="Q119" s="369"/>
      <c r="R119" s="167"/>
      <c r="S119" s="350">
        <f t="shared" si="16"/>
        <v>0</v>
      </c>
      <c r="T119" s="167"/>
      <c r="U119" s="167"/>
      <c r="V119" s="333" t="s">
        <v>57</v>
      </c>
      <c r="W119" s="207" t="s">
        <v>57</v>
      </c>
      <c r="X119" s="207" t="s">
        <v>57</v>
      </c>
      <c r="Y119" s="207" t="s">
        <v>57</v>
      </c>
      <c r="Z119" s="207" t="s">
        <v>57</v>
      </c>
      <c r="AA119" s="207" t="s">
        <v>57</v>
      </c>
      <c r="AB119" s="207" t="s">
        <v>57</v>
      </c>
      <c r="AC119" s="207" t="s">
        <v>57</v>
      </c>
      <c r="AD119" s="207" t="s">
        <v>57</v>
      </c>
      <c r="AE119" s="207" t="s">
        <v>57</v>
      </c>
      <c r="AF119" s="207" t="s">
        <v>57</v>
      </c>
      <c r="AG119" s="207" t="s">
        <v>57</v>
      </c>
      <c r="AH119" s="207" t="s">
        <v>58</v>
      </c>
      <c r="AI119" s="207" t="s">
        <v>57</v>
      </c>
      <c r="AJ119" s="207" t="s">
        <v>58</v>
      </c>
      <c r="AK119" s="207" t="s">
        <v>58</v>
      </c>
      <c r="AL119" s="207" t="s">
        <v>57</v>
      </c>
      <c r="AM119" s="207" t="s">
        <v>57</v>
      </c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</row>
    <row r="120" spans="1:100" s="9" customFormat="1" ht="12.75" x14ac:dyDescent="0.2">
      <c r="A120" s="171"/>
      <c r="B120" s="55" t="s">
        <v>136</v>
      </c>
      <c r="C120" s="8"/>
      <c r="D120" s="168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358"/>
      <c r="O120" s="369"/>
      <c r="P120" s="369"/>
      <c r="Q120" s="369"/>
      <c r="R120" s="167"/>
      <c r="S120" s="350">
        <f t="shared" si="16"/>
        <v>0</v>
      </c>
      <c r="T120" s="167"/>
      <c r="U120" s="167"/>
      <c r="V120" s="333" t="s">
        <v>57</v>
      </c>
      <c r="W120" s="207" t="s">
        <v>58</v>
      </c>
      <c r="X120" s="207" t="s">
        <v>57</v>
      </c>
      <c r="Y120" s="207" t="s">
        <v>57</v>
      </c>
      <c r="Z120" s="207" t="s">
        <v>57</v>
      </c>
      <c r="AA120" s="207" t="s">
        <v>57</v>
      </c>
      <c r="AB120" s="207" t="s">
        <v>57</v>
      </c>
      <c r="AC120" s="207" t="s">
        <v>57</v>
      </c>
      <c r="AD120" s="207" t="s">
        <v>58</v>
      </c>
      <c r="AE120" s="207" t="s">
        <v>57</v>
      </c>
      <c r="AF120" s="207" t="s">
        <v>57</v>
      </c>
      <c r="AG120" s="207" t="s">
        <v>57</v>
      </c>
      <c r="AH120" s="207" t="s">
        <v>58</v>
      </c>
      <c r="AI120" s="207" t="s">
        <v>57</v>
      </c>
      <c r="AJ120" s="207" t="s">
        <v>57</v>
      </c>
      <c r="AK120" s="207" t="s">
        <v>57</v>
      </c>
      <c r="AL120" s="207" t="s">
        <v>57</v>
      </c>
      <c r="AM120" s="207" t="s">
        <v>57</v>
      </c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</row>
    <row r="121" spans="1:100" s="9" customFormat="1" ht="13.9" customHeight="1" x14ac:dyDescent="0.2">
      <c r="A121" s="171"/>
      <c r="B121" s="55" t="s">
        <v>34</v>
      </c>
      <c r="C121" s="8"/>
      <c r="D121" s="336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39</v>
      </c>
      <c r="O121" s="369"/>
      <c r="P121" s="369"/>
      <c r="Q121" s="369"/>
      <c r="R121" s="167"/>
      <c r="S121" s="350">
        <f t="shared" si="16"/>
        <v>0</v>
      </c>
      <c r="T121" s="167"/>
      <c r="U121" s="167"/>
      <c r="V121" s="333" t="s">
        <v>57</v>
      </c>
      <c r="W121" s="207" t="s">
        <v>57</v>
      </c>
      <c r="X121" s="207" t="s">
        <v>57</v>
      </c>
      <c r="Y121" s="207" t="s">
        <v>57</v>
      </c>
      <c r="Z121" s="207" t="s">
        <v>57</v>
      </c>
      <c r="AA121" s="207" t="s">
        <v>57</v>
      </c>
      <c r="AB121" s="207" t="s">
        <v>57</v>
      </c>
      <c r="AC121" s="207" t="s">
        <v>57</v>
      </c>
      <c r="AD121" s="207" t="s">
        <v>57</v>
      </c>
      <c r="AE121" s="207" t="s">
        <v>57</v>
      </c>
      <c r="AF121" s="207" t="s">
        <v>57</v>
      </c>
      <c r="AG121" s="207" t="s">
        <v>57</v>
      </c>
      <c r="AH121" s="207" t="s">
        <v>57</v>
      </c>
      <c r="AI121" s="207" t="s">
        <v>57</v>
      </c>
      <c r="AJ121" s="207" t="s">
        <v>57</v>
      </c>
      <c r="AK121" s="207" t="s">
        <v>57</v>
      </c>
      <c r="AL121" s="207" t="s">
        <v>57</v>
      </c>
      <c r="AM121" s="207" t="s">
        <v>57</v>
      </c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</row>
    <row r="122" spans="1:100" s="9" customFormat="1" ht="13.5" thickBot="1" x14ac:dyDescent="0.25">
      <c r="A122" s="171"/>
      <c r="B122" s="38" t="s">
        <v>29</v>
      </c>
      <c r="C122" s="363"/>
      <c r="D122" s="340"/>
      <c r="E122" s="364"/>
      <c r="F122" s="359"/>
      <c r="G122" s="257">
        <f t="shared" si="18"/>
        <v>0</v>
      </c>
      <c r="H122" s="79"/>
      <c r="I122" s="79"/>
      <c r="J122" s="79"/>
      <c r="K122" s="79"/>
      <c r="L122" s="79"/>
      <c r="M122" s="79"/>
      <c r="N122" s="276"/>
      <c r="O122" s="100"/>
      <c r="P122" s="100"/>
      <c r="Q122" s="100"/>
      <c r="R122" s="167"/>
      <c r="S122" s="365">
        <f t="shared" si="16"/>
        <v>0</v>
      </c>
      <c r="T122" s="167"/>
      <c r="U122" s="167"/>
      <c r="V122" s="333" t="s">
        <v>57</v>
      </c>
      <c r="W122" s="207" t="s">
        <v>57</v>
      </c>
      <c r="X122" s="207" t="s">
        <v>57</v>
      </c>
      <c r="Y122" s="207" t="s">
        <v>57</v>
      </c>
      <c r="Z122" s="207" t="s">
        <v>57</v>
      </c>
      <c r="AA122" s="207" t="s">
        <v>57</v>
      </c>
      <c r="AB122" s="207" t="s">
        <v>57</v>
      </c>
      <c r="AC122" s="207" t="s">
        <v>57</v>
      </c>
      <c r="AD122" s="207" t="s">
        <v>57</v>
      </c>
      <c r="AE122" s="207" t="s">
        <v>57</v>
      </c>
      <c r="AF122" s="207" t="s">
        <v>57</v>
      </c>
      <c r="AG122" s="207" t="s">
        <v>57</v>
      </c>
      <c r="AH122" s="207" t="s">
        <v>57</v>
      </c>
      <c r="AI122" s="207" t="s">
        <v>57</v>
      </c>
      <c r="AJ122" s="207" t="s">
        <v>57</v>
      </c>
      <c r="AK122" s="207" t="s">
        <v>57</v>
      </c>
      <c r="AL122" s="207" t="s">
        <v>57</v>
      </c>
      <c r="AM122" s="207" t="s">
        <v>57</v>
      </c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</row>
    <row r="123" spans="1:100" s="9" customFormat="1" ht="18" customHeight="1" x14ac:dyDescent="0.2">
      <c r="A123" s="171"/>
      <c r="B123" s="174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1"/>
      <c r="S123" s="39"/>
      <c r="T123" s="171"/>
      <c r="U123" s="171"/>
      <c r="V123" s="31"/>
      <c r="W123" s="166"/>
      <c r="X123" s="171"/>
      <c r="Y123" s="171"/>
      <c r="Z123" s="171"/>
      <c r="AA123" s="171"/>
      <c r="AB123" s="171"/>
      <c r="AC123" s="171"/>
      <c r="AD123" s="171"/>
      <c r="AE123" s="171"/>
      <c r="AF123" s="175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aebPdJm4sDYAfdgtMDL9DRWPTLedYzjuZpMZEii9cTTSyGZr16pHaAW5+jVH8MsBWmuuTf3uygx5hxkiJlB04Q==" saltValue="GehY2+CgYHevQ4rXmflKBw==" spinCount="100000" sheet="1" objects="1" scenarios="1"/>
  <autoFilter ref="V19:AM122" xr:uid="{00000000-0009-0000-0000-000001000000}">
    <filterColumn colId="11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39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>
      <selection activeCell="C15" sqref="C15:D15"/>
    </sheetView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hidden="1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4.140625" style="1" hidden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6"/>
      <c r="D1" s="187"/>
      <c r="F1" s="7"/>
      <c r="H1" s="7"/>
      <c r="I1" s="7"/>
      <c r="P1" s="115"/>
      <c r="Q1" s="115"/>
      <c r="R1" s="115"/>
      <c r="S1" s="115"/>
      <c r="U1" s="6"/>
      <c r="V1" s="6"/>
      <c r="W1" s="6"/>
      <c r="X1" s="6"/>
      <c r="Y1" s="6"/>
      <c r="Z1" s="6"/>
      <c r="AA1" s="6"/>
      <c r="AB1" s="60" t="s">
        <v>63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17" t="s">
        <v>98</v>
      </c>
      <c r="C2" s="67"/>
      <c r="D2" s="188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9"/>
      <c r="Q2" s="189"/>
      <c r="R2" s="189"/>
      <c r="S2" s="189"/>
      <c r="T2" s="22"/>
      <c r="U2" s="7"/>
      <c r="V2" s="6"/>
      <c r="W2" s="6"/>
      <c r="X2" s="6"/>
      <c r="Y2" s="6"/>
      <c r="Z2" s="6"/>
      <c r="AA2" s="6"/>
      <c r="AB2" s="190" t="s">
        <v>70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23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8"/>
      <c r="Q3" s="158"/>
      <c r="R3" s="158"/>
      <c r="S3" s="158"/>
      <c r="T3" s="2"/>
      <c r="U3" s="11"/>
      <c r="V3" s="6"/>
      <c r="W3" s="6"/>
      <c r="X3" s="6"/>
      <c r="Y3" s="6"/>
      <c r="Z3" s="6"/>
      <c r="AA3" s="6"/>
      <c r="AB3" s="190" t="s">
        <v>80</v>
      </c>
      <c r="AC3" s="509">
        <v>0</v>
      </c>
      <c r="AD3" s="510"/>
      <c r="AE3" s="510"/>
      <c r="AF3" s="511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530">
        <f>Deckblatt_WMmB!C4</f>
        <v>0</v>
      </c>
      <c r="D4" s="531"/>
      <c r="E4" s="531"/>
      <c r="F4" s="531"/>
      <c r="G4" s="531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1"/>
      <c r="U4" s="533"/>
      <c r="V4" s="135"/>
      <c r="W4" s="135"/>
      <c r="X4" s="135"/>
      <c r="Y4" s="135"/>
      <c r="Z4" s="135"/>
      <c r="AA4" s="135"/>
      <c r="AB4" s="286"/>
      <c r="AC4" s="512"/>
      <c r="AD4" s="513"/>
      <c r="AE4" s="513"/>
      <c r="AF4" s="514"/>
      <c r="AG4" s="135"/>
      <c r="AH4" s="135"/>
      <c r="AI4" s="135"/>
      <c r="AJ4" s="135"/>
      <c r="AK4" s="135"/>
      <c r="AL4" s="28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196</v>
      </c>
      <c r="C5" s="524">
        <f>Deckblatt_WMmB!C5</f>
        <v>0</v>
      </c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6"/>
      <c r="V5" s="135"/>
      <c r="W5" s="135"/>
      <c r="X5" s="135"/>
      <c r="Y5" s="135"/>
      <c r="Z5" s="135"/>
      <c r="AA5" s="135"/>
      <c r="AB5" s="286"/>
      <c r="AC5" s="512"/>
      <c r="AD5" s="513"/>
      <c r="AE5" s="513"/>
      <c r="AF5" s="514"/>
      <c r="AG5" s="135"/>
      <c r="AH5" s="135"/>
      <c r="AI5" s="135"/>
      <c r="AJ5" s="135"/>
      <c r="AK5" s="135"/>
      <c r="AL5" s="28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thickBot="1" x14ac:dyDescent="0.25">
      <c r="A6" s="135"/>
      <c r="B6" s="319" t="s">
        <v>109</v>
      </c>
      <c r="C6" s="524">
        <f>Deckblatt_WMmB!C6</f>
        <v>0</v>
      </c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6"/>
      <c r="V6" s="135"/>
      <c r="W6" s="135"/>
      <c r="X6" s="135"/>
      <c r="Y6" s="135"/>
      <c r="Z6" s="135"/>
      <c r="AA6" s="135"/>
      <c r="AB6" s="286"/>
      <c r="AC6" s="515"/>
      <c r="AD6" s="516"/>
      <c r="AE6" s="516"/>
      <c r="AF6" s="517"/>
      <c r="AG6" s="135"/>
      <c r="AH6" s="135"/>
      <c r="AI6" s="135"/>
      <c r="AJ6" s="135"/>
      <c r="AK6" s="135"/>
      <c r="AL6" s="28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524" t="str">
        <f>Deckblatt_WMmB!C7</f>
        <v xml:space="preserve"> 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6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8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524" t="str">
        <f>Deckblatt_WMmB!C8</f>
        <v/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28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524">
        <f>Deckblatt_WMmB!C9</f>
        <v>0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6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28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524">
        <f>Deckblatt_WMmB!C10</f>
        <v>0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6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28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206</v>
      </c>
      <c r="C11" s="524">
        <f>Deckblatt_WMmB!C11</f>
        <v>0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6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28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207</v>
      </c>
      <c r="C12" s="524">
        <f>Deckblatt_WMmB!C12</f>
        <v>0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6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28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527">
        <f>Deckblatt_WMmB!C13</f>
        <v>0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9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28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.75" thickBot="1" x14ac:dyDescent="0.3">
      <c r="A14" s="6"/>
      <c r="B14" s="324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8"/>
      <c r="Q14" s="158"/>
      <c r="R14" s="158"/>
      <c r="S14" s="158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54" customFormat="1" ht="22.15" customHeight="1" thickBot="1" x14ac:dyDescent="0.25">
      <c r="A15" s="444"/>
      <c r="B15" s="445" t="s">
        <v>101</v>
      </c>
      <c r="C15" s="518" t="s">
        <v>272</v>
      </c>
      <c r="D15" s="519"/>
      <c r="E15" s="448"/>
      <c r="F15" s="449"/>
      <c r="G15" s="450"/>
      <c r="H15" s="520" t="s">
        <v>36</v>
      </c>
      <c r="I15" s="519"/>
      <c r="J15" s="295"/>
      <c r="K15" s="521" t="s">
        <v>199</v>
      </c>
      <c r="L15" s="522"/>
      <c r="M15" s="522"/>
      <c r="N15" s="523"/>
      <c r="O15" s="296"/>
      <c r="P15" s="521" t="s">
        <v>138</v>
      </c>
      <c r="Q15" s="522"/>
      <c r="R15" s="522"/>
      <c r="S15" s="523"/>
      <c r="T15" s="450"/>
      <c r="U15" s="449"/>
      <c r="V15" s="444"/>
      <c r="W15" s="400" t="s">
        <v>76</v>
      </c>
      <c r="X15" s="444"/>
      <c r="Y15" s="444"/>
      <c r="Z15" s="287"/>
      <c r="AA15" s="287"/>
      <c r="AB15" s="444"/>
      <c r="AC15" s="444"/>
      <c r="AD15" s="444"/>
      <c r="AE15" s="444"/>
      <c r="AF15" s="444"/>
      <c r="AG15" s="287"/>
      <c r="AH15" s="287"/>
      <c r="AI15" s="287"/>
      <c r="AJ15" s="287"/>
      <c r="AK15" s="287"/>
      <c r="AL15" s="292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</row>
    <row r="16" spans="1:100" s="444" customFormat="1" ht="34.700000000000003" customHeight="1" thickBot="1" x14ac:dyDescent="0.25">
      <c r="B16" s="446"/>
      <c r="C16" s="447" t="s">
        <v>271</v>
      </c>
      <c r="D16" s="297" t="s">
        <v>21</v>
      </c>
      <c r="E16" s="451"/>
      <c r="F16" s="447" t="s">
        <v>102</v>
      </c>
      <c r="G16" s="451"/>
      <c r="H16" s="297" t="s">
        <v>37</v>
      </c>
      <c r="I16" s="297" t="s">
        <v>38</v>
      </c>
      <c r="J16" s="298"/>
      <c r="K16" s="297" t="s">
        <v>271</v>
      </c>
      <c r="L16" s="299" t="s">
        <v>21</v>
      </c>
      <c r="M16" s="300"/>
      <c r="N16" s="299" t="s">
        <v>102</v>
      </c>
      <c r="O16" s="300"/>
      <c r="P16" s="297" t="s">
        <v>271</v>
      </c>
      <c r="Q16" s="299" t="s">
        <v>21</v>
      </c>
      <c r="R16" s="300"/>
      <c r="S16" s="299" t="s">
        <v>102</v>
      </c>
      <c r="T16" s="452"/>
      <c r="U16" s="447" t="s">
        <v>22</v>
      </c>
      <c r="W16" s="301" t="s">
        <v>56</v>
      </c>
      <c r="Y16" s="453"/>
      <c r="Z16" s="287"/>
      <c r="AA16" s="287"/>
      <c r="AG16" s="287"/>
      <c r="AH16" s="287"/>
      <c r="AI16" s="287"/>
      <c r="AJ16" s="287"/>
      <c r="AK16" s="287"/>
      <c r="AL16" s="292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1"/>
      <c r="Q17" s="191"/>
      <c r="R17" s="191"/>
      <c r="S17" s="191"/>
      <c r="T17" s="14"/>
      <c r="U17" s="14"/>
      <c r="V17" s="33"/>
      <c r="Y17" s="333"/>
      <c r="AL17" s="366"/>
    </row>
    <row r="18" spans="2:50" s="104" customFormat="1" ht="13.5" thickBot="1" x14ac:dyDescent="0.25">
      <c r="B18" s="35" t="s">
        <v>97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92"/>
      <c r="N18" s="74">
        <f>SUM(N41)</f>
        <v>0</v>
      </c>
      <c r="O18" s="192"/>
      <c r="P18" s="47">
        <f>SUM(P20,P41,P63,P77)</f>
        <v>0</v>
      </c>
      <c r="Q18" s="47">
        <f>IFERROR(P18/$X$4,0)</f>
        <v>0</v>
      </c>
      <c r="R18" s="192"/>
      <c r="S18" s="74">
        <f>SUM(S20,S41,S63,S77)</f>
        <v>0</v>
      </c>
      <c r="T18" s="25"/>
      <c r="U18" s="27"/>
      <c r="W18" s="464">
        <f t="shared" ref="W18:W49" si="0">IFERROR(F18/D18,0)</f>
        <v>0</v>
      </c>
      <c r="Y18" s="333"/>
      <c r="AL18" s="366"/>
    </row>
    <row r="19" spans="2:50" s="104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441"/>
      <c r="L19" s="441"/>
      <c r="M19" s="441"/>
      <c r="N19" s="441"/>
      <c r="O19" s="441"/>
      <c r="P19" s="441"/>
      <c r="Q19" s="441"/>
      <c r="R19" s="441"/>
      <c r="S19" s="441"/>
      <c r="T19" s="14"/>
      <c r="U19" s="14"/>
      <c r="W19" s="371"/>
      <c r="AG19" s="333" t="s">
        <v>146</v>
      </c>
      <c r="AH19" s="104" t="s">
        <v>147</v>
      </c>
      <c r="AI19" s="104" t="s">
        <v>195</v>
      </c>
      <c r="AJ19" s="104" t="s">
        <v>194</v>
      </c>
      <c r="AK19" s="104" t="s">
        <v>148</v>
      </c>
      <c r="AL19" s="104" t="s">
        <v>149</v>
      </c>
      <c r="AM19" s="104" t="s">
        <v>150</v>
      </c>
      <c r="AN19" s="104" t="s">
        <v>193</v>
      </c>
      <c r="AO19" s="104" t="s">
        <v>151</v>
      </c>
      <c r="AP19" s="104" t="s">
        <v>201</v>
      </c>
      <c r="AQ19" s="104" t="s">
        <v>152</v>
      </c>
      <c r="AR19" s="104" t="s">
        <v>153</v>
      </c>
      <c r="AS19" s="104" t="s">
        <v>154</v>
      </c>
      <c r="AT19" s="104" t="s">
        <v>155</v>
      </c>
      <c r="AU19" s="104" t="s">
        <v>157</v>
      </c>
      <c r="AV19" s="104" t="s">
        <v>156</v>
      </c>
      <c r="AW19" s="104" t="s">
        <v>158</v>
      </c>
      <c r="AX19" s="104" t="s">
        <v>159</v>
      </c>
    </row>
    <row r="20" spans="2:50" s="71" customFormat="1" ht="13.5" thickBot="1" x14ac:dyDescent="0.25">
      <c r="B20" s="18" t="s">
        <v>50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5"/>
      <c r="L20" s="195"/>
      <c r="M20" s="195"/>
      <c r="N20" s="195"/>
      <c r="O20" s="195"/>
      <c r="P20" s="49">
        <f>SUM(P21:P39)</f>
        <v>0</v>
      </c>
      <c r="Q20" s="49">
        <f>IFERROR(P20/$AC$1,0)</f>
        <v>0</v>
      </c>
      <c r="R20" s="195"/>
      <c r="S20" s="43">
        <f>SUM(S21:S39)</f>
        <v>0</v>
      </c>
      <c r="T20" s="26"/>
      <c r="U20" s="463" t="s">
        <v>313</v>
      </c>
      <c r="W20" s="43">
        <f t="shared" si="0"/>
        <v>0</v>
      </c>
      <c r="AG20" s="333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207" t="s">
        <v>57</v>
      </c>
      <c r="AO20" s="207" t="s">
        <v>57</v>
      </c>
      <c r="AP20" s="207" t="s">
        <v>57</v>
      </c>
      <c r="AQ20" s="207" t="s">
        <v>57</v>
      </c>
      <c r="AR20" s="207" t="s">
        <v>57</v>
      </c>
      <c r="AS20" s="207" t="s">
        <v>58</v>
      </c>
      <c r="AT20" s="207" t="s">
        <v>57</v>
      </c>
      <c r="AU20" s="207" t="s">
        <v>57</v>
      </c>
      <c r="AV20" s="207" t="s">
        <v>57</v>
      </c>
      <c r="AW20" s="207" t="s">
        <v>57</v>
      </c>
      <c r="AX20" s="207" t="s">
        <v>57</v>
      </c>
    </row>
    <row r="21" spans="2:50" s="71" customFormat="1" ht="13.5" thickBot="1" x14ac:dyDescent="0.25">
      <c r="B21" s="258" t="s">
        <v>281</v>
      </c>
      <c r="C21" s="372"/>
      <c r="D21" s="373">
        <f>IFERROR(C21/$AC$1,0)</f>
        <v>0</v>
      </c>
      <c r="E21" s="374"/>
      <c r="F21" s="196"/>
      <c r="G21" s="374"/>
      <c r="H21" s="375">
        <f>F21</f>
        <v>0</v>
      </c>
      <c r="I21" s="375"/>
      <c r="J21" s="374"/>
      <c r="K21" s="194"/>
      <c r="L21" s="194"/>
      <c r="M21" s="194"/>
      <c r="N21" s="194"/>
      <c r="O21" s="194"/>
      <c r="P21" s="431"/>
      <c r="Q21" s="179">
        <f>IFERROR(P21/$AC$1,0)</f>
        <v>0</v>
      </c>
      <c r="R21" s="194"/>
      <c r="S21" s="440"/>
      <c r="T21" s="374"/>
      <c r="U21" s="376"/>
      <c r="W21" s="375">
        <f>IFERROR(F21/D21,0)</f>
        <v>0</v>
      </c>
      <c r="AG21" s="333" t="s">
        <v>57</v>
      </c>
      <c r="AH21" s="207" t="s">
        <v>57</v>
      </c>
      <c r="AI21" s="207" t="s">
        <v>58</v>
      </c>
      <c r="AJ21" s="207" t="s">
        <v>58</v>
      </c>
      <c r="AK21" s="207" t="s">
        <v>57</v>
      </c>
      <c r="AL21" s="207" t="s">
        <v>58</v>
      </c>
      <c r="AM21" s="207" t="s">
        <v>57</v>
      </c>
      <c r="AN21" s="207" t="s">
        <v>57</v>
      </c>
      <c r="AO21" s="207" t="s">
        <v>57</v>
      </c>
      <c r="AP21" s="207" t="s">
        <v>57</v>
      </c>
      <c r="AQ21" s="207" t="s">
        <v>57</v>
      </c>
      <c r="AR21" s="207" t="s">
        <v>57</v>
      </c>
      <c r="AS21" s="207" t="s">
        <v>58</v>
      </c>
      <c r="AT21" s="207" t="s">
        <v>57</v>
      </c>
      <c r="AU21" s="207" t="s">
        <v>58</v>
      </c>
      <c r="AV21" s="207" t="s">
        <v>57</v>
      </c>
      <c r="AW21" s="207" t="s">
        <v>57</v>
      </c>
      <c r="AX21" s="207" t="s">
        <v>57</v>
      </c>
    </row>
    <row r="22" spans="2:50" s="71" customFormat="1" ht="12.75" hidden="1" x14ac:dyDescent="0.2">
      <c r="B22" s="86" t="s">
        <v>282</v>
      </c>
      <c r="C22" s="414"/>
      <c r="D22" s="377">
        <f t="shared" si="1"/>
        <v>0</v>
      </c>
      <c r="E22" s="374"/>
      <c r="F22" s="418"/>
      <c r="G22" s="374"/>
      <c r="H22" s="378">
        <f t="shared" ref="H22:H39" si="2">F22</f>
        <v>0</v>
      </c>
      <c r="I22" s="378"/>
      <c r="J22" s="374"/>
      <c r="K22" s="194"/>
      <c r="L22" s="194"/>
      <c r="M22" s="194"/>
      <c r="N22" s="194"/>
      <c r="O22" s="194"/>
      <c r="P22" s="194"/>
      <c r="Q22" s="194"/>
      <c r="R22" s="194"/>
      <c r="S22" s="194"/>
      <c r="T22" s="374"/>
      <c r="U22" s="419"/>
      <c r="W22" s="378">
        <f t="shared" si="0"/>
        <v>0</v>
      </c>
      <c r="AG22" s="333" t="s">
        <v>58</v>
      </c>
      <c r="AH22" s="207" t="s">
        <v>58</v>
      </c>
      <c r="AI22" s="207" t="s">
        <v>58</v>
      </c>
      <c r="AJ22" s="207" t="s">
        <v>58</v>
      </c>
      <c r="AK22" s="207" t="s">
        <v>57</v>
      </c>
      <c r="AL22" s="207" t="s">
        <v>57</v>
      </c>
      <c r="AM22" s="207" t="s">
        <v>58</v>
      </c>
      <c r="AN22" s="207" t="s">
        <v>58</v>
      </c>
      <c r="AO22" s="207" t="s">
        <v>58</v>
      </c>
      <c r="AP22" s="207" t="s">
        <v>57</v>
      </c>
      <c r="AQ22" s="207" t="s">
        <v>57</v>
      </c>
      <c r="AR22" s="207" t="s">
        <v>58</v>
      </c>
      <c r="AS22" s="207" t="s">
        <v>58</v>
      </c>
      <c r="AT22" s="207" t="s">
        <v>58</v>
      </c>
      <c r="AU22" s="207" t="s">
        <v>58</v>
      </c>
      <c r="AV22" s="207" t="s">
        <v>58</v>
      </c>
      <c r="AW22" s="207" t="s">
        <v>58</v>
      </c>
      <c r="AX22" s="207" t="s">
        <v>58</v>
      </c>
    </row>
    <row r="23" spans="2:50" s="71" customFormat="1" ht="12.75" hidden="1" x14ac:dyDescent="0.2">
      <c r="B23" s="86" t="s">
        <v>283</v>
      </c>
      <c r="C23" s="414"/>
      <c r="D23" s="377">
        <f t="shared" si="1"/>
        <v>0</v>
      </c>
      <c r="E23" s="374"/>
      <c r="F23" s="418"/>
      <c r="G23" s="374"/>
      <c r="H23" s="378">
        <f t="shared" si="2"/>
        <v>0</v>
      </c>
      <c r="I23" s="378"/>
      <c r="J23" s="374"/>
      <c r="K23" s="194"/>
      <c r="L23" s="194"/>
      <c r="M23" s="194"/>
      <c r="N23" s="194"/>
      <c r="O23" s="194"/>
      <c r="P23" s="194"/>
      <c r="Q23" s="194"/>
      <c r="R23" s="194"/>
      <c r="S23" s="194"/>
      <c r="T23" s="374"/>
      <c r="U23" s="420"/>
      <c r="W23" s="378">
        <f t="shared" si="0"/>
        <v>0</v>
      </c>
      <c r="AG23" s="333" t="s">
        <v>58</v>
      </c>
      <c r="AH23" s="207" t="s">
        <v>58</v>
      </c>
      <c r="AI23" s="207" t="s">
        <v>58</v>
      </c>
      <c r="AJ23" s="207" t="s">
        <v>58</v>
      </c>
      <c r="AK23" s="207" t="s">
        <v>57</v>
      </c>
      <c r="AL23" s="207" t="s">
        <v>57</v>
      </c>
      <c r="AM23" s="207" t="s">
        <v>58</v>
      </c>
      <c r="AN23" s="207" t="s">
        <v>58</v>
      </c>
      <c r="AO23" s="207" t="s">
        <v>58</v>
      </c>
      <c r="AP23" s="207" t="s">
        <v>58</v>
      </c>
      <c r="AQ23" s="207" t="s">
        <v>57</v>
      </c>
      <c r="AR23" s="207" t="s">
        <v>58</v>
      </c>
      <c r="AS23" s="207" t="s">
        <v>58</v>
      </c>
      <c r="AT23" s="207" t="s">
        <v>58</v>
      </c>
      <c r="AU23" s="207" t="s">
        <v>58</v>
      </c>
      <c r="AV23" s="207" t="s">
        <v>58</v>
      </c>
      <c r="AW23" s="207" t="s">
        <v>58</v>
      </c>
      <c r="AX23" s="207" t="s">
        <v>58</v>
      </c>
    </row>
    <row r="24" spans="2:50" s="71" customFormat="1" ht="12.75" hidden="1" x14ac:dyDescent="0.2">
      <c r="B24" s="86" t="s">
        <v>284</v>
      </c>
      <c r="C24" s="414"/>
      <c r="D24" s="377">
        <f t="shared" si="1"/>
        <v>0</v>
      </c>
      <c r="E24" s="374"/>
      <c r="F24" s="418"/>
      <c r="G24" s="374"/>
      <c r="H24" s="378">
        <f t="shared" si="2"/>
        <v>0</v>
      </c>
      <c r="I24" s="378"/>
      <c r="J24" s="374"/>
      <c r="K24" s="194"/>
      <c r="L24" s="194"/>
      <c r="M24" s="194"/>
      <c r="N24" s="194"/>
      <c r="O24" s="194"/>
      <c r="P24" s="421"/>
      <c r="Q24" s="180">
        <f>IFERROR(P24/$AC$1,0)</f>
        <v>0</v>
      </c>
      <c r="R24" s="194"/>
      <c r="S24" s="407"/>
      <c r="T24" s="374"/>
      <c r="U24" s="420"/>
      <c r="W24" s="378">
        <f t="shared" si="0"/>
        <v>0</v>
      </c>
      <c r="AG24" s="333" t="s">
        <v>57</v>
      </c>
      <c r="AH24" s="207" t="s">
        <v>57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57</v>
      </c>
      <c r="AN24" s="207" t="s">
        <v>57</v>
      </c>
      <c r="AO24" s="207" t="s">
        <v>58</v>
      </c>
      <c r="AP24" s="207" t="s">
        <v>57</v>
      </c>
      <c r="AQ24" s="207" t="s">
        <v>57</v>
      </c>
      <c r="AR24" s="207" t="s">
        <v>58</v>
      </c>
      <c r="AS24" s="207" t="s">
        <v>58</v>
      </c>
      <c r="AT24" s="207" t="s">
        <v>57</v>
      </c>
      <c r="AU24" s="207" t="s">
        <v>57</v>
      </c>
      <c r="AV24" s="207" t="s">
        <v>57</v>
      </c>
      <c r="AW24" s="207" t="s">
        <v>57</v>
      </c>
      <c r="AX24" s="207" t="s">
        <v>57</v>
      </c>
    </row>
    <row r="25" spans="2:50" s="71" customFormat="1" ht="12.75" hidden="1" x14ac:dyDescent="0.2">
      <c r="B25" s="86" t="s">
        <v>285</v>
      </c>
      <c r="C25" s="414"/>
      <c r="D25" s="377">
        <f t="shared" si="1"/>
        <v>0</v>
      </c>
      <c r="E25" s="374"/>
      <c r="F25" s="418"/>
      <c r="G25" s="374"/>
      <c r="H25" s="378">
        <f t="shared" si="2"/>
        <v>0</v>
      </c>
      <c r="I25" s="378"/>
      <c r="J25" s="374"/>
      <c r="K25" s="194"/>
      <c r="L25" s="194"/>
      <c r="M25" s="194"/>
      <c r="N25" s="194"/>
      <c r="O25" s="194"/>
      <c r="P25" s="422"/>
      <c r="Q25" s="181">
        <f>IFERROR(P25/$AC$1,0)</f>
        <v>0</v>
      </c>
      <c r="R25" s="194"/>
      <c r="S25" s="407"/>
      <c r="T25" s="374"/>
      <c r="U25" s="420"/>
      <c r="W25" s="378">
        <f t="shared" si="0"/>
        <v>0</v>
      </c>
      <c r="AG25" s="333" t="s">
        <v>58</v>
      </c>
      <c r="AH25" s="207" t="s">
        <v>57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207" t="s">
        <v>58</v>
      </c>
      <c r="AO25" s="207" t="s">
        <v>58</v>
      </c>
      <c r="AP25" s="207" t="s">
        <v>57</v>
      </c>
      <c r="AQ25" s="207" t="s">
        <v>58</v>
      </c>
      <c r="AR25" s="207" t="s">
        <v>58</v>
      </c>
      <c r="AS25" s="207" t="s">
        <v>58</v>
      </c>
      <c r="AT25" s="207" t="s">
        <v>57</v>
      </c>
      <c r="AU25" s="207" t="s">
        <v>58</v>
      </c>
      <c r="AV25" s="207" t="s">
        <v>57</v>
      </c>
      <c r="AW25" s="207" t="s">
        <v>57</v>
      </c>
      <c r="AX25" s="207" t="s">
        <v>57</v>
      </c>
    </row>
    <row r="26" spans="2:50" s="71" customFormat="1" ht="12.75" hidden="1" x14ac:dyDescent="0.2">
      <c r="B26" s="86" t="s">
        <v>286</v>
      </c>
      <c r="C26" s="414"/>
      <c r="D26" s="377">
        <f t="shared" si="1"/>
        <v>0</v>
      </c>
      <c r="E26" s="374"/>
      <c r="F26" s="418"/>
      <c r="G26" s="374"/>
      <c r="H26" s="378">
        <f t="shared" si="2"/>
        <v>0</v>
      </c>
      <c r="I26" s="378"/>
      <c r="J26" s="374"/>
      <c r="K26" s="194"/>
      <c r="L26" s="194"/>
      <c r="M26" s="194"/>
      <c r="N26" s="194"/>
      <c r="O26" s="194"/>
      <c r="P26" s="422"/>
      <c r="Q26" s="181">
        <f>IFERROR(P26/$AC$1,0)</f>
        <v>0</v>
      </c>
      <c r="R26" s="194"/>
      <c r="S26" s="407"/>
      <c r="T26" s="374"/>
      <c r="U26" s="420"/>
      <c r="W26" s="378">
        <f t="shared" si="0"/>
        <v>0</v>
      </c>
      <c r="AG26" s="333" t="s">
        <v>58</v>
      </c>
      <c r="AH26" s="207" t="s">
        <v>57</v>
      </c>
      <c r="AI26" s="207" t="s">
        <v>58</v>
      </c>
      <c r="AJ26" s="207" t="s">
        <v>58</v>
      </c>
      <c r="AK26" s="207" t="s">
        <v>58</v>
      </c>
      <c r="AL26" s="207" t="s">
        <v>58</v>
      </c>
      <c r="AM26" s="207" t="s">
        <v>58</v>
      </c>
      <c r="AN26" s="207" t="s">
        <v>58</v>
      </c>
      <c r="AO26" s="207" t="s">
        <v>58</v>
      </c>
      <c r="AP26" s="207" t="s">
        <v>57</v>
      </c>
      <c r="AQ26" s="207" t="s">
        <v>58</v>
      </c>
      <c r="AR26" s="207" t="s">
        <v>58</v>
      </c>
      <c r="AS26" s="207" t="s">
        <v>58</v>
      </c>
      <c r="AT26" s="207" t="s">
        <v>57</v>
      </c>
      <c r="AU26" s="207" t="s">
        <v>58</v>
      </c>
      <c r="AV26" s="207" t="s">
        <v>57</v>
      </c>
      <c r="AW26" s="207" t="s">
        <v>57</v>
      </c>
      <c r="AX26" s="207" t="s">
        <v>57</v>
      </c>
    </row>
    <row r="27" spans="2:50" s="71" customFormat="1" ht="12.75" hidden="1" x14ac:dyDescent="0.2">
      <c r="B27" s="70" t="s">
        <v>287</v>
      </c>
      <c r="C27" s="415"/>
      <c r="D27" s="377">
        <f t="shared" si="1"/>
        <v>0</v>
      </c>
      <c r="E27" s="374"/>
      <c r="F27" s="418"/>
      <c r="G27" s="374"/>
      <c r="H27" s="378">
        <f t="shared" si="2"/>
        <v>0</v>
      </c>
      <c r="I27" s="380"/>
      <c r="J27" s="374"/>
      <c r="K27" s="194"/>
      <c r="L27" s="194"/>
      <c r="M27" s="194"/>
      <c r="N27" s="194"/>
      <c r="O27" s="194"/>
      <c r="P27" s="194"/>
      <c r="Q27" s="194"/>
      <c r="R27" s="194"/>
      <c r="S27" s="194"/>
      <c r="T27" s="374"/>
      <c r="U27" s="420"/>
      <c r="W27" s="378">
        <f t="shared" si="0"/>
        <v>0</v>
      </c>
      <c r="AG27" s="333" t="s">
        <v>58</v>
      </c>
      <c r="AH27" s="207" t="s">
        <v>58</v>
      </c>
      <c r="AI27" s="207" t="s">
        <v>58</v>
      </c>
      <c r="AJ27" s="207" t="s">
        <v>58</v>
      </c>
      <c r="AK27" s="207" t="s">
        <v>58</v>
      </c>
      <c r="AL27" s="207" t="s">
        <v>58</v>
      </c>
      <c r="AM27" s="207" t="s">
        <v>58</v>
      </c>
      <c r="AN27" s="207" t="s">
        <v>58</v>
      </c>
      <c r="AO27" s="207" t="s">
        <v>58</v>
      </c>
      <c r="AP27" s="207" t="s">
        <v>58</v>
      </c>
      <c r="AQ27" s="207" t="s">
        <v>57</v>
      </c>
      <c r="AR27" s="207" t="s">
        <v>58</v>
      </c>
      <c r="AS27" s="207" t="s">
        <v>58</v>
      </c>
      <c r="AT27" s="207" t="s">
        <v>58</v>
      </c>
      <c r="AU27" s="207" t="s">
        <v>58</v>
      </c>
      <c r="AV27" s="207" t="s">
        <v>58</v>
      </c>
      <c r="AW27" s="207" t="s">
        <v>58</v>
      </c>
      <c r="AX27" s="207" t="s">
        <v>58</v>
      </c>
    </row>
    <row r="28" spans="2:50" s="71" customFormat="1" ht="12.75" hidden="1" x14ac:dyDescent="0.2">
      <c r="B28" s="55" t="s">
        <v>288</v>
      </c>
      <c r="C28" s="416"/>
      <c r="D28" s="382">
        <f t="shared" si="1"/>
        <v>0</v>
      </c>
      <c r="E28" s="374"/>
      <c r="F28" s="423"/>
      <c r="G28" s="374"/>
      <c r="H28" s="378">
        <f t="shared" si="2"/>
        <v>0</v>
      </c>
      <c r="I28" s="90"/>
      <c r="J28" s="374"/>
      <c r="K28" s="194"/>
      <c r="L28" s="194"/>
      <c r="M28" s="194"/>
      <c r="N28" s="194"/>
      <c r="O28" s="194"/>
      <c r="P28" s="421"/>
      <c r="Q28" s="180">
        <f>IFERROR(P28/$AC$1,0)</f>
        <v>0</v>
      </c>
      <c r="R28" s="194"/>
      <c r="S28" s="407"/>
      <c r="T28" s="374"/>
      <c r="U28" s="420"/>
      <c r="W28" s="378">
        <f t="shared" si="0"/>
        <v>0</v>
      </c>
      <c r="AG28" s="333" t="s">
        <v>57</v>
      </c>
      <c r="AH28" s="207" t="s">
        <v>57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207" t="s">
        <v>58</v>
      </c>
      <c r="AO28" s="207" t="s">
        <v>57</v>
      </c>
      <c r="AP28" s="207" t="s">
        <v>57</v>
      </c>
      <c r="AQ28" s="207" t="s">
        <v>58</v>
      </c>
      <c r="AR28" s="207" t="s">
        <v>58</v>
      </c>
      <c r="AS28" s="207" t="s">
        <v>58</v>
      </c>
      <c r="AT28" s="207" t="s">
        <v>58</v>
      </c>
      <c r="AU28" s="207" t="s">
        <v>58</v>
      </c>
      <c r="AV28" s="207" t="s">
        <v>58</v>
      </c>
      <c r="AW28" s="207" t="s">
        <v>57</v>
      </c>
      <c r="AX28" s="207" t="s">
        <v>57</v>
      </c>
    </row>
    <row r="29" spans="2:50" s="71" customFormat="1" ht="12.75" hidden="1" x14ac:dyDescent="0.2">
      <c r="B29" s="54" t="s">
        <v>289</v>
      </c>
      <c r="C29" s="416"/>
      <c r="D29" s="382">
        <f t="shared" si="1"/>
        <v>0</v>
      </c>
      <c r="E29" s="374"/>
      <c r="F29" s="418"/>
      <c r="G29" s="374"/>
      <c r="H29" s="378">
        <f t="shared" si="2"/>
        <v>0</v>
      </c>
      <c r="I29" s="90"/>
      <c r="J29" s="374"/>
      <c r="K29" s="194"/>
      <c r="L29" s="194"/>
      <c r="M29" s="194"/>
      <c r="N29" s="194"/>
      <c r="O29" s="194"/>
      <c r="P29" s="422"/>
      <c r="Q29" s="181">
        <f>IFERROR(P29/$AC$1,0)</f>
        <v>0</v>
      </c>
      <c r="R29" s="194"/>
      <c r="S29" s="407"/>
      <c r="T29" s="374"/>
      <c r="U29" s="420"/>
      <c r="W29" s="378">
        <f t="shared" si="0"/>
        <v>0</v>
      </c>
      <c r="AG29" s="333" t="s">
        <v>57</v>
      </c>
      <c r="AH29" s="207" t="s">
        <v>57</v>
      </c>
      <c r="AI29" s="207" t="s">
        <v>58</v>
      </c>
      <c r="AJ29" s="207" t="s">
        <v>58</v>
      </c>
      <c r="AK29" s="207" t="s">
        <v>58</v>
      </c>
      <c r="AL29" s="207" t="s">
        <v>58</v>
      </c>
      <c r="AM29" s="207" t="s">
        <v>58</v>
      </c>
      <c r="AN29" s="207" t="s">
        <v>58</v>
      </c>
      <c r="AO29" s="207" t="s">
        <v>57</v>
      </c>
      <c r="AP29" s="207" t="s">
        <v>57</v>
      </c>
      <c r="AQ29" s="207" t="s">
        <v>58</v>
      </c>
      <c r="AR29" s="207" t="s">
        <v>58</v>
      </c>
      <c r="AS29" s="207" t="s">
        <v>58</v>
      </c>
      <c r="AT29" s="207" t="s">
        <v>58</v>
      </c>
      <c r="AU29" s="207" t="s">
        <v>58</v>
      </c>
      <c r="AV29" s="207" t="s">
        <v>57</v>
      </c>
      <c r="AW29" s="207" t="s">
        <v>57</v>
      </c>
      <c r="AX29" s="207" t="s">
        <v>57</v>
      </c>
    </row>
    <row r="30" spans="2:50" s="71" customFormat="1" ht="12.75" hidden="1" x14ac:dyDescent="0.2">
      <c r="B30" s="86" t="s">
        <v>48</v>
      </c>
      <c r="C30" s="416"/>
      <c r="D30" s="382">
        <f t="shared" si="1"/>
        <v>0</v>
      </c>
      <c r="E30" s="374"/>
      <c r="F30" s="418"/>
      <c r="G30" s="374"/>
      <c r="H30" s="378">
        <f t="shared" si="2"/>
        <v>0</v>
      </c>
      <c r="I30" s="90"/>
      <c r="J30" s="374"/>
      <c r="K30" s="194"/>
      <c r="L30" s="194"/>
      <c r="M30" s="194"/>
      <c r="N30" s="194"/>
      <c r="O30" s="194"/>
      <c r="P30" s="422"/>
      <c r="Q30" s="181">
        <f>IFERROR(P30/$AC$1,0)</f>
        <v>0</v>
      </c>
      <c r="R30" s="194"/>
      <c r="S30" s="407"/>
      <c r="T30" s="374"/>
      <c r="U30" s="420"/>
      <c r="W30" s="378">
        <f t="shared" si="0"/>
        <v>0</v>
      </c>
      <c r="AG30" s="333" t="s">
        <v>57</v>
      </c>
      <c r="AH30" s="207" t="s">
        <v>57</v>
      </c>
      <c r="AI30" s="207" t="s">
        <v>58</v>
      </c>
      <c r="AJ30" s="207" t="s">
        <v>58</v>
      </c>
      <c r="AK30" s="207" t="s">
        <v>58</v>
      </c>
      <c r="AL30" s="207" t="s">
        <v>58</v>
      </c>
      <c r="AM30" s="207" t="s">
        <v>58</v>
      </c>
      <c r="AN30" s="207" t="s">
        <v>58</v>
      </c>
      <c r="AO30" s="207" t="s">
        <v>58</v>
      </c>
      <c r="AP30" s="207" t="s">
        <v>57</v>
      </c>
      <c r="AQ30" s="207" t="s">
        <v>58</v>
      </c>
      <c r="AR30" s="207" t="s">
        <v>58</v>
      </c>
      <c r="AS30" s="207" t="s">
        <v>58</v>
      </c>
      <c r="AT30" s="207" t="s">
        <v>57</v>
      </c>
      <c r="AU30" s="207" t="s">
        <v>58</v>
      </c>
      <c r="AV30" s="207" t="s">
        <v>57</v>
      </c>
      <c r="AW30" s="207" t="s">
        <v>57</v>
      </c>
      <c r="AX30" s="207" t="s">
        <v>57</v>
      </c>
    </row>
    <row r="31" spans="2:50" s="71" customFormat="1" ht="12.75" hidden="1" x14ac:dyDescent="0.2">
      <c r="B31" s="86" t="s">
        <v>290</v>
      </c>
      <c r="C31" s="416"/>
      <c r="D31" s="382">
        <f t="shared" si="1"/>
        <v>0</v>
      </c>
      <c r="E31" s="374"/>
      <c r="F31" s="418"/>
      <c r="G31" s="374"/>
      <c r="H31" s="378">
        <f t="shared" si="2"/>
        <v>0</v>
      </c>
      <c r="I31" s="90"/>
      <c r="J31" s="374"/>
      <c r="K31" s="194"/>
      <c r="L31" s="194"/>
      <c r="M31" s="194"/>
      <c r="N31" s="194"/>
      <c r="O31" s="194"/>
      <c r="P31" s="194"/>
      <c r="Q31" s="194"/>
      <c r="R31" s="194"/>
      <c r="S31" s="194"/>
      <c r="T31" s="374"/>
      <c r="U31" s="420"/>
      <c r="W31" s="378">
        <f t="shared" si="0"/>
        <v>0</v>
      </c>
      <c r="AG31" s="333" t="s">
        <v>58</v>
      </c>
      <c r="AH31" s="207" t="s">
        <v>58</v>
      </c>
      <c r="AI31" s="207" t="s">
        <v>57</v>
      </c>
      <c r="AJ31" s="207" t="s">
        <v>57</v>
      </c>
      <c r="AK31" s="207" t="s">
        <v>58</v>
      </c>
      <c r="AL31" s="207" t="s">
        <v>58</v>
      </c>
      <c r="AM31" s="207" t="s">
        <v>58</v>
      </c>
      <c r="AN31" s="207" t="s">
        <v>58</v>
      </c>
      <c r="AO31" s="207" t="s">
        <v>58</v>
      </c>
      <c r="AP31" s="207" t="s">
        <v>58</v>
      </c>
      <c r="AQ31" s="207" t="s">
        <v>58</v>
      </c>
      <c r="AR31" s="207" t="s">
        <v>58</v>
      </c>
      <c r="AS31" s="207" t="s">
        <v>58</v>
      </c>
      <c r="AT31" s="207" t="s">
        <v>58</v>
      </c>
      <c r="AU31" s="207" t="s">
        <v>58</v>
      </c>
      <c r="AV31" s="207" t="s">
        <v>58</v>
      </c>
      <c r="AW31" s="207" t="s">
        <v>58</v>
      </c>
      <c r="AX31" s="207" t="s">
        <v>58</v>
      </c>
    </row>
    <row r="32" spans="2:50" s="71" customFormat="1" ht="12.75" hidden="1" x14ac:dyDescent="0.2">
      <c r="B32" s="55" t="s">
        <v>291</v>
      </c>
      <c r="C32" s="416"/>
      <c r="D32" s="382">
        <f t="shared" si="1"/>
        <v>0</v>
      </c>
      <c r="E32" s="374"/>
      <c r="F32" s="418"/>
      <c r="G32" s="374"/>
      <c r="H32" s="378">
        <f t="shared" ref="H32:H33" si="3">F32</f>
        <v>0</v>
      </c>
      <c r="I32" s="90"/>
      <c r="J32" s="374"/>
      <c r="K32" s="194"/>
      <c r="L32" s="194"/>
      <c r="M32" s="194"/>
      <c r="N32" s="194"/>
      <c r="O32" s="194"/>
      <c r="P32" s="421"/>
      <c r="Q32" s="180">
        <f>IFERROR(P32/$AC$1,0)</f>
        <v>0</v>
      </c>
      <c r="R32" s="194"/>
      <c r="S32" s="424"/>
      <c r="T32" s="374"/>
      <c r="U32" s="420"/>
      <c r="W32" s="378">
        <f t="shared" si="0"/>
        <v>0</v>
      </c>
      <c r="AG32" s="333" t="s">
        <v>58</v>
      </c>
      <c r="AH32" s="207" t="s">
        <v>57</v>
      </c>
      <c r="AI32" s="207" t="s">
        <v>57</v>
      </c>
      <c r="AJ32" s="207" t="s">
        <v>57</v>
      </c>
      <c r="AK32" s="207" t="s">
        <v>58</v>
      </c>
      <c r="AL32" s="207" t="s">
        <v>58</v>
      </c>
      <c r="AM32" s="207" t="s">
        <v>58</v>
      </c>
      <c r="AN32" s="207" t="s">
        <v>58</v>
      </c>
      <c r="AO32" s="207" t="s">
        <v>57</v>
      </c>
      <c r="AP32" s="207" t="s">
        <v>57</v>
      </c>
      <c r="AQ32" s="207" t="s">
        <v>57</v>
      </c>
      <c r="AR32" s="207" t="s">
        <v>58</v>
      </c>
      <c r="AS32" s="207" t="s">
        <v>58</v>
      </c>
      <c r="AT32" s="207" t="s">
        <v>58</v>
      </c>
      <c r="AU32" s="207" t="s">
        <v>57</v>
      </c>
      <c r="AV32" s="207" t="s">
        <v>57</v>
      </c>
      <c r="AW32" s="207" t="s">
        <v>57</v>
      </c>
      <c r="AX32" s="207" t="s">
        <v>57</v>
      </c>
    </row>
    <row r="33" spans="2:50" s="71" customFormat="1" ht="12.75" hidden="1" x14ac:dyDescent="0.2">
      <c r="B33" s="55" t="s">
        <v>292</v>
      </c>
      <c r="C33" s="416"/>
      <c r="D33" s="382">
        <f t="shared" si="1"/>
        <v>0</v>
      </c>
      <c r="E33" s="374"/>
      <c r="F33" s="418"/>
      <c r="G33" s="374"/>
      <c r="H33" s="378">
        <f t="shared" si="3"/>
        <v>0</v>
      </c>
      <c r="I33" s="90"/>
      <c r="J33" s="374"/>
      <c r="K33" s="194"/>
      <c r="L33" s="194"/>
      <c r="M33" s="194"/>
      <c r="N33" s="194"/>
      <c r="O33" s="194"/>
      <c r="P33" s="194"/>
      <c r="Q33" s="194"/>
      <c r="R33" s="194"/>
      <c r="S33" s="194"/>
      <c r="T33" s="374"/>
      <c r="U33" s="420"/>
      <c r="W33" s="378">
        <f t="shared" si="0"/>
        <v>0</v>
      </c>
      <c r="AG33" s="333" t="s">
        <v>58</v>
      </c>
      <c r="AH33" s="207" t="s">
        <v>58</v>
      </c>
      <c r="AI33" s="207" t="s">
        <v>58</v>
      </c>
      <c r="AJ33" s="207" t="s">
        <v>58</v>
      </c>
      <c r="AK33" s="207" t="s">
        <v>58</v>
      </c>
      <c r="AL33" s="207" t="s">
        <v>58</v>
      </c>
      <c r="AM33" s="207" t="s">
        <v>58</v>
      </c>
      <c r="AN33" s="207" t="s">
        <v>58</v>
      </c>
      <c r="AO33" s="207" t="s">
        <v>57</v>
      </c>
      <c r="AP33" s="207" t="s">
        <v>58</v>
      </c>
      <c r="AQ33" s="207" t="s">
        <v>57</v>
      </c>
      <c r="AR33" s="207" t="s">
        <v>58</v>
      </c>
      <c r="AS33" s="207" t="s">
        <v>58</v>
      </c>
      <c r="AT33" s="207" t="s">
        <v>58</v>
      </c>
      <c r="AU33" s="207" t="s">
        <v>57</v>
      </c>
      <c r="AV33" s="207" t="s">
        <v>58</v>
      </c>
      <c r="AW33" s="207" t="s">
        <v>58</v>
      </c>
      <c r="AX33" s="207" t="s">
        <v>58</v>
      </c>
    </row>
    <row r="34" spans="2:50" s="71" customFormat="1" ht="12.75" hidden="1" x14ac:dyDescent="0.2">
      <c r="B34" s="55" t="s">
        <v>293</v>
      </c>
      <c r="C34" s="416"/>
      <c r="D34" s="382">
        <f t="shared" si="1"/>
        <v>0</v>
      </c>
      <c r="E34" s="374"/>
      <c r="F34" s="418"/>
      <c r="G34" s="374"/>
      <c r="H34" s="378"/>
      <c r="I34" s="90">
        <f>F34</f>
        <v>0</v>
      </c>
      <c r="J34" s="374"/>
      <c r="K34" s="194"/>
      <c r="L34" s="194"/>
      <c r="M34" s="194"/>
      <c r="N34" s="194"/>
      <c r="O34" s="194"/>
      <c r="P34" s="194"/>
      <c r="Q34" s="194">
        <f>IFERROR(P34/$AC$1,0)</f>
        <v>0</v>
      </c>
      <c r="R34" s="194"/>
      <c r="S34" s="194"/>
      <c r="T34" s="374"/>
      <c r="U34" s="420"/>
      <c r="W34" s="378">
        <f t="shared" si="0"/>
        <v>0</v>
      </c>
      <c r="AG34" s="333" t="s">
        <v>58</v>
      </c>
      <c r="AH34" s="207" t="s">
        <v>58</v>
      </c>
      <c r="AI34" s="207" t="s">
        <v>58</v>
      </c>
      <c r="AJ34" s="207" t="s">
        <v>58</v>
      </c>
      <c r="AK34" s="207" t="s">
        <v>58</v>
      </c>
      <c r="AL34" s="207" t="s">
        <v>58</v>
      </c>
      <c r="AM34" s="207" t="s">
        <v>58</v>
      </c>
      <c r="AN34" s="207" t="s">
        <v>58</v>
      </c>
      <c r="AO34" s="207" t="s">
        <v>58</v>
      </c>
      <c r="AP34" s="207" t="s">
        <v>58</v>
      </c>
      <c r="AQ34" s="207" t="s">
        <v>58</v>
      </c>
      <c r="AR34" s="207" t="s">
        <v>58</v>
      </c>
      <c r="AS34" s="207" t="s">
        <v>58</v>
      </c>
      <c r="AT34" s="207" t="s">
        <v>58</v>
      </c>
      <c r="AU34" s="207" t="s">
        <v>58</v>
      </c>
      <c r="AV34" s="207" t="s">
        <v>58</v>
      </c>
      <c r="AW34" s="207" t="s">
        <v>58</v>
      </c>
      <c r="AX34" s="207" t="s">
        <v>58</v>
      </c>
    </row>
    <row r="35" spans="2:50" s="71" customFormat="1" ht="12.75" hidden="1" x14ac:dyDescent="0.2">
      <c r="B35" s="55" t="s">
        <v>294</v>
      </c>
      <c r="C35" s="416"/>
      <c r="D35" s="382">
        <f t="shared" si="1"/>
        <v>0</v>
      </c>
      <c r="E35" s="374"/>
      <c r="F35" s="418"/>
      <c r="G35" s="374"/>
      <c r="H35" s="378">
        <f>F35</f>
        <v>0</v>
      </c>
      <c r="I35" s="90"/>
      <c r="J35" s="374"/>
      <c r="K35" s="194"/>
      <c r="L35" s="194"/>
      <c r="M35" s="194"/>
      <c r="N35" s="194"/>
      <c r="O35" s="194"/>
      <c r="P35" s="194"/>
      <c r="Q35" s="194"/>
      <c r="R35" s="194"/>
      <c r="S35" s="194"/>
      <c r="T35" s="374"/>
      <c r="U35" s="420"/>
      <c r="W35" s="378">
        <f t="shared" si="0"/>
        <v>0</v>
      </c>
      <c r="AG35" s="333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207" t="s">
        <v>57</v>
      </c>
      <c r="AO35" s="207" t="s">
        <v>58</v>
      </c>
      <c r="AP35" s="207" t="s">
        <v>57</v>
      </c>
      <c r="AQ35" s="207" t="s">
        <v>57</v>
      </c>
      <c r="AR35" s="207" t="s">
        <v>58</v>
      </c>
      <c r="AS35" s="207" t="s">
        <v>58</v>
      </c>
      <c r="AT35" s="207" t="s">
        <v>58</v>
      </c>
      <c r="AU35" s="207" t="s">
        <v>58</v>
      </c>
      <c r="AV35" s="207" t="s">
        <v>58</v>
      </c>
      <c r="AW35" s="207" t="s">
        <v>57</v>
      </c>
      <c r="AX35" s="207" t="s">
        <v>57</v>
      </c>
    </row>
    <row r="36" spans="2:50" s="71" customFormat="1" ht="12.75" hidden="1" x14ac:dyDescent="0.2">
      <c r="B36" s="55" t="s">
        <v>46</v>
      </c>
      <c r="C36" s="416"/>
      <c r="D36" s="382">
        <f t="shared" si="1"/>
        <v>0</v>
      </c>
      <c r="E36" s="374"/>
      <c r="F36" s="418"/>
      <c r="G36" s="374"/>
      <c r="H36" s="378">
        <f>F36</f>
        <v>0</v>
      </c>
      <c r="I36" s="90"/>
      <c r="J36" s="374"/>
      <c r="K36" s="194"/>
      <c r="L36" s="194"/>
      <c r="M36" s="194"/>
      <c r="N36" s="194"/>
      <c r="O36" s="194"/>
      <c r="P36" s="421"/>
      <c r="Q36" s="180">
        <f>IFERROR(P36/$AC$1,0)</f>
        <v>0</v>
      </c>
      <c r="R36" s="194"/>
      <c r="S36" s="424"/>
      <c r="T36" s="374"/>
      <c r="U36" s="420"/>
      <c r="W36" s="378">
        <f t="shared" si="0"/>
        <v>0</v>
      </c>
      <c r="AG36" s="333" t="s">
        <v>58</v>
      </c>
      <c r="AH36" s="207" t="s">
        <v>57</v>
      </c>
      <c r="AI36" s="207" t="s">
        <v>58</v>
      </c>
      <c r="AJ36" s="207" t="s">
        <v>58</v>
      </c>
      <c r="AK36" s="207" t="s">
        <v>58</v>
      </c>
      <c r="AL36" s="207" t="s">
        <v>58</v>
      </c>
      <c r="AM36" s="207" t="s">
        <v>58</v>
      </c>
      <c r="AN36" s="207" t="s">
        <v>58</v>
      </c>
      <c r="AO36" s="207" t="s">
        <v>58</v>
      </c>
      <c r="AP36" s="207" t="s">
        <v>58</v>
      </c>
      <c r="AQ36" s="207" t="s">
        <v>58</v>
      </c>
      <c r="AR36" s="207" t="s">
        <v>58</v>
      </c>
      <c r="AS36" s="207" t="s">
        <v>58</v>
      </c>
      <c r="AT36" s="207" t="s">
        <v>58</v>
      </c>
      <c r="AU36" s="207" t="s">
        <v>58</v>
      </c>
      <c r="AV36" s="207" t="s">
        <v>58</v>
      </c>
      <c r="AW36" s="207" t="s">
        <v>57</v>
      </c>
      <c r="AX36" s="207" t="s">
        <v>57</v>
      </c>
    </row>
    <row r="37" spans="2:50" s="71" customFormat="1" ht="12.75" hidden="1" x14ac:dyDescent="0.2">
      <c r="B37" s="55" t="s">
        <v>295</v>
      </c>
      <c r="C37" s="416"/>
      <c r="D37" s="382">
        <f t="shared" si="1"/>
        <v>0</v>
      </c>
      <c r="E37" s="374"/>
      <c r="F37" s="418"/>
      <c r="G37" s="374"/>
      <c r="H37" s="378">
        <f>F37</f>
        <v>0</v>
      </c>
      <c r="I37" s="90"/>
      <c r="J37" s="374"/>
      <c r="K37" s="194"/>
      <c r="L37" s="194"/>
      <c r="M37" s="194"/>
      <c r="N37" s="194"/>
      <c r="O37" s="194"/>
      <c r="P37" s="194"/>
      <c r="Q37" s="194"/>
      <c r="R37" s="194"/>
      <c r="S37" s="194"/>
      <c r="T37" s="374"/>
      <c r="U37" s="420"/>
      <c r="W37" s="378">
        <f>IFERROR(F37/D37,0)</f>
        <v>0</v>
      </c>
      <c r="AG37" s="333" t="s">
        <v>58</v>
      </c>
      <c r="AH37" s="207" t="s">
        <v>58</v>
      </c>
      <c r="AI37" s="207" t="s">
        <v>58</v>
      </c>
      <c r="AJ37" s="207" t="s">
        <v>58</v>
      </c>
      <c r="AK37" s="207" t="s">
        <v>58</v>
      </c>
      <c r="AL37" s="207" t="s">
        <v>58</v>
      </c>
      <c r="AM37" s="207" t="s">
        <v>57</v>
      </c>
      <c r="AN37" s="207" t="s">
        <v>57</v>
      </c>
      <c r="AO37" s="207" t="s">
        <v>58</v>
      </c>
      <c r="AP37" s="207" t="s">
        <v>58</v>
      </c>
      <c r="AQ37" s="207" t="s">
        <v>58</v>
      </c>
      <c r="AR37" s="207" t="s">
        <v>58</v>
      </c>
      <c r="AS37" s="207" t="s">
        <v>58</v>
      </c>
      <c r="AT37" s="207" t="s">
        <v>58</v>
      </c>
      <c r="AU37" s="207" t="s">
        <v>58</v>
      </c>
      <c r="AV37" s="207" t="s">
        <v>58</v>
      </c>
      <c r="AW37" s="207" t="s">
        <v>58</v>
      </c>
      <c r="AX37" s="207" t="s">
        <v>58</v>
      </c>
    </row>
    <row r="38" spans="2:50" s="71" customFormat="1" ht="12.75" hidden="1" x14ac:dyDescent="0.2">
      <c r="B38" s="55" t="s">
        <v>296</v>
      </c>
      <c r="C38" s="416"/>
      <c r="D38" s="382">
        <f t="shared" si="1"/>
        <v>0</v>
      </c>
      <c r="E38" s="374"/>
      <c r="F38" s="418"/>
      <c r="G38" s="374"/>
      <c r="H38" s="378">
        <f>F38</f>
        <v>0</v>
      </c>
      <c r="I38" s="90"/>
      <c r="J38" s="374"/>
      <c r="K38" s="194"/>
      <c r="L38" s="194"/>
      <c r="M38" s="194"/>
      <c r="N38" s="194"/>
      <c r="O38" s="194"/>
      <c r="P38" s="194"/>
      <c r="Q38" s="194"/>
      <c r="R38" s="194"/>
      <c r="S38" s="194"/>
      <c r="T38" s="374"/>
      <c r="U38" s="420"/>
      <c r="W38" s="378">
        <f t="shared" si="0"/>
        <v>0</v>
      </c>
      <c r="AG38" s="333" t="s">
        <v>58</v>
      </c>
      <c r="AH38" s="207" t="s">
        <v>58</v>
      </c>
      <c r="AI38" s="207" t="s">
        <v>58</v>
      </c>
      <c r="AJ38" s="207" t="s">
        <v>58</v>
      </c>
      <c r="AK38" s="207" t="s">
        <v>58</v>
      </c>
      <c r="AL38" s="207" t="s">
        <v>58</v>
      </c>
      <c r="AM38" s="207" t="s">
        <v>57</v>
      </c>
      <c r="AN38" s="207" t="s">
        <v>57</v>
      </c>
      <c r="AO38" s="207" t="s">
        <v>58</v>
      </c>
      <c r="AP38" s="207" t="s">
        <v>57</v>
      </c>
      <c r="AQ38" s="207" t="s">
        <v>58</v>
      </c>
      <c r="AR38" s="207" t="s">
        <v>58</v>
      </c>
      <c r="AS38" s="207" t="s">
        <v>58</v>
      </c>
      <c r="AT38" s="207" t="s">
        <v>58</v>
      </c>
      <c r="AU38" s="207" t="s">
        <v>58</v>
      </c>
      <c r="AV38" s="207" t="s">
        <v>58</v>
      </c>
      <c r="AW38" s="207" t="s">
        <v>58</v>
      </c>
      <c r="AX38" s="207" t="s">
        <v>58</v>
      </c>
    </row>
    <row r="39" spans="2:50" s="71" customFormat="1" ht="13.5" hidden="1" thickBot="1" x14ac:dyDescent="0.25">
      <c r="B39" s="38" t="s">
        <v>82</v>
      </c>
      <c r="C39" s="417"/>
      <c r="D39" s="185">
        <f t="shared" si="1"/>
        <v>0</v>
      </c>
      <c r="E39" s="374"/>
      <c r="F39" s="413"/>
      <c r="G39" s="374"/>
      <c r="H39" s="383">
        <f t="shared" si="2"/>
        <v>0</v>
      </c>
      <c r="I39" s="383"/>
      <c r="J39" s="374"/>
      <c r="K39" s="194"/>
      <c r="L39" s="194"/>
      <c r="M39" s="194"/>
      <c r="N39" s="194"/>
      <c r="O39" s="194"/>
      <c r="P39" s="425"/>
      <c r="Q39" s="182">
        <f>IFERROR(P39/$AC$1,0)</f>
        <v>0</v>
      </c>
      <c r="R39" s="194"/>
      <c r="S39" s="426"/>
      <c r="T39" s="374"/>
      <c r="U39" s="427"/>
      <c r="W39" s="383">
        <f t="shared" si="0"/>
        <v>0</v>
      </c>
      <c r="AG39" s="333" t="s">
        <v>57</v>
      </c>
      <c r="AH39" s="207" t="s">
        <v>57</v>
      </c>
      <c r="AI39" s="207" t="s">
        <v>57</v>
      </c>
      <c r="AJ39" s="207" t="s">
        <v>57</v>
      </c>
      <c r="AK39" s="207" t="s">
        <v>57</v>
      </c>
      <c r="AL39" s="207" t="s">
        <v>57</v>
      </c>
      <c r="AM39" s="207" t="s">
        <v>57</v>
      </c>
      <c r="AN39" s="207" t="s">
        <v>57</v>
      </c>
      <c r="AO39" s="207" t="s">
        <v>57</v>
      </c>
      <c r="AP39" s="207" t="s">
        <v>57</v>
      </c>
      <c r="AQ39" s="207" t="s">
        <v>57</v>
      </c>
      <c r="AR39" s="207" t="s">
        <v>58</v>
      </c>
      <c r="AS39" s="207" t="s">
        <v>58</v>
      </c>
      <c r="AT39" s="207" t="s">
        <v>57</v>
      </c>
      <c r="AU39" s="207" t="s">
        <v>57</v>
      </c>
      <c r="AV39" s="207" t="s">
        <v>57</v>
      </c>
      <c r="AW39" s="207" t="s">
        <v>57</v>
      </c>
      <c r="AX39" s="207" t="s">
        <v>57</v>
      </c>
    </row>
    <row r="40" spans="2:50" s="71" customFormat="1" ht="13.5" thickBot="1" x14ac:dyDescent="0.25">
      <c r="B40" s="326"/>
      <c r="C40" s="48"/>
      <c r="D40" s="48"/>
      <c r="E40" s="26"/>
      <c r="F40" s="50"/>
      <c r="G40" s="26"/>
      <c r="H40" s="50"/>
      <c r="I40" s="50"/>
      <c r="J40" s="26"/>
      <c r="K40" s="195"/>
      <c r="L40" s="195"/>
      <c r="M40" s="195"/>
      <c r="N40" s="195"/>
      <c r="O40" s="195"/>
      <c r="P40" s="195"/>
      <c r="Q40" s="195"/>
      <c r="R40" s="195"/>
      <c r="S40" s="195"/>
      <c r="T40" s="26"/>
      <c r="U40" s="26"/>
      <c r="W40" s="384"/>
      <c r="AG40" s="333" t="s">
        <v>57</v>
      </c>
      <c r="AH40" s="207" t="s">
        <v>57</v>
      </c>
      <c r="AI40" s="207" t="s">
        <v>57</v>
      </c>
      <c r="AJ40" s="207" t="s">
        <v>57</v>
      </c>
      <c r="AK40" s="207" t="s">
        <v>57</v>
      </c>
      <c r="AL40" s="207" t="s">
        <v>58</v>
      </c>
      <c r="AM40" s="207" t="s">
        <v>57</v>
      </c>
      <c r="AN40" s="207" t="s">
        <v>57</v>
      </c>
      <c r="AO40" s="207" t="s">
        <v>57</v>
      </c>
      <c r="AP40" s="207" t="s">
        <v>57</v>
      </c>
      <c r="AQ40" s="207" t="s">
        <v>57</v>
      </c>
      <c r="AR40" s="207" t="s">
        <v>57</v>
      </c>
      <c r="AS40" s="207" t="s">
        <v>58</v>
      </c>
      <c r="AT40" s="207" t="s">
        <v>58</v>
      </c>
      <c r="AU40" s="207" t="s">
        <v>57</v>
      </c>
      <c r="AV40" s="207" t="s">
        <v>58</v>
      </c>
      <c r="AW40" s="207" t="s">
        <v>57</v>
      </c>
      <c r="AX40" s="207" t="s">
        <v>57</v>
      </c>
    </row>
    <row r="41" spans="2:50" s="71" customFormat="1" ht="13.5" thickBot="1" x14ac:dyDescent="0.25">
      <c r="B41" s="18" t="s">
        <v>113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5"/>
      <c r="N41" s="43">
        <f>SUM(N42:N49)</f>
        <v>0</v>
      </c>
      <c r="O41" s="195"/>
      <c r="P41" s="49">
        <f>SUM(P42:P49)</f>
        <v>0</v>
      </c>
      <c r="Q41" s="49">
        <f t="shared" ref="Q41:Q46" si="6">IFERROR(P41/$AC$1,0)</f>
        <v>0</v>
      </c>
      <c r="R41" s="195"/>
      <c r="S41" s="43">
        <f>SUM(S42:S49)</f>
        <v>0</v>
      </c>
      <c r="T41" s="26"/>
      <c r="U41" s="463" t="s">
        <v>313</v>
      </c>
      <c r="W41" s="43">
        <f t="shared" si="0"/>
        <v>0</v>
      </c>
      <c r="AG41" s="333" t="s">
        <v>57</v>
      </c>
      <c r="AH41" s="207" t="s">
        <v>57</v>
      </c>
      <c r="AI41" s="207" t="s">
        <v>57</v>
      </c>
      <c r="AJ41" s="207" t="s">
        <v>57</v>
      </c>
      <c r="AK41" s="207" t="s">
        <v>57</v>
      </c>
      <c r="AL41" s="207" t="s">
        <v>58</v>
      </c>
      <c r="AM41" s="207" t="s">
        <v>57</v>
      </c>
      <c r="AN41" s="207" t="s">
        <v>57</v>
      </c>
      <c r="AO41" s="207" t="s">
        <v>57</v>
      </c>
      <c r="AP41" s="207" t="s">
        <v>57</v>
      </c>
      <c r="AQ41" s="207" t="s">
        <v>57</v>
      </c>
      <c r="AR41" s="207" t="s">
        <v>57</v>
      </c>
      <c r="AS41" s="207" t="s">
        <v>58</v>
      </c>
      <c r="AT41" s="207" t="s">
        <v>58</v>
      </c>
      <c r="AU41" s="207" t="s">
        <v>57</v>
      </c>
      <c r="AV41" s="207" t="s">
        <v>58</v>
      </c>
      <c r="AW41" s="207" t="s">
        <v>57</v>
      </c>
      <c r="AX41" s="207" t="s">
        <v>57</v>
      </c>
    </row>
    <row r="42" spans="2:50" s="71" customFormat="1" ht="13.5" hidden="1" thickBot="1" x14ac:dyDescent="0.25">
      <c r="B42" s="322" t="s">
        <v>297</v>
      </c>
      <c r="C42" s="428"/>
      <c r="D42" s="386">
        <f t="shared" si="4"/>
        <v>0</v>
      </c>
      <c r="E42" s="374"/>
      <c r="F42" s="407"/>
      <c r="G42" s="387"/>
      <c r="H42" s="80">
        <f t="shared" ref="H42:H49" si="7">F42</f>
        <v>0</v>
      </c>
      <c r="I42" s="80"/>
      <c r="J42" s="374"/>
      <c r="K42" s="429"/>
      <c r="L42" s="184">
        <f>IFERROR(K42/$AC$1,0)</f>
        <v>0</v>
      </c>
      <c r="M42" s="194"/>
      <c r="N42" s="430"/>
      <c r="O42" s="194"/>
      <c r="P42" s="431"/>
      <c r="Q42" s="179">
        <f t="shared" si="6"/>
        <v>0</v>
      </c>
      <c r="R42" s="194"/>
      <c r="S42" s="412"/>
      <c r="T42" s="374"/>
      <c r="U42" s="432"/>
      <c r="W42" s="80">
        <f t="shared" si="0"/>
        <v>0</v>
      </c>
      <c r="AG42" s="333" t="s">
        <v>58</v>
      </c>
      <c r="AH42" s="207" t="s">
        <v>57</v>
      </c>
      <c r="AI42" s="207" t="s">
        <v>58</v>
      </c>
      <c r="AJ42" s="207" t="s">
        <v>57</v>
      </c>
      <c r="AK42" s="207" t="s">
        <v>57</v>
      </c>
      <c r="AL42" s="207" t="s">
        <v>58</v>
      </c>
      <c r="AM42" s="207" t="s">
        <v>58</v>
      </c>
      <c r="AN42" s="207" t="s">
        <v>58</v>
      </c>
      <c r="AO42" s="207" t="s">
        <v>58</v>
      </c>
      <c r="AP42" s="207" t="s">
        <v>57</v>
      </c>
      <c r="AQ42" s="207" t="s">
        <v>57</v>
      </c>
      <c r="AR42" s="207" t="s">
        <v>58</v>
      </c>
      <c r="AS42" s="207" t="s">
        <v>58</v>
      </c>
      <c r="AT42" s="207" t="s">
        <v>58</v>
      </c>
      <c r="AU42" s="207" t="s">
        <v>57</v>
      </c>
      <c r="AV42" s="207" t="s">
        <v>58</v>
      </c>
      <c r="AW42" s="207" t="s">
        <v>58</v>
      </c>
      <c r="AX42" s="207" t="s">
        <v>58</v>
      </c>
    </row>
    <row r="43" spans="2:50" s="71" customFormat="1" ht="13.5" hidden="1" thickBot="1" x14ac:dyDescent="0.25">
      <c r="B43" s="54" t="s">
        <v>298</v>
      </c>
      <c r="C43" s="422"/>
      <c r="D43" s="181">
        <f t="shared" si="4"/>
        <v>0</v>
      </c>
      <c r="E43" s="374"/>
      <c r="F43" s="407"/>
      <c r="G43" s="387"/>
      <c r="H43" s="80">
        <f t="shared" si="7"/>
        <v>0</v>
      </c>
      <c r="I43" s="80"/>
      <c r="J43" s="374"/>
      <c r="K43" s="194"/>
      <c r="L43" s="194"/>
      <c r="M43" s="194"/>
      <c r="N43" s="194"/>
      <c r="O43" s="194"/>
      <c r="P43" s="422"/>
      <c r="Q43" s="181">
        <f t="shared" si="6"/>
        <v>0</v>
      </c>
      <c r="R43" s="194"/>
      <c r="S43" s="407"/>
      <c r="T43" s="374"/>
      <c r="U43" s="419"/>
      <c r="W43" s="80">
        <f t="shared" si="0"/>
        <v>0</v>
      </c>
      <c r="AG43" s="333" t="s">
        <v>57</v>
      </c>
      <c r="AH43" s="207" t="s">
        <v>57</v>
      </c>
      <c r="AI43" s="207" t="s">
        <v>58</v>
      </c>
      <c r="AJ43" s="207" t="s">
        <v>57</v>
      </c>
      <c r="AK43" s="207" t="s">
        <v>57</v>
      </c>
      <c r="AL43" s="207" t="s">
        <v>58</v>
      </c>
      <c r="AM43" s="207" t="s">
        <v>58</v>
      </c>
      <c r="AN43" s="207" t="s">
        <v>58</v>
      </c>
      <c r="AO43" s="207" t="s">
        <v>58</v>
      </c>
      <c r="AP43" s="207" t="s">
        <v>57</v>
      </c>
      <c r="AQ43" s="207" t="s">
        <v>57</v>
      </c>
      <c r="AR43" s="207" t="s">
        <v>58</v>
      </c>
      <c r="AS43" s="207" t="s">
        <v>58</v>
      </c>
      <c r="AT43" s="207" t="s">
        <v>58</v>
      </c>
      <c r="AU43" s="207" t="s">
        <v>57</v>
      </c>
      <c r="AV43" s="207" t="s">
        <v>58</v>
      </c>
      <c r="AW43" s="207" t="s">
        <v>57</v>
      </c>
      <c r="AX43" s="207" t="s">
        <v>57</v>
      </c>
    </row>
    <row r="44" spans="2:50" s="71" customFormat="1" ht="13.5" hidden="1" thickBot="1" x14ac:dyDescent="0.25">
      <c r="B44" s="55" t="s">
        <v>299</v>
      </c>
      <c r="C44" s="416"/>
      <c r="D44" s="382">
        <f t="shared" si="4"/>
        <v>0</v>
      </c>
      <c r="E44" s="374"/>
      <c r="F44" s="433"/>
      <c r="G44" s="387"/>
      <c r="H44" s="80">
        <f t="shared" si="7"/>
        <v>0</v>
      </c>
      <c r="I44" s="90"/>
      <c r="J44" s="374"/>
      <c r="K44" s="431"/>
      <c r="L44" s="179">
        <f>IFERROR(K44/$AC$1,0)</f>
        <v>0</v>
      </c>
      <c r="M44" s="194"/>
      <c r="N44" s="412"/>
      <c r="O44" s="194"/>
      <c r="P44" s="422"/>
      <c r="Q44" s="181">
        <f t="shared" si="6"/>
        <v>0</v>
      </c>
      <c r="R44" s="194"/>
      <c r="S44" s="407"/>
      <c r="T44" s="374"/>
      <c r="U44" s="419"/>
      <c r="W44" s="80">
        <f t="shared" si="0"/>
        <v>0</v>
      </c>
      <c r="AG44" s="333" t="s">
        <v>57</v>
      </c>
      <c r="AH44" s="207" t="s">
        <v>57</v>
      </c>
      <c r="AI44" s="207" t="s">
        <v>58</v>
      </c>
      <c r="AJ44" s="207" t="s">
        <v>57</v>
      </c>
      <c r="AK44" s="207" t="s">
        <v>58</v>
      </c>
      <c r="AL44" s="207" t="s">
        <v>58</v>
      </c>
      <c r="AM44" s="207" t="s">
        <v>58</v>
      </c>
      <c r="AN44" s="207" t="s">
        <v>58</v>
      </c>
      <c r="AO44" s="207" t="s">
        <v>58</v>
      </c>
      <c r="AP44" s="207" t="s">
        <v>58</v>
      </c>
      <c r="AQ44" s="207" t="s">
        <v>58</v>
      </c>
      <c r="AR44" s="207" t="s">
        <v>58</v>
      </c>
      <c r="AS44" s="207" t="s">
        <v>58</v>
      </c>
      <c r="AT44" s="207" t="s">
        <v>58</v>
      </c>
      <c r="AU44" s="207" t="s">
        <v>57</v>
      </c>
      <c r="AV44" s="207" t="s">
        <v>58</v>
      </c>
      <c r="AW44" s="207" t="s">
        <v>57</v>
      </c>
      <c r="AX44" s="207" t="s">
        <v>57</v>
      </c>
    </row>
    <row r="45" spans="2:50" s="71" customFormat="1" ht="13.5" hidden="1" thickBot="1" x14ac:dyDescent="0.25">
      <c r="B45" s="55" t="s">
        <v>300</v>
      </c>
      <c r="C45" s="416"/>
      <c r="D45" s="382">
        <f t="shared" si="4"/>
        <v>0</v>
      </c>
      <c r="E45" s="374"/>
      <c r="F45" s="433"/>
      <c r="G45" s="387"/>
      <c r="H45" s="80">
        <f>F45</f>
        <v>0</v>
      </c>
      <c r="I45" s="90"/>
      <c r="J45" s="374"/>
      <c r="K45" s="422"/>
      <c r="L45" s="181">
        <f>IFERROR(K45/$AC$1,0)</f>
        <v>0</v>
      </c>
      <c r="M45" s="194"/>
      <c r="N45" s="407"/>
      <c r="O45" s="194"/>
      <c r="P45" s="422"/>
      <c r="Q45" s="181">
        <f t="shared" si="6"/>
        <v>0</v>
      </c>
      <c r="R45" s="194"/>
      <c r="S45" s="407"/>
      <c r="T45" s="374"/>
      <c r="U45" s="419"/>
      <c r="W45" s="80">
        <f t="shared" si="0"/>
        <v>0</v>
      </c>
      <c r="AG45" s="333" t="s">
        <v>57</v>
      </c>
      <c r="AH45" s="207" t="s">
        <v>57</v>
      </c>
      <c r="AI45" s="207" t="s">
        <v>58</v>
      </c>
      <c r="AJ45" s="207" t="s">
        <v>57</v>
      </c>
      <c r="AK45" s="207" t="s">
        <v>58</v>
      </c>
      <c r="AL45" s="207" t="s">
        <v>58</v>
      </c>
      <c r="AM45" s="207" t="s">
        <v>58</v>
      </c>
      <c r="AN45" s="207" t="s">
        <v>58</v>
      </c>
      <c r="AO45" s="207" t="s">
        <v>57</v>
      </c>
      <c r="AP45" s="207" t="s">
        <v>58</v>
      </c>
      <c r="AQ45" s="207" t="s">
        <v>58</v>
      </c>
      <c r="AR45" s="207" t="s">
        <v>58</v>
      </c>
      <c r="AS45" s="207" t="s">
        <v>58</v>
      </c>
      <c r="AT45" s="207" t="s">
        <v>58</v>
      </c>
      <c r="AU45" s="207" t="s">
        <v>57</v>
      </c>
      <c r="AV45" s="207" t="s">
        <v>58</v>
      </c>
      <c r="AW45" s="207" t="s">
        <v>57</v>
      </c>
      <c r="AX45" s="207" t="s">
        <v>57</v>
      </c>
    </row>
    <row r="46" spans="2:50" s="71" customFormat="1" ht="13.5" hidden="1" thickBot="1" x14ac:dyDescent="0.25">
      <c r="B46" s="55" t="s">
        <v>301</v>
      </c>
      <c r="C46" s="416"/>
      <c r="D46" s="382">
        <f t="shared" si="4"/>
        <v>0</v>
      </c>
      <c r="E46" s="374"/>
      <c r="F46" s="433"/>
      <c r="G46" s="387"/>
      <c r="H46" s="80">
        <f>F46</f>
        <v>0</v>
      </c>
      <c r="I46" s="90"/>
      <c r="J46" s="374"/>
      <c r="K46" s="422"/>
      <c r="L46" s="181">
        <f>IFERROR(K46/$AC$1,0)</f>
        <v>0</v>
      </c>
      <c r="M46" s="194"/>
      <c r="N46" s="407"/>
      <c r="O46" s="194"/>
      <c r="P46" s="422"/>
      <c r="Q46" s="181">
        <f t="shared" si="6"/>
        <v>0</v>
      </c>
      <c r="R46" s="194"/>
      <c r="S46" s="407"/>
      <c r="T46" s="374"/>
      <c r="U46" s="419"/>
      <c r="W46" s="80">
        <f t="shared" si="0"/>
        <v>0</v>
      </c>
      <c r="AG46" s="333" t="s">
        <v>58</v>
      </c>
      <c r="AH46" s="207" t="s">
        <v>57</v>
      </c>
      <c r="AI46" s="207" t="s">
        <v>58</v>
      </c>
      <c r="AJ46" s="207" t="s">
        <v>57</v>
      </c>
      <c r="AK46" s="207" t="s">
        <v>58</v>
      </c>
      <c r="AL46" s="207" t="s">
        <v>58</v>
      </c>
      <c r="AM46" s="207" t="s">
        <v>58</v>
      </c>
      <c r="AN46" s="207" t="s">
        <v>58</v>
      </c>
      <c r="AO46" s="207" t="s">
        <v>58</v>
      </c>
      <c r="AP46" s="207" t="s">
        <v>58</v>
      </c>
      <c r="AQ46" s="207" t="s">
        <v>58</v>
      </c>
      <c r="AR46" s="207" t="s">
        <v>58</v>
      </c>
      <c r="AS46" s="207" t="s">
        <v>58</v>
      </c>
      <c r="AT46" s="207" t="s">
        <v>58</v>
      </c>
      <c r="AU46" s="207" t="s">
        <v>58</v>
      </c>
      <c r="AV46" s="207" t="s">
        <v>58</v>
      </c>
      <c r="AW46" s="207" t="s">
        <v>58</v>
      </c>
      <c r="AX46" s="207" t="s">
        <v>58</v>
      </c>
    </row>
    <row r="47" spans="2:50" s="71" customFormat="1" ht="13.5" hidden="1" thickBot="1" x14ac:dyDescent="0.25">
      <c r="B47" s="55" t="s">
        <v>302</v>
      </c>
      <c r="C47" s="416"/>
      <c r="D47" s="382">
        <f t="shared" si="4"/>
        <v>0</v>
      </c>
      <c r="E47" s="374"/>
      <c r="F47" s="433"/>
      <c r="G47" s="387"/>
      <c r="H47" s="80">
        <f t="shared" si="7"/>
        <v>0</v>
      </c>
      <c r="I47" s="90"/>
      <c r="J47" s="374"/>
      <c r="K47" s="194"/>
      <c r="L47" s="194"/>
      <c r="M47" s="194"/>
      <c r="N47" s="194"/>
      <c r="O47" s="194"/>
      <c r="P47" s="194"/>
      <c r="Q47" s="194"/>
      <c r="R47" s="194"/>
      <c r="S47" s="194"/>
      <c r="T47" s="374"/>
      <c r="U47" s="420"/>
      <c r="W47" s="80">
        <f t="shared" si="0"/>
        <v>0</v>
      </c>
      <c r="AG47" s="333" t="s">
        <v>58</v>
      </c>
      <c r="AH47" s="207" t="s">
        <v>58</v>
      </c>
      <c r="AI47" s="207" t="s">
        <v>58</v>
      </c>
      <c r="AJ47" s="207" t="s">
        <v>57</v>
      </c>
      <c r="AK47" s="207" t="s">
        <v>58</v>
      </c>
      <c r="AL47" s="207" t="s">
        <v>58</v>
      </c>
      <c r="AM47" s="207" t="s">
        <v>58</v>
      </c>
      <c r="AN47" s="207" t="s">
        <v>58</v>
      </c>
      <c r="AO47" s="207" t="s">
        <v>58</v>
      </c>
      <c r="AP47" s="207" t="s">
        <v>58</v>
      </c>
      <c r="AQ47" s="207" t="s">
        <v>58</v>
      </c>
      <c r="AR47" s="207" t="s">
        <v>58</v>
      </c>
      <c r="AS47" s="207" t="s">
        <v>58</v>
      </c>
      <c r="AT47" s="207" t="s">
        <v>58</v>
      </c>
      <c r="AU47" s="207" t="s">
        <v>58</v>
      </c>
      <c r="AV47" s="207" t="s">
        <v>58</v>
      </c>
      <c r="AW47" s="207" t="s">
        <v>58</v>
      </c>
      <c r="AX47" s="207" t="s">
        <v>58</v>
      </c>
    </row>
    <row r="48" spans="2:50" s="71" customFormat="1" ht="13.5" hidden="1" thickBot="1" x14ac:dyDescent="0.25">
      <c r="B48" s="55" t="s">
        <v>303</v>
      </c>
      <c r="C48" s="416"/>
      <c r="D48" s="382">
        <f t="shared" si="4"/>
        <v>0</v>
      </c>
      <c r="E48" s="374"/>
      <c r="F48" s="433"/>
      <c r="G48" s="387"/>
      <c r="H48" s="80">
        <f>F48</f>
        <v>0</v>
      </c>
      <c r="I48" s="90"/>
      <c r="J48" s="374"/>
      <c r="K48" s="194"/>
      <c r="L48" s="194"/>
      <c r="M48" s="194"/>
      <c r="N48" s="194"/>
      <c r="O48" s="194"/>
      <c r="P48" s="194"/>
      <c r="Q48" s="194"/>
      <c r="R48" s="194"/>
      <c r="S48" s="194"/>
      <c r="T48" s="374"/>
      <c r="U48" s="434"/>
      <c r="W48" s="80">
        <f t="shared" si="0"/>
        <v>0</v>
      </c>
      <c r="AG48" s="333" t="s">
        <v>58</v>
      </c>
      <c r="AH48" s="207" t="s">
        <v>58</v>
      </c>
      <c r="AI48" s="207" t="s">
        <v>58</v>
      </c>
      <c r="AJ48" s="207" t="s">
        <v>57</v>
      </c>
      <c r="AK48" s="207" t="s">
        <v>58</v>
      </c>
      <c r="AL48" s="207" t="s">
        <v>58</v>
      </c>
      <c r="AM48" s="207" t="s">
        <v>58</v>
      </c>
      <c r="AN48" s="207" t="s">
        <v>58</v>
      </c>
      <c r="AO48" s="207" t="s">
        <v>58</v>
      </c>
      <c r="AP48" s="207" t="s">
        <v>58</v>
      </c>
      <c r="AQ48" s="207" t="s">
        <v>58</v>
      </c>
      <c r="AR48" s="207" t="s">
        <v>58</v>
      </c>
      <c r="AS48" s="207" t="s">
        <v>58</v>
      </c>
      <c r="AT48" s="207" t="s">
        <v>58</v>
      </c>
      <c r="AU48" s="207" t="s">
        <v>57</v>
      </c>
      <c r="AV48" s="207" t="s">
        <v>58</v>
      </c>
      <c r="AW48" s="207" t="s">
        <v>57</v>
      </c>
      <c r="AX48" s="207" t="s">
        <v>57</v>
      </c>
    </row>
    <row r="49" spans="2:50" s="71" customFormat="1" ht="13.5" thickBot="1" x14ac:dyDescent="0.25">
      <c r="B49" s="258" t="s">
        <v>82</v>
      </c>
      <c r="C49" s="75"/>
      <c r="D49" s="184">
        <f t="shared" si="4"/>
        <v>0</v>
      </c>
      <c r="E49" s="374"/>
      <c r="F49" s="178"/>
      <c r="G49" s="387"/>
      <c r="H49" s="383">
        <f t="shared" si="7"/>
        <v>0</v>
      </c>
      <c r="I49" s="383"/>
      <c r="J49" s="374"/>
      <c r="K49" s="417"/>
      <c r="L49" s="185">
        <f>IFERROR(K49/$AC$1,0)</f>
        <v>0</v>
      </c>
      <c r="M49" s="194"/>
      <c r="N49" s="413"/>
      <c r="O49" s="194"/>
      <c r="P49" s="425"/>
      <c r="Q49" s="182">
        <f>IFERROR(P49/$AC$1,0)</f>
        <v>0</v>
      </c>
      <c r="R49" s="194"/>
      <c r="S49" s="426"/>
      <c r="T49" s="374"/>
      <c r="U49" s="376"/>
      <c r="W49" s="383">
        <f t="shared" si="0"/>
        <v>0</v>
      </c>
      <c r="AG49" s="333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58</v>
      </c>
      <c r="AM49" s="207" t="s">
        <v>57</v>
      </c>
      <c r="AN49" s="207" t="s">
        <v>57</v>
      </c>
      <c r="AO49" s="207" t="s">
        <v>57</v>
      </c>
      <c r="AP49" s="207" t="s">
        <v>57</v>
      </c>
      <c r="AQ49" s="207" t="s">
        <v>57</v>
      </c>
      <c r="AR49" s="207" t="s">
        <v>57</v>
      </c>
      <c r="AS49" s="207" t="s">
        <v>58</v>
      </c>
      <c r="AT49" s="207" t="s">
        <v>58</v>
      </c>
      <c r="AU49" s="207" t="s">
        <v>57</v>
      </c>
      <c r="AV49" s="207" t="s">
        <v>58</v>
      </c>
      <c r="AW49" s="207" t="s">
        <v>57</v>
      </c>
      <c r="AX49" s="207" t="s">
        <v>57</v>
      </c>
    </row>
    <row r="50" spans="2:50" s="71" customFormat="1" ht="13.5" thickBot="1" x14ac:dyDescent="0.25">
      <c r="B50" s="326"/>
      <c r="C50" s="48"/>
      <c r="D50" s="48"/>
      <c r="E50" s="26"/>
      <c r="F50" s="50"/>
      <c r="G50" s="26"/>
      <c r="H50" s="50"/>
      <c r="I50" s="50"/>
      <c r="J50" s="26"/>
      <c r="K50" s="195"/>
      <c r="L50" s="195"/>
      <c r="M50" s="195"/>
      <c r="N50" s="195"/>
      <c r="O50" s="195"/>
      <c r="P50" s="195"/>
      <c r="Q50" s="195"/>
      <c r="R50" s="195"/>
      <c r="S50" s="195"/>
      <c r="T50" s="26"/>
      <c r="U50" s="100"/>
      <c r="W50" s="384"/>
      <c r="AG50" s="333" t="s">
        <v>57</v>
      </c>
      <c r="AH50" s="207" t="s">
        <v>57</v>
      </c>
      <c r="AI50" s="207" t="s">
        <v>57</v>
      </c>
      <c r="AJ50" s="207" t="s">
        <v>57</v>
      </c>
      <c r="AK50" s="207" t="s">
        <v>57</v>
      </c>
      <c r="AL50" s="207" t="s">
        <v>57</v>
      </c>
      <c r="AM50" s="207" t="s">
        <v>57</v>
      </c>
      <c r="AN50" s="207" t="s">
        <v>57</v>
      </c>
      <c r="AO50" s="207" t="s">
        <v>57</v>
      </c>
      <c r="AP50" s="207" t="s">
        <v>57</v>
      </c>
      <c r="AQ50" s="207" t="s">
        <v>57</v>
      </c>
      <c r="AR50" s="207" t="s">
        <v>57</v>
      </c>
      <c r="AS50" s="207" t="s">
        <v>58</v>
      </c>
      <c r="AT50" s="207" t="s">
        <v>57</v>
      </c>
      <c r="AU50" s="207" t="s">
        <v>57</v>
      </c>
      <c r="AV50" s="207" t="s">
        <v>57</v>
      </c>
      <c r="AW50" s="207" t="s">
        <v>57</v>
      </c>
      <c r="AX50" s="207" t="s">
        <v>57</v>
      </c>
    </row>
    <row r="51" spans="2:50" s="71" customFormat="1" ht="13.5" thickBot="1" x14ac:dyDescent="0.25">
      <c r="B51" s="18" t="s">
        <v>31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5"/>
      <c r="L51" s="195"/>
      <c r="M51" s="195"/>
      <c r="N51" s="195"/>
      <c r="O51" s="195"/>
      <c r="P51" s="195"/>
      <c r="Q51" s="195"/>
      <c r="R51" s="195"/>
      <c r="S51" s="195"/>
      <c r="T51" s="26"/>
      <c r="U51" s="463" t="s">
        <v>313</v>
      </c>
      <c r="W51" s="43">
        <f t="shared" ref="W51:W136" si="10">IFERROR(F51/D51,0)</f>
        <v>0</v>
      </c>
      <c r="AG51" s="333" t="s">
        <v>57</v>
      </c>
      <c r="AH51" s="207" t="s">
        <v>57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207" t="s">
        <v>57</v>
      </c>
      <c r="AO51" s="207" t="s">
        <v>57</v>
      </c>
      <c r="AP51" s="207" t="s">
        <v>57</v>
      </c>
      <c r="AQ51" s="207" t="s">
        <v>57</v>
      </c>
      <c r="AR51" s="207" t="s">
        <v>57</v>
      </c>
      <c r="AS51" s="207" t="s">
        <v>57</v>
      </c>
      <c r="AT51" s="207" t="s">
        <v>57</v>
      </c>
      <c r="AU51" s="207" t="s">
        <v>57</v>
      </c>
      <c r="AV51" s="207" t="s">
        <v>57</v>
      </c>
      <c r="AW51" s="207" t="s">
        <v>57</v>
      </c>
      <c r="AX51" s="207" t="s">
        <v>57</v>
      </c>
    </row>
    <row r="52" spans="2:50" s="71" customFormat="1" ht="12.75" x14ac:dyDescent="0.2">
      <c r="B52" s="322" t="s">
        <v>59</v>
      </c>
      <c r="C52" s="390"/>
      <c r="D52" s="391">
        <f t="shared" si="8"/>
        <v>0</v>
      </c>
      <c r="E52" s="374"/>
      <c r="F52" s="176"/>
      <c r="G52" s="387"/>
      <c r="H52" s="375"/>
      <c r="I52" s="375">
        <f t="shared" ref="I52:I61" si="11">F52</f>
        <v>0</v>
      </c>
      <c r="J52" s="374"/>
      <c r="K52" s="194"/>
      <c r="L52" s="194"/>
      <c r="M52" s="194"/>
      <c r="N52" s="194"/>
      <c r="O52" s="194"/>
      <c r="P52" s="194"/>
      <c r="Q52" s="194"/>
      <c r="R52" s="194"/>
      <c r="S52" s="194"/>
      <c r="T52" s="374"/>
      <c r="U52" s="388"/>
      <c r="W52" s="375">
        <f t="shared" si="10"/>
        <v>0</v>
      </c>
      <c r="AG52" s="333" t="s">
        <v>57</v>
      </c>
      <c r="AH52" s="207" t="s">
        <v>57</v>
      </c>
      <c r="AI52" s="207" t="s">
        <v>57</v>
      </c>
      <c r="AJ52" s="207" t="s">
        <v>57</v>
      </c>
      <c r="AK52" s="207" t="s">
        <v>57</v>
      </c>
      <c r="AL52" s="207" t="s">
        <v>57</v>
      </c>
      <c r="AM52" s="207" t="s">
        <v>57</v>
      </c>
      <c r="AN52" s="207" t="s">
        <v>57</v>
      </c>
      <c r="AO52" s="207" t="s">
        <v>57</v>
      </c>
      <c r="AP52" s="207" t="s">
        <v>57</v>
      </c>
      <c r="AQ52" s="207" t="s">
        <v>57</v>
      </c>
      <c r="AR52" s="207" t="s">
        <v>57</v>
      </c>
      <c r="AS52" s="207" t="s">
        <v>57</v>
      </c>
      <c r="AT52" s="207" t="s">
        <v>57</v>
      </c>
      <c r="AU52" s="207" t="s">
        <v>57</v>
      </c>
      <c r="AV52" s="207" t="s">
        <v>57</v>
      </c>
      <c r="AW52" s="207" t="s">
        <v>57</v>
      </c>
      <c r="AX52" s="207" t="s">
        <v>57</v>
      </c>
    </row>
    <row r="53" spans="2:50" s="71" customFormat="1" ht="12.75" hidden="1" x14ac:dyDescent="0.2">
      <c r="B53" s="54" t="s">
        <v>81</v>
      </c>
      <c r="C53" s="422"/>
      <c r="D53" s="181">
        <f t="shared" si="8"/>
        <v>0</v>
      </c>
      <c r="E53" s="374"/>
      <c r="F53" s="407"/>
      <c r="G53" s="387"/>
      <c r="H53" s="80"/>
      <c r="I53" s="80">
        <f t="shared" si="11"/>
        <v>0</v>
      </c>
      <c r="J53" s="374"/>
      <c r="K53" s="194"/>
      <c r="L53" s="194"/>
      <c r="M53" s="194"/>
      <c r="N53" s="194"/>
      <c r="O53" s="194"/>
      <c r="P53" s="194"/>
      <c r="Q53" s="194"/>
      <c r="R53" s="194"/>
      <c r="S53" s="194"/>
      <c r="T53" s="374"/>
      <c r="U53" s="419"/>
      <c r="W53" s="80">
        <f t="shared" si="10"/>
        <v>0</v>
      </c>
      <c r="AG53" s="333" t="s">
        <v>57</v>
      </c>
      <c r="AH53" s="207" t="s">
        <v>57</v>
      </c>
      <c r="AI53" s="207" t="s">
        <v>57</v>
      </c>
      <c r="AJ53" s="207" t="s">
        <v>57</v>
      </c>
      <c r="AK53" s="207" t="s">
        <v>57</v>
      </c>
      <c r="AL53" s="207" t="s">
        <v>57</v>
      </c>
      <c r="AM53" s="207" t="s">
        <v>57</v>
      </c>
      <c r="AN53" s="207" t="s">
        <v>57</v>
      </c>
      <c r="AO53" s="207" t="s">
        <v>57</v>
      </c>
      <c r="AP53" s="207" t="s">
        <v>57</v>
      </c>
      <c r="AQ53" s="207" t="s">
        <v>57</v>
      </c>
      <c r="AR53" s="207" t="s">
        <v>58</v>
      </c>
      <c r="AS53" s="207" t="s">
        <v>57</v>
      </c>
      <c r="AT53" s="207" t="s">
        <v>57</v>
      </c>
      <c r="AU53" s="207" t="s">
        <v>57</v>
      </c>
      <c r="AV53" s="207" t="s">
        <v>57</v>
      </c>
      <c r="AW53" s="207" t="s">
        <v>57</v>
      </c>
      <c r="AX53" s="207" t="s">
        <v>57</v>
      </c>
    </row>
    <row r="54" spans="2:50" s="71" customFormat="1" ht="12.75" hidden="1" x14ac:dyDescent="0.2">
      <c r="B54" s="54" t="s">
        <v>62</v>
      </c>
      <c r="C54" s="422"/>
      <c r="D54" s="181">
        <f t="shared" si="8"/>
        <v>0</v>
      </c>
      <c r="E54" s="374"/>
      <c r="F54" s="407"/>
      <c r="G54" s="387"/>
      <c r="H54" s="80"/>
      <c r="I54" s="80">
        <f t="shared" si="11"/>
        <v>0</v>
      </c>
      <c r="J54" s="374"/>
      <c r="K54" s="194"/>
      <c r="L54" s="194"/>
      <c r="M54" s="194"/>
      <c r="N54" s="194"/>
      <c r="O54" s="194"/>
      <c r="P54" s="194"/>
      <c r="Q54" s="194"/>
      <c r="R54" s="194"/>
      <c r="S54" s="194"/>
      <c r="T54" s="374"/>
      <c r="U54" s="419"/>
      <c r="W54" s="80">
        <f t="shared" si="10"/>
        <v>0</v>
      </c>
      <c r="AG54" s="333" t="s">
        <v>58</v>
      </c>
      <c r="AH54" s="207" t="s">
        <v>57</v>
      </c>
      <c r="AI54" s="207" t="s">
        <v>58</v>
      </c>
      <c r="AJ54" s="207" t="s">
        <v>57</v>
      </c>
      <c r="AK54" s="207" t="s">
        <v>57</v>
      </c>
      <c r="AL54" s="207" t="s">
        <v>58</v>
      </c>
      <c r="AM54" s="207" t="s">
        <v>58</v>
      </c>
      <c r="AN54" s="207" t="s">
        <v>58</v>
      </c>
      <c r="AO54" s="207" t="s">
        <v>58</v>
      </c>
      <c r="AP54" s="207" t="s">
        <v>57</v>
      </c>
      <c r="AQ54" s="207" t="s">
        <v>58</v>
      </c>
      <c r="AR54" s="207" t="s">
        <v>58</v>
      </c>
      <c r="AS54" s="207" t="s">
        <v>58</v>
      </c>
      <c r="AT54" s="207" t="s">
        <v>57</v>
      </c>
      <c r="AU54" s="207" t="s">
        <v>57</v>
      </c>
      <c r="AV54" s="207" t="s">
        <v>58</v>
      </c>
      <c r="AW54" s="207" t="s">
        <v>58</v>
      </c>
      <c r="AX54" s="207" t="s">
        <v>58</v>
      </c>
    </row>
    <row r="55" spans="2:50" s="71" customFormat="1" ht="12.75" hidden="1" x14ac:dyDescent="0.2">
      <c r="B55" s="54" t="s">
        <v>44</v>
      </c>
      <c r="C55" s="422"/>
      <c r="D55" s="181">
        <f t="shared" si="8"/>
        <v>0</v>
      </c>
      <c r="E55" s="374"/>
      <c r="F55" s="407"/>
      <c r="G55" s="387"/>
      <c r="H55" s="80"/>
      <c r="I55" s="80">
        <f t="shared" ref="I55:I56" si="12">F55</f>
        <v>0</v>
      </c>
      <c r="J55" s="374"/>
      <c r="K55" s="194"/>
      <c r="L55" s="194"/>
      <c r="M55" s="194"/>
      <c r="N55" s="194"/>
      <c r="O55" s="194"/>
      <c r="P55" s="194"/>
      <c r="Q55" s="194"/>
      <c r="R55" s="194"/>
      <c r="S55" s="194"/>
      <c r="T55" s="374"/>
      <c r="U55" s="419"/>
      <c r="W55" s="80">
        <f t="shared" si="10"/>
        <v>0</v>
      </c>
      <c r="AG55" s="333" t="s">
        <v>58</v>
      </c>
      <c r="AH55" s="207" t="s">
        <v>57</v>
      </c>
      <c r="AI55" s="207" t="s">
        <v>58</v>
      </c>
      <c r="AJ55" s="207" t="s">
        <v>58</v>
      </c>
      <c r="AK55" s="207" t="s">
        <v>58</v>
      </c>
      <c r="AL55" s="207" t="s">
        <v>58</v>
      </c>
      <c r="AM55" s="207" t="s">
        <v>58</v>
      </c>
      <c r="AN55" s="207" t="s">
        <v>58</v>
      </c>
      <c r="AO55" s="207" t="s">
        <v>58</v>
      </c>
      <c r="AP55" s="207" t="s">
        <v>57</v>
      </c>
      <c r="AQ55" s="207" t="s">
        <v>58</v>
      </c>
      <c r="AR55" s="207" t="s">
        <v>58</v>
      </c>
      <c r="AS55" s="207" t="s">
        <v>58</v>
      </c>
      <c r="AT55" s="207" t="s">
        <v>57</v>
      </c>
      <c r="AU55" s="207" t="s">
        <v>57</v>
      </c>
      <c r="AV55" s="207" t="s">
        <v>58</v>
      </c>
      <c r="AW55" s="207" t="s">
        <v>58</v>
      </c>
      <c r="AX55" s="207" t="s">
        <v>58</v>
      </c>
    </row>
    <row r="56" spans="2:50" s="71" customFormat="1" ht="12.75" hidden="1" x14ac:dyDescent="0.2">
      <c r="B56" s="54" t="s">
        <v>49</v>
      </c>
      <c r="C56" s="422"/>
      <c r="D56" s="181">
        <f t="shared" si="8"/>
        <v>0</v>
      </c>
      <c r="E56" s="374"/>
      <c r="F56" s="407"/>
      <c r="G56" s="387"/>
      <c r="H56" s="80"/>
      <c r="I56" s="80">
        <f t="shared" si="12"/>
        <v>0</v>
      </c>
      <c r="J56" s="374"/>
      <c r="K56" s="194"/>
      <c r="L56" s="194"/>
      <c r="M56" s="194"/>
      <c r="N56" s="194"/>
      <c r="O56" s="194"/>
      <c r="P56" s="194"/>
      <c r="Q56" s="194"/>
      <c r="R56" s="194"/>
      <c r="S56" s="194"/>
      <c r="T56" s="374"/>
      <c r="U56" s="419"/>
      <c r="W56" s="80">
        <f t="shared" si="10"/>
        <v>0</v>
      </c>
      <c r="AG56" s="333" t="s">
        <v>58</v>
      </c>
      <c r="AH56" s="207" t="s">
        <v>57</v>
      </c>
      <c r="AI56" s="207" t="s">
        <v>58</v>
      </c>
      <c r="AJ56" s="207" t="s">
        <v>58</v>
      </c>
      <c r="AK56" s="207" t="s">
        <v>58</v>
      </c>
      <c r="AL56" s="207" t="s">
        <v>58</v>
      </c>
      <c r="AM56" s="207" t="s">
        <v>58</v>
      </c>
      <c r="AN56" s="207" t="s">
        <v>58</v>
      </c>
      <c r="AO56" s="207" t="s">
        <v>58</v>
      </c>
      <c r="AP56" s="207" t="s">
        <v>57</v>
      </c>
      <c r="AQ56" s="207" t="s">
        <v>58</v>
      </c>
      <c r="AR56" s="207" t="s">
        <v>58</v>
      </c>
      <c r="AS56" s="207" t="s">
        <v>58</v>
      </c>
      <c r="AT56" s="207" t="s">
        <v>57</v>
      </c>
      <c r="AU56" s="207" t="s">
        <v>57</v>
      </c>
      <c r="AV56" s="207" t="s">
        <v>58</v>
      </c>
      <c r="AW56" s="207" t="s">
        <v>57</v>
      </c>
      <c r="AX56" s="207" t="s">
        <v>57</v>
      </c>
    </row>
    <row r="57" spans="2:50" s="71" customFormat="1" ht="12.75" hidden="1" x14ac:dyDescent="0.2">
      <c r="B57" s="54" t="s">
        <v>60</v>
      </c>
      <c r="C57" s="422"/>
      <c r="D57" s="181">
        <f t="shared" si="8"/>
        <v>0</v>
      </c>
      <c r="E57" s="374"/>
      <c r="F57" s="407"/>
      <c r="G57" s="387"/>
      <c r="H57" s="80"/>
      <c r="I57" s="80">
        <f t="shared" si="11"/>
        <v>0</v>
      </c>
      <c r="J57" s="374"/>
      <c r="K57" s="194"/>
      <c r="L57" s="194"/>
      <c r="M57" s="194"/>
      <c r="N57" s="194"/>
      <c r="O57" s="194"/>
      <c r="P57" s="194"/>
      <c r="Q57" s="194"/>
      <c r="R57" s="194"/>
      <c r="S57" s="194"/>
      <c r="T57" s="374"/>
      <c r="U57" s="419"/>
      <c r="W57" s="80">
        <f t="shared" si="10"/>
        <v>0</v>
      </c>
      <c r="AG57" s="333" t="s">
        <v>57</v>
      </c>
      <c r="AH57" s="207" t="s">
        <v>58</v>
      </c>
      <c r="AI57" s="207" t="s">
        <v>57</v>
      </c>
      <c r="AJ57" s="207" t="s">
        <v>57</v>
      </c>
      <c r="AK57" s="207" t="s">
        <v>57</v>
      </c>
      <c r="AL57" s="207" t="s">
        <v>57</v>
      </c>
      <c r="AM57" s="207" t="s">
        <v>57</v>
      </c>
      <c r="AN57" s="207" t="s">
        <v>57</v>
      </c>
      <c r="AO57" s="207" t="s">
        <v>57</v>
      </c>
      <c r="AP57" s="207" t="s">
        <v>57</v>
      </c>
      <c r="AQ57" s="207" t="s">
        <v>57</v>
      </c>
      <c r="AR57" s="207" t="s">
        <v>58</v>
      </c>
      <c r="AS57" s="207" t="s">
        <v>57</v>
      </c>
      <c r="AT57" s="207" t="s">
        <v>57</v>
      </c>
      <c r="AU57" s="207" t="s">
        <v>57</v>
      </c>
      <c r="AV57" s="207" t="s">
        <v>58</v>
      </c>
      <c r="AW57" s="207" t="s">
        <v>57</v>
      </c>
      <c r="AX57" s="207" t="s">
        <v>57</v>
      </c>
    </row>
    <row r="58" spans="2:50" s="71" customFormat="1" ht="12.75" x14ac:dyDescent="0.2">
      <c r="B58" s="54" t="s">
        <v>117</v>
      </c>
      <c r="C58" s="77"/>
      <c r="D58" s="181">
        <f t="shared" si="8"/>
        <v>0</v>
      </c>
      <c r="E58" s="374"/>
      <c r="F58" s="177"/>
      <c r="G58" s="387"/>
      <c r="H58" s="80"/>
      <c r="I58" s="80">
        <f t="shared" si="11"/>
        <v>0</v>
      </c>
      <c r="J58" s="374"/>
      <c r="K58" s="194"/>
      <c r="L58" s="194"/>
      <c r="M58" s="194"/>
      <c r="N58" s="194"/>
      <c r="O58" s="194"/>
      <c r="P58" s="194"/>
      <c r="Q58" s="194"/>
      <c r="R58" s="194"/>
      <c r="S58" s="194"/>
      <c r="T58" s="374"/>
      <c r="U58" s="379"/>
      <c r="W58" s="80">
        <f t="shared" si="10"/>
        <v>0</v>
      </c>
      <c r="AG58" s="333" t="s">
        <v>57</v>
      </c>
      <c r="AH58" s="207" t="s">
        <v>57</v>
      </c>
      <c r="AI58" s="207" t="s">
        <v>57</v>
      </c>
      <c r="AJ58" s="207" t="s">
        <v>57</v>
      </c>
      <c r="AK58" s="207" t="s">
        <v>57</v>
      </c>
      <c r="AL58" s="207" t="s">
        <v>57</v>
      </c>
      <c r="AM58" s="207" t="s">
        <v>57</v>
      </c>
      <c r="AN58" s="207" t="s">
        <v>57</v>
      </c>
      <c r="AO58" s="207" t="s">
        <v>57</v>
      </c>
      <c r="AP58" s="207" t="s">
        <v>57</v>
      </c>
      <c r="AQ58" s="207" t="s">
        <v>57</v>
      </c>
      <c r="AR58" s="207" t="s">
        <v>57</v>
      </c>
      <c r="AS58" s="207" t="s">
        <v>57</v>
      </c>
      <c r="AT58" s="207" t="s">
        <v>57</v>
      </c>
      <c r="AU58" s="207" t="s">
        <v>57</v>
      </c>
      <c r="AV58" s="207" t="s">
        <v>57</v>
      </c>
      <c r="AW58" s="207" t="s">
        <v>57</v>
      </c>
      <c r="AX58" s="207" t="s">
        <v>57</v>
      </c>
    </row>
    <row r="59" spans="2:50" s="71" customFormat="1" ht="12.75" hidden="1" x14ac:dyDescent="0.2">
      <c r="B59" s="55" t="s">
        <v>118</v>
      </c>
      <c r="C59" s="416"/>
      <c r="D59" s="181">
        <f t="shared" si="8"/>
        <v>0</v>
      </c>
      <c r="E59" s="374"/>
      <c r="F59" s="433"/>
      <c r="G59" s="387"/>
      <c r="H59" s="90"/>
      <c r="I59" s="80">
        <f t="shared" si="11"/>
        <v>0</v>
      </c>
      <c r="J59" s="374"/>
      <c r="K59" s="194"/>
      <c r="L59" s="194"/>
      <c r="M59" s="194"/>
      <c r="N59" s="194"/>
      <c r="O59" s="194"/>
      <c r="P59" s="194"/>
      <c r="Q59" s="194"/>
      <c r="R59" s="194"/>
      <c r="S59" s="194"/>
      <c r="T59" s="374"/>
      <c r="U59" s="419"/>
      <c r="W59" s="80">
        <f t="shared" si="10"/>
        <v>0</v>
      </c>
      <c r="AG59" s="333" t="s">
        <v>57</v>
      </c>
      <c r="AH59" s="207" t="s">
        <v>57</v>
      </c>
      <c r="AI59" s="207" t="s">
        <v>57</v>
      </c>
      <c r="AJ59" s="207" t="s">
        <v>57</v>
      </c>
      <c r="AK59" s="207" t="s">
        <v>57</v>
      </c>
      <c r="AL59" s="207" t="s">
        <v>57</v>
      </c>
      <c r="AM59" s="207" t="s">
        <v>57</v>
      </c>
      <c r="AN59" s="207" t="s">
        <v>57</v>
      </c>
      <c r="AO59" s="207" t="s">
        <v>57</v>
      </c>
      <c r="AP59" s="207" t="s">
        <v>58</v>
      </c>
      <c r="AQ59" s="207" t="s">
        <v>57</v>
      </c>
      <c r="AR59" s="207" t="s">
        <v>58</v>
      </c>
      <c r="AS59" s="207" t="s">
        <v>57</v>
      </c>
      <c r="AT59" s="207" t="s">
        <v>57</v>
      </c>
      <c r="AU59" s="207" t="s">
        <v>57</v>
      </c>
      <c r="AV59" s="207" t="s">
        <v>57</v>
      </c>
      <c r="AW59" s="207" t="s">
        <v>57</v>
      </c>
      <c r="AX59" s="207" t="s">
        <v>57</v>
      </c>
    </row>
    <row r="60" spans="2:50" s="71" customFormat="1" ht="12.75" x14ac:dyDescent="0.2">
      <c r="B60" s="55" t="s">
        <v>125</v>
      </c>
      <c r="C60" s="381"/>
      <c r="D60" s="181">
        <f t="shared" si="8"/>
        <v>0</v>
      </c>
      <c r="E60" s="374"/>
      <c r="F60" s="389"/>
      <c r="G60" s="387"/>
      <c r="H60" s="90"/>
      <c r="I60" s="80">
        <f t="shared" si="11"/>
        <v>0</v>
      </c>
      <c r="J60" s="374"/>
      <c r="K60" s="194"/>
      <c r="L60" s="194"/>
      <c r="M60" s="194"/>
      <c r="N60" s="194"/>
      <c r="O60" s="194"/>
      <c r="P60" s="194"/>
      <c r="Q60" s="194"/>
      <c r="R60" s="194"/>
      <c r="S60" s="194"/>
      <c r="T60" s="374"/>
      <c r="U60" s="293"/>
      <c r="W60" s="80">
        <f t="shared" si="10"/>
        <v>0</v>
      </c>
      <c r="AG60" s="333" t="s">
        <v>57</v>
      </c>
      <c r="AH60" s="207" t="s">
        <v>58</v>
      </c>
      <c r="AI60" s="207" t="s">
        <v>58</v>
      </c>
      <c r="AJ60" s="207" t="s">
        <v>58</v>
      </c>
      <c r="AK60" s="207" t="s">
        <v>57</v>
      </c>
      <c r="AL60" s="207" t="s">
        <v>57</v>
      </c>
      <c r="AM60" s="207" t="s">
        <v>58</v>
      </c>
      <c r="AN60" s="207" t="s">
        <v>58</v>
      </c>
      <c r="AO60" s="207" t="s">
        <v>58</v>
      </c>
      <c r="AP60" s="207" t="s">
        <v>58</v>
      </c>
      <c r="AQ60" s="207" t="s">
        <v>57</v>
      </c>
      <c r="AR60" s="207" t="s">
        <v>57</v>
      </c>
      <c r="AS60" s="207" t="s">
        <v>57</v>
      </c>
      <c r="AT60" s="207" t="s">
        <v>57</v>
      </c>
      <c r="AU60" s="207" t="s">
        <v>57</v>
      </c>
      <c r="AV60" s="207" t="s">
        <v>58</v>
      </c>
      <c r="AW60" s="207" t="s">
        <v>57</v>
      </c>
      <c r="AX60" s="207" t="s">
        <v>57</v>
      </c>
    </row>
    <row r="61" spans="2:50" s="71" customFormat="1" ht="13.5" thickBot="1" x14ac:dyDescent="0.25">
      <c r="B61" s="38" t="s">
        <v>82</v>
      </c>
      <c r="C61" s="78"/>
      <c r="D61" s="185">
        <f t="shared" si="8"/>
        <v>0</v>
      </c>
      <c r="E61" s="374"/>
      <c r="F61" s="178"/>
      <c r="G61" s="387"/>
      <c r="H61" s="383"/>
      <c r="I61" s="383">
        <f t="shared" si="11"/>
        <v>0</v>
      </c>
      <c r="J61" s="374"/>
      <c r="K61" s="194"/>
      <c r="L61" s="194"/>
      <c r="M61" s="194"/>
      <c r="N61" s="194"/>
      <c r="O61" s="194"/>
      <c r="P61" s="194"/>
      <c r="Q61" s="194"/>
      <c r="R61" s="194"/>
      <c r="S61" s="194"/>
      <c r="T61" s="374"/>
      <c r="U61" s="294"/>
      <c r="W61" s="383">
        <f t="shared" si="10"/>
        <v>0</v>
      </c>
      <c r="AG61" s="333" t="s">
        <v>57</v>
      </c>
      <c r="AH61" s="207" t="s">
        <v>57</v>
      </c>
      <c r="AI61" s="207" t="s">
        <v>57</v>
      </c>
      <c r="AJ61" s="207" t="s">
        <v>57</v>
      </c>
      <c r="AK61" s="207" t="s">
        <v>57</v>
      </c>
      <c r="AL61" s="207" t="s">
        <v>57</v>
      </c>
      <c r="AM61" s="207" t="s">
        <v>57</v>
      </c>
      <c r="AN61" s="207" t="s">
        <v>57</v>
      </c>
      <c r="AO61" s="207" t="s">
        <v>57</v>
      </c>
      <c r="AP61" s="207" t="s">
        <v>57</v>
      </c>
      <c r="AQ61" s="207" t="s">
        <v>57</v>
      </c>
      <c r="AR61" s="207" t="s">
        <v>57</v>
      </c>
      <c r="AS61" s="207" t="s">
        <v>57</v>
      </c>
      <c r="AT61" s="207" t="s">
        <v>57</v>
      </c>
      <c r="AU61" s="207" t="s">
        <v>57</v>
      </c>
      <c r="AV61" s="207" t="s">
        <v>57</v>
      </c>
      <c r="AW61" s="207" t="s">
        <v>57</v>
      </c>
      <c r="AX61" s="207" t="s">
        <v>57</v>
      </c>
    </row>
    <row r="62" spans="2:50" s="71" customFormat="1" ht="13.5" thickBot="1" x14ac:dyDescent="0.25">
      <c r="B62" s="326"/>
      <c r="C62" s="48"/>
      <c r="D62" s="48"/>
      <c r="E62" s="26"/>
      <c r="F62" s="50"/>
      <c r="G62" s="26"/>
      <c r="H62" s="50"/>
      <c r="I62" s="50"/>
      <c r="J62" s="26"/>
      <c r="K62" s="195"/>
      <c r="L62" s="195"/>
      <c r="M62" s="195"/>
      <c r="N62" s="195"/>
      <c r="O62" s="195"/>
      <c r="P62" s="195"/>
      <c r="Q62" s="195"/>
      <c r="R62" s="195"/>
      <c r="S62" s="195"/>
      <c r="T62" s="26"/>
      <c r="U62" s="100"/>
      <c r="W62" s="371"/>
      <c r="AG62" s="333" t="s">
        <v>57</v>
      </c>
      <c r="AH62" s="207" t="s">
        <v>57</v>
      </c>
      <c r="AI62" s="207" t="s">
        <v>57</v>
      </c>
      <c r="AJ62" s="207" t="s">
        <v>57</v>
      </c>
      <c r="AK62" s="207" t="s">
        <v>57</v>
      </c>
      <c r="AL62" s="207" t="s">
        <v>57</v>
      </c>
      <c r="AM62" s="207" t="s">
        <v>57</v>
      </c>
      <c r="AN62" s="207" t="s">
        <v>57</v>
      </c>
      <c r="AO62" s="207" t="s">
        <v>57</v>
      </c>
      <c r="AP62" s="207" t="s">
        <v>57</v>
      </c>
      <c r="AQ62" s="207" t="s">
        <v>57</v>
      </c>
      <c r="AR62" s="207" t="s">
        <v>57</v>
      </c>
      <c r="AS62" s="207" t="s">
        <v>57</v>
      </c>
      <c r="AT62" s="207" t="s">
        <v>58</v>
      </c>
      <c r="AU62" s="207" t="s">
        <v>58</v>
      </c>
      <c r="AV62" s="207" t="s">
        <v>57</v>
      </c>
      <c r="AW62" s="207" t="s">
        <v>57</v>
      </c>
      <c r="AX62" s="207" t="s">
        <v>57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5"/>
      <c r="L63" s="195"/>
      <c r="M63" s="195"/>
      <c r="N63" s="195"/>
      <c r="O63" s="195"/>
      <c r="P63" s="104"/>
      <c r="Q63" s="104"/>
      <c r="R63" s="104"/>
      <c r="S63" s="104"/>
      <c r="T63" s="26"/>
      <c r="U63" s="463" t="s">
        <v>313</v>
      </c>
      <c r="W63" s="43">
        <f t="shared" si="10"/>
        <v>0</v>
      </c>
      <c r="AG63" s="333" t="s">
        <v>57</v>
      </c>
      <c r="AH63" s="207" t="s">
        <v>57</v>
      </c>
      <c r="AI63" s="207" t="s">
        <v>57</v>
      </c>
      <c r="AJ63" s="207" t="s">
        <v>57</v>
      </c>
      <c r="AK63" s="207" t="s">
        <v>57</v>
      </c>
      <c r="AL63" s="207" t="s">
        <v>57</v>
      </c>
      <c r="AM63" s="207" t="s">
        <v>57</v>
      </c>
      <c r="AN63" s="207" t="s">
        <v>57</v>
      </c>
      <c r="AO63" s="207" t="s">
        <v>57</v>
      </c>
      <c r="AP63" s="207" t="s">
        <v>57</v>
      </c>
      <c r="AQ63" s="207" t="s">
        <v>57</v>
      </c>
      <c r="AR63" s="207" t="s">
        <v>57</v>
      </c>
      <c r="AS63" s="207" t="s">
        <v>57</v>
      </c>
      <c r="AT63" s="207" t="s">
        <v>58</v>
      </c>
      <c r="AU63" s="207" t="s">
        <v>58</v>
      </c>
      <c r="AV63" s="207" t="s">
        <v>57</v>
      </c>
      <c r="AW63" s="207" t="s">
        <v>57</v>
      </c>
      <c r="AX63" s="207" t="s">
        <v>57</v>
      </c>
    </row>
    <row r="64" spans="2:50" s="71" customFormat="1" ht="12.75" x14ac:dyDescent="0.2">
      <c r="B64" s="322" t="s">
        <v>10</v>
      </c>
      <c r="C64" s="390"/>
      <c r="D64" s="391">
        <f t="shared" si="13"/>
        <v>0</v>
      </c>
      <c r="E64" s="374"/>
      <c r="F64" s="176"/>
      <c r="G64" s="387"/>
      <c r="H64" s="375"/>
      <c r="I64" s="375">
        <f>F64</f>
        <v>0</v>
      </c>
      <c r="J64" s="374"/>
      <c r="K64" s="194"/>
      <c r="L64" s="194"/>
      <c r="M64" s="194"/>
      <c r="N64" s="194"/>
      <c r="O64" s="194"/>
      <c r="P64" s="194"/>
      <c r="Q64" s="194"/>
      <c r="R64" s="194"/>
      <c r="S64" s="194"/>
      <c r="T64" s="374"/>
      <c r="U64" s="388"/>
      <c r="W64" s="375">
        <f t="shared" si="10"/>
        <v>0</v>
      </c>
      <c r="AG64" s="333" t="s">
        <v>57</v>
      </c>
      <c r="AH64" s="207" t="s">
        <v>57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207" t="s">
        <v>57</v>
      </c>
      <c r="AO64" s="207" t="s">
        <v>57</v>
      </c>
      <c r="AP64" s="207" t="s">
        <v>57</v>
      </c>
      <c r="AQ64" s="207" t="s">
        <v>57</v>
      </c>
      <c r="AR64" s="207" t="s">
        <v>57</v>
      </c>
      <c r="AS64" s="207" t="s">
        <v>57</v>
      </c>
      <c r="AT64" s="207" t="s">
        <v>58</v>
      </c>
      <c r="AU64" s="207" t="s">
        <v>58</v>
      </c>
      <c r="AV64" s="207" t="s">
        <v>58</v>
      </c>
      <c r="AW64" s="207" t="s">
        <v>57</v>
      </c>
      <c r="AX64" s="207" t="s">
        <v>57</v>
      </c>
    </row>
    <row r="65" spans="2:50" s="71" customFormat="1" ht="12.75" hidden="1" x14ac:dyDescent="0.2">
      <c r="B65" s="86" t="s">
        <v>45</v>
      </c>
      <c r="C65" s="414"/>
      <c r="D65" s="377">
        <f t="shared" si="13"/>
        <v>0</v>
      </c>
      <c r="E65" s="374"/>
      <c r="F65" s="435"/>
      <c r="G65" s="387"/>
      <c r="H65" s="378"/>
      <c r="I65" s="378">
        <f>F65</f>
        <v>0</v>
      </c>
      <c r="J65" s="374"/>
      <c r="K65" s="194"/>
      <c r="L65" s="194"/>
      <c r="M65" s="194"/>
      <c r="N65" s="194"/>
      <c r="O65" s="194"/>
      <c r="P65" s="104"/>
      <c r="Q65" s="104"/>
      <c r="R65" s="104"/>
      <c r="S65" s="104"/>
      <c r="T65" s="374"/>
      <c r="U65" s="419"/>
      <c r="W65" s="378">
        <f t="shared" si="10"/>
        <v>0</v>
      </c>
      <c r="AG65" s="333" t="s">
        <v>58</v>
      </c>
      <c r="AH65" s="207" t="s">
        <v>57</v>
      </c>
      <c r="AI65" s="207" t="s">
        <v>58</v>
      </c>
      <c r="AJ65" s="207" t="s">
        <v>58</v>
      </c>
      <c r="AK65" s="207" t="s">
        <v>57</v>
      </c>
      <c r="AL65" s="207" t="s">
        <v>58</v>
      </c>
      <c r="AM65" s="207" t="s">
        <v>58</v>
      </c>
      <c r="AN65" s="207" t="s">
        <v>58</v>
      </c>
      <c r="AO65" s="207" t="s">
        <v>58</v>
      </c>
      <c r="AP65" s="207" t="s">
        <v>57</v>
      </c>
      <c r="AQ65" s="207" t="s">
        <v>57</v>
      </c>
      <c r="AR65" s="207" t="s">
        <v>58</v>
      </c>
      <c r="AS65" s="207" t="s">
        <v>58</v>
      </c>
      <c r="AT65" s="207" t="s">
        <v>58</v>
      </c>
      <c r="AU65" s="207" t="s">
        <v>58</v>
      </c>
      <c r="AV65" s="207" t="s">
        <v>58</v>
      </c>
      <c r="AW65" s="207" t="s">
        <v>58</v>
      </c>
      <c r="AX65" s="207" t="s">
        <v>58</v>
      </c>
    </row>
    <row r="66" spans="2:50" s="71" customFormat="1" ht="13.5" thickBot="1" x14ac:dyDescent="0.25">
      <c r="B66" s="38" t="s">
        <v>304</v>
      </c>
      <c r="C66" s="78"/>
      <c r="D66" s="185">
        <f t="shared" si="13"/>
        <v>0</v>
      </c>
      <c r="E66" s="374"/>
      <c r="F66" s="178"/>
      <c r="G66" s="387"/>
      <c r="H66" s="80"/>
      <c r="I66" s="80">
        <f>F66</f>
        <v>0</v>
      </c>
      <c r="J66" s="374"/>
      <c r="K66" s="194"/>
      <c r="L66" s="194"/>
      <c r="M66" s="194"/>
      <c r="N66" s="194"/>
      <c r="O66" s="194"/>
      <c r="P66" s="104"/>
      <c r="Q66" s="104"/>
      <c r="R66" s="104"/>
      <c r="S66" s="104"/>
      <c r="T66" s="374"/>
      <c r="U66" s="294"/>
      <c r="W66" s="80">
        <f t="shared" si="10"/>
        <v>0</v>
      </c>
      <c r="AG66" s="333" t="s">
        <v>57</v>
      </c>
      <c r="AH66" s="207" t="s">
        <v>57</v>
      </c>
      <c r="AI66" s="207" t="s">
        <v>57</v>
      </c>
      <c r="AJ66" s="207" t="s">
        <v>57</v>
      </c>
      <c r="AK66" s="207" t="s">
        <v>57</v>
      </c>
      <c r="AL66" s="207" t="s">
        <v>57</v>
      </c>
      <c r="AM66" s="207" t="s">
        <v>57</v>
      </c>
      <c r="AN66" s="207" t="s">
        <v>57</v>
      </c>
      <c r="AO66" s="207" t="s">
        <v>57</v>
      </c>
      <c r="AP66" s="207" t="s">
        <v>57</v>
      </c>
      <c r="AQ66" s="207" t="s">
        <v>57</v>
      </c>
      <c r="AR66" s="207" t="s">
        <v>57</v>
      </c>
      <c r="AS66" s="207" t="s">
        <v>58</v>
      </c>
      <c r="AT66" s="207" t="s">
        <v>58</v>
      </c>
      <c r="AU66" s="207" t="s">
        <v>58</v>
      </c>
      <c r="AV66" s="207" t="s">
        <v>57</v>
      </c>
      <c r="AW66" s="207" t="s">
        <v>57</v>
      </c>
      <c r="AX66" s="207" t="s">
        <v>57</v>
      </c>
    </row>
    <row r="67" spans="2:50" s="71" customFormat="1" ht="12.75" hidden="1" x14ac:dyDescent="0.2">
      <c r="B67" s="86" t="s">
        <v>61</v>
      </c>
      <c r="C67" s="436"/>
      <c r="D67" s="392">
        <f t="shared" si="13"/>
        <v>0</v>
      </c>
      <c r="E67" s="374"/>
      <c r="F67" s="435"/>
      <c r="G67" s="387"/>
      <c r="H67" s="80"/>
      <c r="I67" s="80">
        <f>F67</f>
        <v>0</v>
      </c>
      <c r="J67" s="374"/>
      <c r="K67" s="194"/>
      <c r="L67" s="194"/>
      <c r="M67" s="194"/>
      <c r="N67" s="194"/>
      <c r="O67" s="194"/>
      <c r="P67" s="194"/>
      <c r="Q67" s="194"/>
      <c r="R67" s="194"/>
      <c r="S67" s="194"/>
      <c r="T67" s="374"/>
      <c r="U67" s="419"/>
      <c r="W67" s="80">
        <f t="shared" si="10"/>
        <v>0</v>
      </c>
      <c r="AG67" s="333" t="s">
        <v>58</v>
      </c>
      <c r="AH67" s="207" t="s">
        <v>58</v>
      </c>
      <c r="AI67" s="207" t="s">
        <v>58</v>
      </c>
      <c r="AJ67" s="207" t="s">
        <v>58</v>
      </c>
      <c r="AK67" s="207" t="s">
        <v>58</v>
      </c>
      <c r="AL67" s="207" t="s">
        <v>58</v>
      </c>
      <c r="AM67" s="207" t="s">
        <v>58</v>
      </c>
      <c r="AN67" s="207" t="s">
        <v>58</v>
      </c>
      <c r="AO67" s="207" t="s">
        <v>57</v>
      </c>
      <c r="AP67" s="207" t="s">
        <v>58</v>
      </c>
      <c r="AQ67" s="207" t="s">
        <v>58</v>
      </c>
      <c r="AR67" s="207" t="s">
        <v>58</v>
      </c>
      <c r="AS67" s="207" t="s">
        <v>57</v>
      </c>
      <c r="AT67" s="207" t="s">
        <v>58</v>
      </c>
      <c r="AU67" s="207" t="s">
        <v>58</v>
      </c>
      <c r="AV67" s="207" t="s">
        <v>58</v>
      </c>
      <c r="AW67" s="207" t="s">
        <v>58</v>
      </c>
      <c r="AX67" s="207" t="s">
        <v>58</v>
      </c>
    </row>
    <row r="68" spans="2:50" s="71" customFormat="1" ht="13.5" hidden="1" thickBot="1" x14ac:dyDescent="0.25">
      <c r="B68" s="38" t="s">
        <v>144</v>
      </c>
      <c r="C68" s="417"/>
      <c r="D68" s="185">
        <f t="shared" si="13"/>
        <v>0</v>
      </c>
      <c r="E68" s="374"/>
      <c r="F68" s="413"/>
      <c r="G68" s="387"/>
      <c r="H68" s="383"/>
      <c r="I68" s="383">
        <f>F68</f>
        <v>0</v>
      </c>
      <c r="J68" s="374"/>
      <c r="K68" s="194"/>
      <c r="L68" s="194"/>
      <c r="M68" s="194"/>
      <c r="N68" s="194"/>
      <c r="O68" s="194"/>
      <c r="P68" s="104"/>
      <c r="Q68" s="104"/>
      <c r="R68" s="104"/>
      <c r="S68" s="104"/>
      <c r="T68" s="374"/>
      <c r="U68" s="427"/>
      <c r="W68" s="383">
        <f t="shared" si="10"/>
        <v>0</v>
      </c>
      <c r="AG68" s="333" t="s">
        <v>57</v>
      </c>
      <c r="AH68" s="207" t="s">
        <v>57</v>
      </c>
      <c r="AI68" s="207" t="s">
        <v>58</v>
      </c>
      <c r="AJ68" s="207" t="s">
        <v>58</v>
      </c>
      <c r="AK68" s="207" t="s">
        <v>57</v>
      </c>
      <c r="AL68" s="207" t="s">
        <v>58</v>
      </c>
      <c r="AM68" s="207" t="s">
        <v>57</v>
      </c>
      <c r="AN68" s="207" t="s">
        <v>57</v>
      </c>
      <c r="AO68" s="207" t="s">
        <v>58</v>
      </c>
      <c r="AP68" s="207" t="s">
        <v>57</v>
      </c>
      <c r="AQ68" s="207" t="s">
        <v>57</v>
      </c>
      <c r="AR68" s="207" t="s">
        <v>58</v>
      </c>
      <c r="AS68" s="207" t="s">
        <v>58</v>
      </c>
      <c r="AT68" s="207" t="s">
        <v>58</v>
      </c>
      <c r="AU68" s="207" t="s">
        <v>58</v>
      </c>
      <c r="AV68" s="207" t="s">
        <v>58</v>
      </c>
      <c r="AW68" s="207" t="s">
        <v>57</v>
      </c>
      <c r="AX68" s="207" t="s">
        <v>57</v>
      </c>
    </row>
    <row r="69" spans="2:50" s="71" customFormat="1" ht="12.75" hidden="1" x14ac:dyDescent="0.2">
      <c r="B69" s="326"/>
      <c r="C69" s="393"/>
      <c r="D69" s="393"/>
      <c r="E69" s="394"/>
      <c r="F69" s="395"/>
      <c r="G69" s="394"/>
      <c r="H69" s="395"/>
      <c r="I69" s="395"/>
      <c r="J69" s="394"/>
      <c r="K69" s="396"/>
      <c r="L69" s="396"/>
      <c r="M69" s="396"/>
      <c r="N69" s="396"/>
      <c r="O69" s="396"/>
      <c r="P69" s="396"/>
      <c r="Q69" s="396"/>
      <c r="R69" s="396"/>
      <c r="S69" s="396"/>
      <c r="T69" s="394"/>
      <c r="U69" s="100"/>
      <c r="W69" s="371"/>
      <c r="AG69" s="333" t="s">
        <v>57</v>
      </c>
      <c r="AH69" s="207" t="s">
        <v>57</v>
      </c>
      <c r="AI69" s="207" t="s">
        <v>57</v>
      </c>
      <c r="AJ69" s="207" t="s">
        <v>57</v>
      </c>
      <c r="AK69" s="207" t="s">
        <v>57</v>
      </c>
      <c r="AL69" s="207" t="s">
        <v>57</v>
      </c>
      <c r="AM69" s="207" t="s">
        <v>57</v>
      </c>
      <c r="AN69" s="207" t="s">
        <v>57</v>
      </c>
      <c r="AO69" s="207" t="s">
        <v>57</v>
      </c>
      <c r="AP69" s="207" t="s">
        <v>57</v>
      </c>
      <c r="AQ69" s="207" t="s">
        <v>57</v>
      </c>
      <c r="AR69" s="207" t="s">
        <v>58</v>
      </c>
      <c r="AS69" s="207" t="s">
        <v>57</v>
      </c>
      <c r="AT69" s="207" t="s">
        <v>58</v>
      </c>
      <c r="AU69" s="207" t="s">
        <v>58</v>
      </c>
      <c r="AV69" s="207" t="s">
        <v>58</v>
      </c>
      <c r="AW69" s="207" t="s">
        <v>58</v>
      </c>
      <c r="AX69" s="207" t="s">
        <v>58</v>
      </c>
    </row>
    <row r="70" spans="2:50" s="71" customFormat="1" ht="13.5" hidden="1" thickBot="1" x14ac:dyDescent="0.25">
      <c r="B70" s="18" t="s">
        <v>51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5"/>
      <c r="L70" s="195"/>
      <c r="M70" s="195"/>
      <c r="N70" s="195"/>
      <c r="O70" s="195"/>
      <c r="P70" s="195"/>
      <c r="Q70" s="195"/>
      <c r="R70" s="195"/>
      <c r="S70" s="195"/>
      <c r="T70" s="26"/>
      <c r="U70" s="463" t="s">
        <v>313</v>
      </c>
      <c r="W70" s="43">
        <f t="shared" ref="W70:W73" si="16">IFERROR(F70/D70,0)</f>
        <v>0</v>
      </c>
      <c r="AG70" s="333" t="s">
        <v>58</v>
      </c>
      <c r="AH70" s="207" t="s">
        <v>58</v>
      </c>
      <c r="AI70" s="207" t="s">
        <v>58</v>
      </c>
      <c r="AJ70" s="207" t="s">
        <v>58</v>
      </c>
      <c r="AK70" s="207" t="s">
        <v>58</v>
      </c>
      <c r="AL70" s="207" t="s">
        <v>58</v>
      </c>
      <c r="AM70" s="207" t="s">
        <v>58</v>
      </c>
      <c r="AN70" s="207" t="s">
        <v>58</v>
      </c>
      <c r="AO70" s="207" t="s">
        <v>57</v>
      </c>
      <c r="AP70" s="207" t="s">
        <v>58</v>
      </c>
      <c r="AQ70" s="207" t="s">
        <v>58</v>
      </c>
      <c r="AR70" s="207" t="s">
        <v>58</v>
      </c>
      <c r="AS70" s="207" t="s">
        <v>57</v>
      </c>
      <c r="AT70" s="207" t="s">
        <v>58</v>
      </c>
      <c r="AU70" s="207" t="s">
        <v>58</v>
      </c>
      <c r="AV70" s="207" t="s">
        <v>58</v>
      </c>
      <c r="AW70" s="207" t="s">
        <v>58</v>
      </c>
      <c r="AX70" s="207" t="s">
        <v>58</v>
      </c>
    </row>
    <row r="71" spans="2:50" s="71" customFormat="1" ht="12.75" hidden="1" x14ac:dyDescent="0.2">
      <c r="B71" s="322" t="s">
        <v>305</v>
      </c>
      <c r="C71" s="437"/>
      <c r="D71" s="391">
        <f t="shared" si="15"/>
        <v>0</v>
      </c>
      <c r="E71" s="374"/>
      <c r="F71" s="412"/>
      <c r="G71" s="387"/>
      <c r="H71" s="375"/>
      <c r="I71" s="375">
        <f>F71</f>
        <v>0</v>
      </c>
      <c r="J71" s="374"/>
      <c r="K71" s="194"/>
      <c r="L71" s="194"/>
      <c r="M71" s="194"/>
      <c r="N71" s="194"/>
      <c r="O71" s="194"/>
      <c r="P71" s="194"/>
      <c r="Q71" s="194"/>
      <c r="R71" s="194"/>
      <c r="S71" s="194"/>
      <c r="T71" s="374"/>
      <c r="U71" s="432"/>
      <c r="W71" s="375">
        <f t="shared" si="16"/>
        <v>0</v>
      </c>
      <c r="AG71" s="333" t="s">
        <v>58</v>
      </c>
      <c r="AH71" s="207" t="s">
        <v>58</v>
      </c>
      <c r="AI71" s="207" t="s">
        <v>58</v>
      </c>
      <c r="AJ71" s="207" t="s">
        <v>58</v>
      </c>
      <c r="AK71" s="207" t="s">
        <v>58</v>
      </c>
      <c r="AL71" s="207" t="s">
        <v>58</v>
      </c>
      <c r="AM71" s="207" t="s">
        <v>58</v>
      </c>
      <c r="AN71" s="207" t="s">
        <v>58</v>
      </c>
      <c r="AO71" s="207" t="s">
        <v>57</v>
      </c>
      <c r="AP71" s="207" t="s">
        <v>58</v>
      </c>
      <c r="AQ71" s="207" t="s">
        <v>58</v>
      </c>
      <c r="AR71" s="207" t="s">
        <v>58</v>
      </c>
      <c r="AS71" s="207" t="s">
        <v>57</v>
      </c>
      <c r="AT71" s="207" t="s">
        <v>58</v>
      </c>
      <c r="AU71" s="207" t="s">
        <v>58</v>
      </c>
      <c r="AV71" s="207" t="s">
        <v>58</v>
      </c>
      <c r="AW71" s="207" t="s">
        <v>58</v>
      </c>
      <c r="AX71" s="207" t="s">
        <v>58</v>
      </c>
    </row>
    <row r="72" spans="2:50" s="71" customFormat="1" ht="12.75" hidden="1" x14ac:dyDescent="0.2">
      <c r="B72" s="86" t="s">
        <v>306</v>
      </c>
      <c r="C72" s="414"/>
      <c r="D72" s="377">
        <f t="shared" si="15"/>
        <v>0</v>
      </c>
      <c r="E72" s="374"/>
      <c r="F72" s="435"/>
      <c r="G72" s="387"/>
      <c r="H72" s="378"/>
      <c r="I72" s="378">
        <f>F72</f>
        <v>0</v>
      </c>
      <c r="J72" s="374"/>
      <c r="K72" s="194"/>
      <c r="L72" s="194"/>
      <c r="M72" s="194"/>
      <c r="N72" s="194"/>
      <c r="O72" s="194"/>
      <c r="P72" s="194"/>
      <c r="Q72" s="194"/>
      <c r="R72" s="194"/>
      <c r="S72" s="194"/>
      <c r="T72" s="374"/>
      <c r="U72" s="420"/>
      <c r="W72" s="378">
        <f t="shared" si="16"/>
        <v>0</v>
      </c>
      <c r="AG72" s="333" t="s">
        <v>58</v>
      </c>
      <c r="AH72" s="207" t="s">
        <v>58</v>
      </c>
      <c r="AI72" s="207" t="s">
        <v>58</v>
      </c>
      <c r="AJ72" s="207" t="s">
        <v>58</v>
      </c>
      <c r="AK72" s="207" t="s">
        <v>58</v>
      </c>
      <c r="AL72" s="207" t="s">
        <v>58</v>
      </c>
      <c r="AM72" s="207" t="s">
        <v>58</v>
      </c>
      <c r="AN72" s="207" t="s">
        <v>58</v>
      </c>
      <c r="AO72" s="207" t="s">
        <v>57</v>
      </c>
      <c r="AP72" s="207" t="s">
        <v>58</v>
      </c>
      <c r="AQ72" s="207" t="s">
        <v>58</v>
      </c>
      <c r="AR72" s="207" t="s">
        <v>58</v>
      </c>
      <c r="AS72" s="207" t="s">
        <v>58</v>
      </c>
      <c r="AT72" s="207" t="s">
        <v>58</v>
      </c>
      <c r="AU72" s="207" t="s">
        <v>58</v>
      </c>
      <c r="AV72" s="207" t="s">
        <v>58</v>
      </c>
      <c r="AW72" s="207" t="s">
        <v>58</v>
      </c>
      <c r="AX72" s="207" t="s">
        <v>58</v>
      </c>
    </row>
    <row r="73" spans="2:50" s="71" customFormat="1" ht="12.75" hidden="1" x14ac:dyDescent="0.2">
      <c r="B73" s="54" t="s">
        <v>307</v>
      </c>
      <c r="C73" s="422"/>
      <c r="D73" s="181">
        <f t="shared" si="15"/>
        <v>0</v>
      </c>
      <c r="E73" s="374"/>
      <c r="F73" s="407"/>
      <c r="G73" s="387"/>
      <c r="H73" s="80"/>
      <c r="I73" s="378">
        <f t="shared" ref="I73:I74" si="17">F73</f>
        <v>0</v>
      </c>
      <c r="J73" s="374"/>
      <c r="K73" s="194"/>
      <c r="L73" s="194"/>
      <c r="M73" s="194"/>
      <c r="N73" s="194"/>
      <c r="O73" s="194"/>
      <c r="P73" s="194"/>
      <c r="Q73" s="194"/>
      <c r="R73" s="194"/>
      <c r="S73" s="194"/>
      <c r="T73" s="374"/>
      <c r="U73" s="419"/>
      <c r="W73" s="80">
        <f t="shared" si="16"/>
        <v>0</v>
      </c>
      <c r="AG73" s="333" t="s">
        <v>58</v>
      </c>
      <c r="AH73" s="207" t="s">
        <v>58</v>
      </c>
      <c r="AI73" s="207" t="s">
        <v>58</v>
      </c>
      <c r="AJ73" s="207" t="s">
        <v>58</v>
      </c>
      <c r="AK73" s="207" t="s">
        <v>58</v>
      </c>
      <c r="AL73" s="207" t="s">
        <v>58</v>
      </c>
      <c r="AM73" s="207" t="s">
        <v>58</v>
      </c>
      <c r="AN73" s="207" t="s">
        <v>58</v>
      </c>
      <c r="AO73" s="207" t="s">
        <v>57</v>
      </c>
      <c r="AP73" s="207" t="s">
        <v>58</v>
      </c>
      <c r="AQ73" s="207" t="s">
        <v>58</v>
      </c>
      <c r="AR73" s="207" t="s">
        <v>58</v>
      </c>
      <c r="AS73" s="207" t="s">
        <v>57</v>
      </c>
      <c r="AT73" s="207" t="s">
        <v>58</v>
      </c>
      <c r="AU73" s="207" t="s">
        <v>58</v>
      </c>
      <c r="AV73" s="207" t="s">
        <v>58</v>
      </c>
      <c r="AW73" s="207" t="s">
        <v>58</v>
      </c>
      <c r="AX73" s="207" t="s">
        <v>58</v>
      </c>
    </row>
    <row r="74" spans="2:50" s="71" customFormat="1" ht="12.75" hidden="1" x14ac:dyDescent="0.2">
      <c r="B74" s="55" t="s">
        <v>308</v>
      </c>
      <c r="C74" s="416"/>
      <c r="D74" s="181">
        <f t="shared" si="15"/>
        <v>0</v>
      </c>
      <c r="E74" s="374"/>
      <c r="F74" s="433"/>
      <c r="G74" s="387"/>
      <c r="H74" s="80"/>
      <c r="I74" s="378">
        <f t="shared" si="17"/>
        <v>0</v>
      </c>
      <c r="J74" s="374"/>
      <c r="K74" s="194"/>
      <c r="L74" s="194"/>
      <c r="M74" s="194"/>
      <c r="N74" s="194"/>
      <c r="O74" s="194"/>
      <c r="P74" s="194"/>
      <c r="Q74" s="194"/>
      <c r="R74" s="194"/>
      <c r="S74" s="194"/>
      <c r="T74" s="374"/>
      <c r="U74" s="419"/>
      <c r="W74" s="80">
        <f>IFERROR(F74/D74,0)</f>
        <v>0</v>
      </c>
      <c r="AG74" s="333" t="s">
        <v>58</v>
      </c>
      <c r="AH74" s="207" t="s">
        <v>58</v>
      </c>
      <c r="AI74" s="207" t="s">
        <v>58</v>
      </c>
      <c r="AJ74" s="207" t="s">
        <v>58</v>
      </c>
      <c r="AK74" s="207" t="s">
        <v>58</v>
      </c>
      <c r="AL74" s="207" t="s">
        <v>58</v>
      </c>
      <c r="AM74" s="207" t="s">
        <v>58</v>
      </c>
      <c r="AN74" s="207" t="s">
        <v>58</v>
      </c>
      <c r="AO74" s="207" t="s">
        <v>57</v>
      </c>
      <c r="AP74" s="207" t="s">
        <v>58</v>
      </c>
      <c r="AQ74" s="207" t="s">
        <v>58</v>
      </c>
      <c r="AR74" s="207" t="s">
        <v>58</v>
      </c>
      <c r="AS74" s="207" t="s">
        <v>58</v>
      </c>
      <c r="AT74" s="207" t="s">
        <v>58</v>
      </c>
      <c r="AU74" s="207" t="s">
        <v>58</v>
      </c>
      <c r="AV74" s="207" t="s">
        <v>58</v>
      </c>
      <c r="AW74" s="207" t="s">
        <v>58</v>
      </c>
      <c r="AX74" s="207" t="s">
        <v>58</v>
      </c>
    </row>
    <row r="75" spans="2:50" s="71" customFormat="1" ht="13.5" hidden="1" thickBot="1" x14ac:dyDescent="0.25">
      <c r="B75" s="38" t="s">
        <v>309</v>
      </c>
      <c r="C75" s="417"/>
      <c r="D75" s="185">
        <f t="shared" si="15"/>
        <v>0</v>
      </c>
      <c r="E75" s="374"/>
      <c r="F75" s="413"/>
      <c r="G75" s="387"/>
      <c r="H75" s="383"/>
      <c r="I75" s="383">
        <f>F75</f>
        <v>0</v>
      </c>
      <c r="J75" s="374"/>
      <c r="K75" s="194"/>
      <c r="L75" s="194"/>
      <c r="M75" s="194"/>
      <c r="N75" s="194"/>
      <c r="O75" s="194"/>
      <c r="P75" s="194"/>
      <c r="Q75" s="194"/>
      <c r="R75" s="194"/>
      <c r="S75" s="194"/>
      <c r="T75" s="374"/>
      <c r="U75" s="427"/>
      <c r="W75" s="383">
        <f>IFERROR(F75/D75,0)</f>
        <v>0</v>
      </c>
      <c r="AG75" s="333" t="s">
        <v>58</v>
      </c>
      <c r="AH75" s="207" t="s">
        <v>58</v>
      </c>
      <c r="AI75" s="207" t="s">
        <v>58</v>
      </c>
      <c r="AJ75" s="207" t="s">
        <v>58</v>
      </c>
      <c r="AK75" s="207" t="s">
        <v>58</v>
      </c>
      <c r="AL75" s="207" t="s">
        <v>58</v>
      </c>
      <c r="AM75" s="207" t="s">
        <v>58</v>
      </c>
      <c r="AN75" s="207" t="s">
        <v>58</v>
      </c>
      <c r="AO75" s="207" t="s">
        <v>57</v>
      </c>
      <c r="AP75" s="207" t="s">
        <v>58</v>
      </c>
      <c r="AQ75" s="207" t="s">
        <v>58</v>
      </c>
      <c r="AR75" s="207" t="s">
        <v>58</v>
      </c>
      <c r="AS75" s="207" t="s">
        <v>58</v>
      </c>
      <c r="AT75" s="207" t="s">
        <v>58</v>
      </c>
      <c r="AU75" s="207" t="s">
        <v>58</v>
      </c>
      <c r="AV75" s="207" t="s">
        <v>58</v>
      </c>
      <c r="AW75" s="207" t="s">
        <v>58</v>
      </c>
      <c r="AX75" s="207" t="s">
        <v>58</v>
      </c>
    </row>
    <row r="76" spans="2:50" s="71" customFormat="1" ht="13.5" thickBot="1" x14ac:dyDescent="0.25">
      <c r="B76" s="326"/>
      <c r="C76" s="393"/>
      <c r="D76" s="393"/>
      <c r="E76" s="394"/>
      <c r="F76" s="395"/>
      <c r="G76" s="394"/>
      <c r="H76" s="395"/>
      <c r="I76" s="395"/>
      <c r="J76" s="394"/>
      <c r="K76" s="396"/>
      <c r="L76" s="396"/>
      <c r="M76" s="396"/>
      <c r="N76" s="396"/>
      <c r="O76" s="396"/>
      <c r="P76" s="396"/>
      <c r="Q76" s="396"/>
      <c r="R76" s="396"/>
      <c r="S76" s="396"/>
      <c r="T76" s="394"/>
      <c r="U76" s="100"/>
      <c r="W76" s="371"/>
      <c r="AG76" s="333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207" t="s">
        <v>58</v>
      </c>
      <c r="AO76" s="207" t="s">
        <v>57</v>
      </c>
      <c r="AP76" s="207" t="s">
        <v>58</v>
      </c>
      <c r="AQ76" s="207" t="s">
        <v>58</v>
      </c>
      <c r="AR76" s="207" t="s">
        <v>57</v>
      </c>
      <c r="AS76" s="207" t="s">
        <v>57</v>
      </c>
      <c r="AT76" s="207" t="s">
        <v>57</v>
      </c>
      <c r="AU76" s="207" t="s">
        <v>57</v>
      </c>
      <c r="AV76" s="207" t="s">
        <v>57</v>
      </c>
      <c r="AW76" s="207" t="s">
        <v>57</v>
      </c>
      <c r="AX76" s="207" t="s">
        <v>57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5"/>
      <c r="L77" s="195"/>
      <c r="M77" s="195"/>
      <c r="N77" s="195"/>
      <c r="O77" s="195"/>
      <c r="P77" s="49">
        <f>SUM(P78:P82)</f>
        <v>0</v>
      </c>
      <c r="Q77" s="49">
        <f>IFERROR(P77/$AC$1,0)</f>
        <v>0</v>
      </c>
      <c r="R77" s="195"/>
      <c r="S77" s="43">
        <f>SUM(S78:S82)</f>
        <v>0</v>
      </c>
      <c r="T77" s="26"/>
      <c r="U77" s="463" t="s">
        <v>313</v>
      </c>
      <c r="W77" s="43">
        <f t="shared" si="10"/>
        <v>0</v>
      </c>
      <c r="AG77" s="333" t="s">
        <v>57</v>
      </c>
      <c r="AH77" s="207" t="s">
        <v>57</v>
      </c>
      <c r="AI77" s="207" t="s">
        <v>57</v>
      </c>
      <c r="AJ77" s="207" t="s">
        <v>57</v>
      </c>
      <c r="AK77" s="207" t="s">
        <v>57</v>
      </c>
      <c r="AL77" s="207" t="s">
        <v>57</v>
      </c>
      <c r="AM77" s="207" t="s">
        <v>57</v>
      </c>
      <c r="AN77" s="207" t="s">
        <v>57</v>
      </c>
      <c r="AO77" s="207" t="s">
        <v>57</v>
      </c>
      <c r="AP77" s="207" t="s">
        <v>57</v>
      </c>
      <c r="AQ77" s="207" t="s">
        <v>57</v>
      </c>
      <c r="AR77" s="207" t="s">
        <v>57</v>
      </c>
      <c r="AS77" s="207" t="s">
        <v>57</v>
      </c>
      <c r="AT77" s="207" t="s">
        <v>57</v>
      </c>
      <c r="AU77" s="207" t="s">
        <v>57</v>
      </c>
      <c r="AV77" s="207" t="s">
        <v>58</v>
      </c>
      <c r="AW77" s="207" t="s">
        <v>57</v>
      </c>
      <c r="AX77" s="207" t="s">
        <v>57</v>
      </c>
    </row>
    <row r="78" spans="2:50" s="71" customFormat="1" ht="12.75" x14ac:dyDescent="0.2">
      <c r="B78" s="322" t="s">
        <v>41</v>
      </c>
      <c r="C78" s="390"/>
      <c r="D78" s="391">
        <f t="shared" si="18"/>
        <v>0</v>
      </c>
      <c r="E78" s="374"/>
      <c r="F78" s="176"/>
      <c r="G78" s="387"/>
      <c r="H78" s="375"/>
      <c r="I78" s="375">
        <f>F78</f>
        <v>0</v>
      </c>
      <c r="J78" s="374"/>
      <c r="K78" s="194"/>
      <c r="L78" s="194"/>
      <c r="M78" s="194"/>
      <c r="N78" s="194"/>
      <c r="O78" s="194"/>
      <c r="P78" s="194"/>
      <c r="Q78" s="194"/>
      <c r="R78" s="194"/>
      <c r="S78" s="194"/>
      <c r="T78" s="374"/>
      <c r="U78" s="388"/>
      <c r="W78" s="375">
        <f t="shared" si="10"/>
        <v>0</v>
      </c>
      <c r="AG78" s="333" t="s">
        <v>57</v>
      </c>
      <c r="AH78" s="207" t="s">
        <v>57</v>
      </c>
      <c r="AI78" s="207" t="s">
        <v>57</v>
      </c>
      <c r="AJ78" s="207" t="s">
        <v>57</v>
      </c>
      <c r="AK78" s="207" t="s">
        <v>57</v>
      </c>
      <c r="AL78" s="207" t="s">
        <v>57</v>
      </c>
      <c r="AM78" s="207" t="s">
        <v>57</v>
      </c>
      <c r="AN78" s="207" t="s">
        <v>57</v>
      </c>
      <c r="AO78" s="207" t="s">
        <v>57</v>
      </c>
      <c r="AP78" s="207" t="s">
        <v>57</v>
      </c>
      <c r="AQ78" s="207" t="s">
        <v>57</v>
      </c>
      <c r="AR78" s="207" t="s">
        <v>57</v>
      </c>
      <c r="AS78" s="207" t="s">
        <v>57</v>
      </c>
      <c r="AT78" s="207" t="s">
        <v>57</v>
      </c>
      <c r="AU78" s="207" t="s">
        <v>58</v>
      </c>
      <c r="AV78" s="207" t="s">
        <v>58</v>
      </c>
      <c r="AW78" s="207" t="s">
        <v>57</v>
      </c>
      <c r="AX78" s="207" t="s">
        <v>57</v>
      </c>
    </row>
    <row r="79" spans="2:50" s="71" customFormat="1" ht="12.75" x14ac:dyDescent="0.2">
      <c r="B79" s="54" t="s">
        <v>11</v>
      </c>
      <c r="C79" s="77"/>
      <c r="D79" s="181">
        <f t="shared" si="18"/>
        <v>0</v>
      </c>
      <c r="E79" s="374"/>
      <c r="F79" s="177"/>
      <c r="G79" s="387"/>
      <c r="H79" s="80"/>
      <c r="I79" s="80">
        <f>F79</f>
        <v>0</v>
      </c>
      <c r="J79" s="374"/>
      <c r="K79" s="194"/>
      <c r="L79" s="194"/>
      <c r="M79" s="194"/>
      <c r="N79" s="194"/>
      <c r="O79" s="194"/>
      <c r="P79" s="194"/>
      <c r="Q79" s="194"/>
      <c r="R79" s="194"/>
      <c r="S79" s="194"/>
      <c r="T79" s="374"/>
      <c r="U79" s="293"/>
      <c r="W79" s="80">
        <f t="shared" si="10"/>
        <v>0</v>
      </c>
      <c r="AG79" s="333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207" t="s">
        <v>57</v>
      </c>
      <c r="AO79" s="207" t="s">
        <v>57</v>
      </c>
      <c r="AP79" s="207" t="s">
        <v>57</v>
      </c>
      <c r="AQ79" s="207" t="s">
        <v>57</v>
      </c>
      <c r="AR79" s="207" t="s">
        <v>57</v>
      </c>
      <c r="AS79" s="207" t="s">
        <v>58</v>
      </c>
      <c r="AT79" s="207" t="s">
        <v>58</v>
      </c>
      <c r="AU79" s="207" t="s">
        <v>58</v>
      </c>
      <c r="AV79" s="207" t="s">
        <v>58</v>
      </c>
      <c r="AW79" s="207" t="s">
        <v>58</v>
      </c>
      <c r="AX79" s="207" t="s">
        <v>58</v>
      </c>
    </row>
    <row r="80" spans="2:50" s="71" customFormat="1" ht="13.5" thickBot="1" x14ac:dyDescent="0.25">
      <c r="B80" s="54" t="s">
        <v>310</v>
      </c>
      <c r="C80" s="77"/>
      <c r="D80" s="181">
        <f t="shared" si="18"/>
        <v>0</v>
      </c>
      <c r="E80" s="374"/>
      <c r="F80" s="177"/>
      <c r="G80" s="387"/>
      <c r="H80" s="80"/>
      <c r="I80" s="80">
        <f>F80</f>
        <v>0</v>
      </c>
      <c r="J80" s="374"/>
      <c r="K80" s="194"/>
      <c r="L80" s="194"/>
      <c r="M80" s="194"/>
      <c r="N80" s="194"/>
      <c r="O80" s="194"/>
      <c r="P80" s="194"/>
      <c r="Q80" s="194"/>
      <c r="R80" s="194"/>
      <c r="S80" s="194"/>
      <c r="T80" s="374"/>
      <c r="U80" s="379"/>
      <c r="W80" s="80">
        <f t="shared" si="10"/>
        <v>0</v>
      </c>
      <c r="AG80" s="333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207" t="s">
        <v>57</v>
      </c>
      <c r="AO80" s="207" t="s">
        <v>57</v>
      </c>
      <c r="AP80" s="207" t="s">
        <v>57</v>
      </c>
      <c r="AQ80" s="207" t="s">
        <v>57</v>
      </c>
      <c r="AR80" s="207" t="s">
        <v>57</v>
      </c>
      <c r="AS80" s="207" t="s">
        <v>58</v>
      </c>
      <c r="AT80" s="207" t="s">
        <v>57</v>
      </c>
      <c r="AU80" s="207" t="s">
        <v>58</v>
      </c>
      <c r="AV80" s="207" t="s">
        <v>58</v>
      </c>
      <c r="AW80" s="207" t="s">
        <v>57</v>
      </c>
      <c r="AX80" s="207" t="s">
        <v>57</v>
      </c>
    </row>
    <row r="81" spans="2:50" s="71" customFormat="1" ht="13.5" hidden="1" thickBot="1" x14ac:dyDescent="0.25">
      <c r="B81" s="55" t="s">
        <v>311</v>
      </c>
      <c r="C81" s="416"/>
      <c r="D81" s="382">
        <f t="shared" si="18"/>
        <v>0</v>
      </c>
      <c r="E81" s="374"/>
      <c r="F81" s="433"/>
      <c r="G81" s="387"/>
      <c r="H81" s="90"/>
      <c r="I81" s="90">
        <f>F81</f>
        <v>0</v>
      </c>
      <c r="J81" s="374"/>
      <c r="K81" s="194"/>
      <c r="L81" s="194"/>
      <c r="M81" s="194"/>
      <c r="N81" s="194"/>
      <c r="O81" s="194"/>
      <c r="P81" s="194"/>
      <c r="Q81" s="194"/>
      <c r="R81" s="194"/>
      <c r="S81" s="194"/>
      <c r="T81" s="374"/>
      <c r="U81" s="419"/>
      <c r="W81" s="90">
        <f t="shared" si="10"/>
        <v>0</v>
      </c>
      <c r="AG81" s="333" t="s">
        <v>58</v>
      </c>
      <c r="AH81" s="207" t="s">
        <v>58</v>
      </c>
      <c r="AI81" s="207" t="s">
        <v>58</v>
      </c>
      <c r="AJ81" s="207" t="s">
        <v>58</v>
      </c>
      <c r="AK81" s="207" t="s">
        <v>58</v>
      </c>
      <c r="AL81" s="207" t="s">
        <v>58</v>
      </c>
      <c r="AM81" s="207" t="s">
        <v>58</v>
      </c>
      <c r="AN81" s="207" t="s">
        <v>58</v>
      </c>
      <c r="AO81" s="207" t="s">
        <v>58</v>
      </c>
      <c r="AP81" s="207" t="s">
        <v>57</v>
      </c>
      <c r="AQ81" s="207" t="s">
        <v>58</v>
      </c>
      <c r="AR81" s="207" t="s">
        <v>58</v>
      </c>
      <c r="AS81" s="207" t="s">
        <v>58</v>
      </c>
      <c r="AT81" s="207" t="s">
        <v>58</v>
      </c>
      <c r="AU81" s="207" t="s">
        <v>58</v>
      </c>
      <c r="AV81" s="207" t="s">
        <v>58</v>
      </c>
      <c r="AW81" s="207" t="s">
        <v>58</v>
      </c>
      <c r="AX81" s="207" t="s">
        <v>58</v>
      </c>
    </row>
    <row r="82" spans="2:50" s="71" customFormat="1" ht="13.5" thickBot="1" x14ac:dyDescent="0.25">
      <c r="B82" s="38" t="s">
        <v>47</v>
      </c>
      <c r="C82" s="78"/>
      <c r="D82" s="185">
        <f t="shared" si="18"/>
        <v>0</v>
      </c>
      <c r="E82" s="374"/>
      <c r="F82" s="178"/>
      <c r="G82" s="387"/>
      <c r="H82" s="383"/>
      <c r="I82" s="383">
        <f>F82</f>
        <v>0</v>
      </c>
      <c r="J82" s="374"/>
      <c r="K82" s="194"/>
      <c r="L82" s="194"/>
      <c r="M82" s="194"/>
      <c r="N82" s="194"/>
      <c r="O82" s="194"/>
      <c r="P82" s="438"/>
      <c r="Q82" s="183">
        <f>IFERROR(P82/$AC$1,0)</f>
        <v>0</v>
      </c>
      <c r="R82" s="194"/>
      <c r="S82" s="439"/>
      <c r="T82" s="374"/>
      <c r="U82" s="294"/>
      <c r="W82" s="383">
        <f t="shared" si="10"/>
        <v>0</v>
      </c>
      <c r="AG82" s="333" t="s">
        <v>57</v>
      </c>
      <c r="AH82" s="207" t="s">
        <v>57</v>
      </c>
      <c r="AI82" s="207" t="s">
        <v>57</v>
      </c>
      <c r="AJ82" s="207" t="s">
        <v>57</v>
      </c>
      <c r="AK82" s="207" t="s">
        <v>57</v>
      </c>
      <c r="AL82" s="207" t="s">
        <v>57</v>
      </c>
      <c r="AM82" s="207" t="s">
        <v>57</v>
      </c>
      <c r="AN82" s="207" t="s">
        <v>57</v>
      </c>
      <c r="AO82" s="207" t="s">
        <v>57</v>
      </c>
      <c r="AP82" s="207" t="s">
        <v>57</v>
      </c>
      <c r="AQ82" s="207" t="s">
        <v>57</v>
      </c>
      <c r="AR82" s="207" t="s">
        <v>57</v>
      </c>
      <c r="AS82" s="207" t="s">
        <v>57</v>
      </c>
      <c r="AT82" s="207" t="s">
        <v>57</v>
      </c>
      <c r="AU82" s="207" t="s">
        <v>57</v>
      </c>
      <c r="AV82" s="207" t="s">
        <v>58</v>
      </c>
      <c r="AW82" s="207" t="s">
        <v>57</v>
      </c>
      <c r="AX82" s="207" t="s">
        <v>57</v>
      </c>
    </row>
    <row r="83" spans="2:50" s="71" customFormat="1" ht="13.5" thickBot="1" x14ac:dyDescent="0.25">
      <c r="B83" s="326"/>
      <c r="C83" s="393"/>
      <c r="D83" s="393"/>
      <c r="E83" s="394"/>
      <c r="F83" s="395"/>
      <c r="G83" s="394"/>
      <c r="H83" s="395"/>
      <c r="I83" s="395"/>
      <c r="J83" s="394"/>
      <c r="K83" s="396"/>
      <c r="L83" s="396"/>
      <c r="M83" s="396"/>
      <c r="N83" s="396"/>
      <c r="O83" s="396"/>
      <c r="P83" s="396"/>
      <c r="Q83" s="396"/>
      <c r="R83" s="396"/>
      <c r="S83" s="396"/>
      <c r="T83" s="394"/>
      <c r="U83" s="100"/>
      <c r="W83" s="384"/>
      <c r="AG83" s="333" t="s">
        <v>57</v>
      </c>
      <c r="AH83" s="207" t="s">
        <v>57</v>
      </c>
      <c r="AI83" s="207" t="s">
        <v>57</v>
      </c>
      <c r="AJ83" s="207" t="s">
        <v>57</v>
      </c>
      <c r="AK83" s="207" t="s">
        <v>57</v>
      </c>
      <c r="AL83" s="207" t="s">
        <v>57</v>
      </c>
      <c r="AM83" s="207" t="s">
        <v>57</v>
      </c>
      <c r="AN83" s="207" t="s">
        <v>57</v>
      </c>
      <c r="AO83" s="207" t="s">
        <v>57</v>
      </c>
      <c r="AP83" s="207" t="s">
        <v>57</v>
      </c>
      <c r="AQ83" s="207" t="s">
        <v>57</v>
      </c>
      <c r="AR83" s="207" t="s">
        <v>57</v>
      </c>
      <c r="AS83" s="207" t="s">
        <v>57</v>
      </c>
      <c r="AT83" s="207" t="s">
        <v>57</v>
      </c>
      <c r="AU83" s="207" t="s">
        <v>58</v>
      </c>
      <c r="AV83" s="207" t="s">
        <v>58</v>
      </c>
      <c r="AW83" s="207" t="s">
        <v>57</v>
      </c>
      <c r="AX83" s="207" t="s">
        <v>57</v>
      </c>
    </row>
    <row r="84" spans="2:50" s="71" customFormat="1" ht="13.5" thickBot="1" x14ac:dyDescent="0.25">
      <c r="B84" s="36" t="s">
        <v>96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442"/>
      <c r="N84" s="43">
        <f>SUM(N86:N136)</f>
        <v>0</v>
      </c>
      <c r="O84" s="442"/>
      <c r="P84" s="49">
        <f>SUM(P85:P136)</f>
        <v>0</v>
      </c>
      <c r="Q84" s="49">
        <f>IFERROR(P84/$AC$1,0)</f>
        <v>0</v>
      </c>
      <c r="R84" s="195"/>
      <c r="S84" s="43">
        <f>SUM(S85:S136)</f>
        <v>0</v>
      </c>
      <c r="T84" s="25"/>
      <c r="U84" s="27"/>
      <c r="W84" s="52">
        <f t="shared" si="10"/>
        <v>0</v>
      </c>
      <c r="AG84" s="333" t="s">
        <v>57</v>
      </c>
      <c r="AH84" s="207" t="s">
        <v>57</v>
      </c>
      <c r="AI84" s="207" t="s">
        <v>57</v>
      </c>
      <c r="AJ84" s="207" t="s">
        <v>57</v>
      </c>
      <c r="AK84" s="207" t="s">
        <v>57</v>
      </c>
      <c r="AL84" s="207" t="s">
        <v>57</v>
      </c>
      <c r="AM84" s="207" t="s">
        <v>57</v>
      </c>
      <c r="AN84" s="207" t="s">
        <v>57</v>
      </c>
      <c r="AO84" s="207" t="s">
        <v>57</v>
      </c>
      <c r="AP84" s="207" t="s">
        <v>57</v>
      </c>
      <c r="AQ84" s="207" t="s">
        <v>57</v>
      </c>
      <c r="AR84" s="207" t="s">
        <v>57</v>
      </c>
      <c r="AS84" s="207" t="s">
        <v>57</v>
      </c>
      <c r="AT84" s="207" t="s">
        <v>57</v>
      </c>
      <c r="AU84" s="207" t="s">
        <v>58</v>
      </c>
      <c r="AV84" s="207" t="s">
        <v>57</v>
      </c>
      <c r="AW84" s="207" t="s">
        <v>57</v>
      </c>
      <c r="AX84" s="207" t="s">
        <v>57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5"/>
      <c r="L85" s="195"/>
      <c r="M85" s="195"/>
      <c r="N85" s="195"/>
      <c r="O85" s="195"/>
      <c r="P85" s="195"/>
      <c r="Q85" s="195"/>
      <c r="R85" s="195"/>
      <c r="S85" s="195"/>
      <c r="T85" s="26"/>
      <c r="U85" s="26"/>
      <c r="W85" s="371"/>
      <c r="AG85" s="333" t="s">
        <v>57</v>
      </c>
      <c r="AH85" s="207" t="s">
        <v>57</v>
      </c>
      <c r="AI85" s="207" t="s">
        <v>57</v>
      </c>
      <c r="AJ85" s="207" t="s">
        <v>57</v>
      </c>
      <c r="AK85" s="207" t="s">
        <v>57</v>
      </c>
      <c r="AL85" s="207" t="s">
        <v>57</v>
      </c>
      <c r="AM85" s="207" t="s">
        <v>57</v>
      </c>
      <c r="AN85" s="207" t="s">
        <v>57</v>
      </c>
      <c r="AO85" s="207" t="s">
        <v>57</v>
      </c>
      <c r="AP85" s="207" t="s">
        <v>57</v>
      </c>
      <c r="AQ85" s="207" t="s">
        <v>57</v>
      </c>
      <c r="AR85" s="207" t="s">
        <v>57</v>
      </c>
      <c r="AS85" s="207" t="s">
        <v>57</v>
      </c>
      <c r="AT85" s="207" t="s">
        <v>57</v>
      </c>
      <c r="AU85" s="207" t="s">
        <v>58</v>
      </c>
      <c r="AV85" s="207" t="s">
        <v>57</v>
      </c>
      <c r="AW85" s="207" t="s">
        <v>57</v>
      </c>
      <c r="AX85" s="207" t="s">
        <v>57</v>
      </c>
    </row>
    <row r="86" spans="2:50" s="71" customFormat="1" ht="12.75" x14ac:dyDescent="0.2">
      <c r="B86" s="322" t="s">
        <v>281</v>
      </c>
      <c r="C86" s="390"/>
      <c r="D86" s="391">
        <f t="shared" ref="D86:D117" si="20">IFERROR(C86/$AC$1,0)</f>
        <v>0</v>
      </c>
      <c r="E86" s="374"/>
      <c r="F86" s="176"/>
      <c r="G86" s="387"/>
      <c r="H86" s="375">
        <f>F86</f>
        <v>0</v>
      </c>
      <c r="I86" s="375"/>
      <c r="J86" s="374"/>
      <c r="K86" s="194"/>
      <c r="L86" s="194"/>
      <c r="M86" s="194"/>
      <c r="N86" s="194"/>
      <c r="O86" s="194"/>
      <c r="P86" s="431"/>
      <c r="Q86" s="179">
        <f>IFERROR(P86/$AC$1,0)</f>
        <v>0</v>
      </c>
      <c r="R86" s="194"/>
      <c r="S86" s="440"/>
      <c r="T86" s="374"/>
      <c r="U86" s="388"/>
      <c r="W86" s="375">
        <f t="shared" si="10"/>
        <v>0</v>
      </c>
      <c r="AG86" s="333" t="s">
        <v>57</v>
      </c>
      <c r="AH86" s="207" t="s">
        <v>57</v>
      </c>
      <c r="AI86" s="207" t="s">
        <v>58</v>
      </c>
      <c r="AJ86" s="207" t="s">
        <v>58</v>
      </c>
      <c r="AK86" s="207" t="s">
        <v>57</v>
      </c>
      <c r="AL86" s="207" t="s">
        <v>58</v>
      </c>
      <c r="AM86" s="207" t="s">
        <v>57</v>
      </c>
      <c r="AN86" s="207" t="s">
        <v>57</v>
      </c>
      <c r="AO86" s="207" t="s">
        <v>58</v>
      </c>
      <c r="AP86" s="207" t="s">
        <v>58</v>
      </c>
      <c r="AQ86" s="207" t="s">
        <v>57</v>
      </c>
      <c r="AR86" s="207" t="s">
        <v>57</v>
      </c>
      <c r="AS86" s="207" t="s">
        <v>58</v>
      </c>
      <c r="AT86" s="207" t="s">
        <v>57</v>
      </c>
      <c r="AU86" s="207" t="s">
        <v>58</v>
      </c>
      <c r="AV86" s="207" t="s">
        <v>58</v>
      </c>
      <c r="AW86" s="207" t="s">
        <v>57</v>
      </c>
      <c r="AX86" s="207" t="s">
        <v>57</v>
      </c>
    </row>
    <row r="87" spans="2:50" s="71" customFormat="1" ht="12.75" hidden="1" x14ac:dyDescent="0.2">
      <c r="B87" s="86" t="s">
        <v>282</v>
      </c>
      <c r="C87" s="414"/>
      <c r="D87" s="377">
        <f t="shared" si="20"/>
        <v>0</v>
      </c>
      <c r="E87" s="374"/>
      <c r="F87" s="435"/>
      <c r="G87" s="387"/>
      <c r="H87" s="80">
        <f>F87</f>
        <v>0</v>
      </c>
      <c r="I87" s="378"/>
      <c r="J87" s="374"/>
      <c r="K87" s="194"/>
      <c r="L87" s="194"/>
      <c r="M87" s="194"/>
      <c r="N87" s="194"/>
      <c r="O87" s="194"/>
      <c r="P87" s="194"/>
      <c r="Q87" s="194"/>
      <c r="R87" s="194"/>
      <c r="S87" s="194"/>
      <c r="T87" s="374"/>
      <c r="U87" s="419"/>
      <c r="W87" s="80">
        <f t="shared" si="10"/>
        <v>0</v>
      </c>
      <c r="AG87" s="333" t="s">
        <v>57</v>
      </c>
      <c r="AH87" s="207" t="s">
        <v>58</v>
      </c>
      <c r="AI87" s="207" t="s">
        <v>58</v>
      </c>
      <c r="AJ87" s="207" t="s">
        <v>58</v>
      </c>
      <c r="AK87" s="207" t="s">
        <v>57</v>
      </c>
      <c r="AL87" s="207" t="s">
        <v>57</v>
      </c>
      <c r="AM87" s="207" t="s">
        <v>58</v>
      </c>
      <c r="AN87" s="207" t="s">
        <v>58</v>
      </c>
      <c r="AO87" s="207" t="s">
        <v>58</v>
      </c>
      <c r="AP87" s="207" t="s">
        <v>58</v>
      </c>
      <c r="AQ87" s="207" t="s">
        <v>57</v>
      </c>
      <c r="AR87" s="207" t="s">
        <v>58</v>
      </c>
      <c r="AS87" s="207" t="s">
        <v>58</v>
      </c>
      <c r="AT87" s="207" t="s">
        <v>58</v>
      </c>
      <c r="AU87" s="207" t="s">
        <v>58</v>
      </c>
      <c r="AV87" s="207" t="s">
        <v>58</v>
      </c>
      <c r="AW87" s="207" t="s">
        <v>58</v>
      </c>
      <c r="AX87" s="207" t="s">
        <v>58</v>
      </c>
    </row>
    <row r="88" spans="2:50" s="71" customFormat="1" ht="12.75" hidden="1" x14ac:dyDescent="0.2">
      <c r="B88" s="86" t="s">
        <v>283</v>
      </c>
      <c r="C88" s="422"/>
      <c r="D88" s="181">
        <f t="shared" si="20"/>
        <v>0</v>
      </c>
      <c r="E88" s="374"/>
      <c r="F88" s="407"/>
      <c r="G88" s="387"/>
      <c r="H88" s="80">
        <f t="shared" ref="H88:H112" si="21">F88</f>
        <v>0</v>
      </c>
      <c r="I88" s="80"/>
      <c r="J88" s="374"/>
      <c r="K88" s="194"/>
      <c r="L88" s="194"/>
      <c r="M88" s="194"/>
      <c r="N88" s="194"/>
      <c r="O88" s="194"/>
      <c r="P88" s="194"/>
      <c r="Q88" s="194"/>
      <c r="R88" s="194"/>
      <c r="S88" s="194"/>
      <c r="T88" s="374"/>
      <c r="U88" s="419"/>
      <c r="W88" s="80">
        <f t="shared" si="10"/>
        <v>0</v>
      </c>
      <c r="AG88" s="333" t="s">
        <v>58</v>
      </c>
      <c r="AH88" s="207" t="s">
        <v>58</v>
      </c>
      <c r="AI88" s="207" t="s">
        <v>58</v>
      </c>
      <c r="AJ88" s="207" t="s">
        <v>58</v>
      </c>
      <c r="AK88" s="207" t="s">
        <v>57</v>
      </c>
      <c r="AL88" s="207" t="s">
        <v>57</v>
      </c>
      <c r="AM88" s="207" t="s">
        <v>58</v>
      </c>
      <c r="AN88" s="207" t="s">
        <v>58</v>
      </c>
      <c r="AO88" s="207" t="s">
        <v>58</v>
      </c>
      <c r="AP88" s="207" t="s">
        <v>58</v>
      </c>
      <c r="AQ88" s="207" t="s">
        <v>57</v>
      </c>
      <c r="AR88" s="207" t="s">
        <v>58</v>
      </c>
      <c r="AS88" s="207" t="s">
        <v>58</v>
      </c>
      <c r="AT88" s="207" t="s">
        <v>58</v>
      </c>
      <c r="AU88" s="207" t="s">
        <v>58</v>
      </c>
      <c r="AV88" s="207" t="s">
        <v>58</v>
      </c>
      <c r="AW88" s="207" t="s">
        <v>58</v>
      </c>
      <c r="AX88" s="207" t="s">
        <v>58</v>
      </c>
    </row>
    <row r="89" spans="2:50" s="71" customFormat="1" ht="12.75" hidden="1" x14ac:dyDescent="0.2">
      <c r="B89" s="86" t="s">
        <v>284</v>
      </c>
      <c r="C89" s="422"/>
      <c r="D89" s="181">
        <f t="shared" si="20"/>
        <v>0</v>
      </c>
      <c r="E89" s="374"/>
      <c r="F89" s="407"/>
      <c r="G89" s="387"/>
      <c r="H89" s="80">
        <f t="shared" si="21"/>
        <v>0</v>
      </c>
      <c r="I89" s="80"/>
      <c r="J89" s="374"/>
      <c r="K89" s="194"/>
      <c r="L89" s="194"/>
      <c r="M89" s="194"/>
      <c r="N89" s="194"/>
      <c r="O89" s="194"/>
      <c r="P89" s="421"/>
      <c r="Q89" s="180">
        <f>IFERROR(P89/$AC$1,0)</f>
        <v>0</v>
      </c>
      <c r="R89" s="194"/>
      <c r="S89" s="407"/>
      <c r="T89" s="374"/>
      <c r="U89" s="419"/>
      <c r="W89" s="80">
        <f t="shared" si="10"/>
        <v>0</v>
      </c>
      <c r="AG89" s="333" t="s">
        <v>57</v>
      </c>
      <c r="AH89" s="207" t="s">
        <v>57</v>
      </c>
      <c r="AI89" s="207" t="s">
        <v>58</v>
      </c>
      <c r="AJ89" s="207" t="s">
        <v>58</v>
      </c>
      <c r="AK89" s="207" t="s">
        <v>58</v>
      </c>
      <c r="AL89" s="207" t="s">
        <v>58</v>
      </c>
      <c r="AM89" s="207" t="s">
        <v>57</v>
      </c>
      <c r="AN89" s="207" t="s">
        <v>57</v>
      </c>
      <c r="AO89" s="207" t="s">
        <v>58</v>
      </c>
      <c r="AP89" s="207" t="s">
        <v>57</v>
      </c>
      <c r="AQ89" s="207" t="s">
        <v>57</v>
      </c>
      <c r="AR89" s="207" t="s">
        <v>58</v>
      </c>
      <c r="AS89" s="207" t="s">
        <v>58</v>
      </c>
      <c r="AT89" s="207" t="s">
        <v>57</v>
      </c>
      <c r="AU89" s="207" t="s">
        <v>58</v>
      </c>
      <c r="AV89" s="207" t="s">
        <v>57</v>
      </c>
      <c r="AW89" s="207" t="s">
        <v>57</v>
      </c>
      <c r="AX89" s="207" t="s">
        <v>57</v>
      </c>
    </row>
    <row r="90" spans="2:50" s="71" customFormat="1" ht="12.75" hidden="1" x14ac:dyDescent="0.2">
      <c r="B90" s="86" t="s">
        <v>285</v>
      </c>
      <c r="C90" s="416"/>
      <c r="D90" s="382">
        <f t="shared" si="20"/>
        <v>0</v>
      </c>
      <c r="E90" s="374"/>
      <c r="F90" s="433"/>
      <c r="G90" s="387"/>
      <c r="H90" s="80">
        <f t="shared" si="21"/>
        <v>0</v>
      </c>
      <c r="I90" s="90"/>
      <c r="J90" s="374"/>
      <c r="K90" s="194"/>
      <c r="L90" s="194"/>
      <c r="M90" s="194"/>
      <c r="N90" s="194"/>
      <c r="O90" s="194"/>
      <c r="P90" s="422"/>
      <c r="Q90" s="181">
        <f>IFERROR(P90/$AC$1,0)</f>
        <v>0</v>
      </c>
      <c r="R90" s="194"/>
      <c r="S90" s="407"/>
      <c r="T90" s="374"/>
      <c r="U90" s="419"/>
      <c r="W90" s="80">
        <f t="shared" si="10"/>
        <v>0</v>
      </c>
      <c r="AG90" s="333" t="s">
        <v>58</v>
      </c>
      <c r="AH90" s="207" t="s">
        <v>57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207" t="s">
        <v>58</v>
      </c>
      <c r="AO90" s="207" t="s">
        <v>57</v>
      </c>
      <c r="AP90" s="207" t="s">
        <v>57</v>
      </c>
      <c r="AQ90" s="207" t="s">
        <v>58</v>
      </c>
      <c r="AR90" s="207" t="s">
        <v>58</v>
      </c>
      <c r="AS90" s="207" t="s">
        <v>58</v>
      </c>
      <c r="AT90" s="207" t="s">
        <v>57</v>
      </c>
      <c r="AU90" s="207" t="s">
        <v>58</v>
      </c>
      <c r="AV90" s="207" t="s">
        <v>57</v>
      </c>
      <c r="AW90" s="207" t="s">
        <v>57</v>
      </c>
      <c r="AX90" s="207" t="s">
        <v>57</v>
      </c>
    </row>
    <row r="91" spans="2:50" s="71" customFormat="1" ht="12.75" hidden="1" x14ac:dyDescent="0.2">
      <c r="B91" s="86" t="s">
        <v>286</v>
      </c>
      <c r="C91" s="416"/>
      <c r="D91" s="382">
        <f t="shared" si="20"/>
        <v>0</v>
      </c>
      <c r="E91" s="374"/>
      <c r="F91" s="433"/>
      <c r="G91" s="387"/>
      <c r="H91" s="80">
        <f t="shared" si="21"/>
        <v>0</v>
      </c>
      <c r="I91" s="90"/>
      <c r="J91" s="374"/>
      <c r="K91" s="194"/>
      <c r="L91" s="194"/>
      <c r="M91" s="194"/>
      <c r="N91" s="194"/>
      <c r="O91" s="194"/>
      <c r="P91" s="422"/>
      <c r="Q91" s="181">
        <f>IFERROR(P91/$AC$1,0)</f>
        <v>0</v>
      </c>
      <c r="R91" s="194"/>
      <c r="S91" s="407"/>
      <c r="T91" s="374"/>
      <c r="U91" s="419"/>
      <c r="W91" s="80">
        <f t="shared" si="10"/>
        <v>0</v>
      </c>
      <c r="AG91" s="333" t="s">
        <v>58</v>
      </c>
      <c r="AH91" s="207" t="s">
        <v>57</v>
      </c>
      <c r="AI91" s="207" t="s">
        <v>58</v>
      </c>
      <c r="AJ91" s="207" t="s">
        <v>58</v>
      </c>
      <c r="AK91" s="207" t="s">
        <v>58</v>
      </c>
      <c r="AL91" s="207" t="s">
        <v>58</v>
      </c>
      <c r="AM91" s="207" t="s">
        <v>58</v>
      </c>
      <c r="AN91" s="207" t="s">
        <v>58</v>
      </c>
      <c r="AO91" s="207" t="s">
        <v>57</v>
      </c>
      <c r="AP91" s="207" t="s">
        <v>58</v>
      </c>
      <c r="AQ91" s="207" t="s">
        <v>58</v>
      </c>
      <c r="AR91" s="207" t="s">
        <v>58</v>
      </c>
      <c r="AS91" s="207" t="s">
        <v>58</v>
      </c>
      <c r="AT91" s="207" t="s">
        <v>57</v>
      </c>
      <c r="AU91" s="207" t="s">
        <v>58</v>
      </c>
      <c r="AV91" s="207" t="s">
        <v>57</v>
      </c>
      <c r="AW91" s="207" t="s">
        <v>57</v>
      </c>
      <c r="AX91" s="207" t="s">
        <v>57</v>
      </c>
    </row>
    <row r="92" spans="2:50" s="71" customFormat="1" ht="12.75" hidden="1" x14ac:dyDescent="0.2">
      <c r="B92" s="70" t="s">
        <v>287</v>
      </c>
      <c r="C92" s="422"/>
      <c r="D92" s="181">
        <f t="shared" si="20"/>
        <v>0</v>
      </c>
      <c r="E92" s="374"/>
      <c r="F92" s="407"/>
      <c r="G92" s="387"/>
      <c r="H92" s="80">
        <f t="shared" si="21"/>
        <v>0</v>
      </c>
      <c r="I92" s="80"/>
      <c r="J92" s="374"/>
      <c r="K92" s="194"/>
      <c r="L92" s="194"/>
      <c r="M92" s="194"/>
      <c r="N92" s="194"/>
      <c r="O92" s="194"/>
      <c r="P92" s="194"/>
      <c r="Q92" s="194"/>
      <c r="R92" s="194"/>
      <c r="S92" s="194"/>
      <c r="T92" s="374"/>
      <c r="U92" s="419"/>
      <c r="W92" s="80">
        <f t="shared" si="10"/>
        <v>0</v>
      </c>
      <c r="AG92" s="333" t="s">
        <v>58</v>
      </c>
      <c r="AH92" s="207" t="s">
        <v>58</v>
      </c>
      <c r="AI92" s="207" t="s">
        <v>58</v>
      </c>
      <c r="AJ92" s="207" t="s">
        <v>58</v>
      </c>
      <c r="AK92" s="207" t="s">
        <v>58</v>
      </c>
      <c r="AL92" s="207" t="s">
        <v>58</v>
      </c>
      <c r="AM92" s="207" t="s">
        <v>58</v>
      </c>
      <c r="AN92" s="207" t="s">
        <v>58</v>
      </c>
      <c r="AO92" s="207" t="s">
        <v>58</v>
      </c>
      <c r="AP92" s="207" t="s">
        <v>58</v>
      </c>
      <c r="AQ92" s="207" t="s">
        <v>57</v>
      </c>
      <c r="AR92" s="207" t="s">
        <v>58</v>
      </c>
      <c r="AS92" s="207" t="s">
        <v>58</v>
      </c>
      <c r="AT92" s="207" t="s">
        <v>58</v>
      </c>
      <c r="AU92" s="207" t="s">
        <v>58</v>
      </c>
      <c r="AV92" s="207" t="s">
        <v>58</v>
      </c>
      <c r="AW92" s="207" t="s">
        <v>58</v>
      </c>
      <c r="AX92" s="207" t="s">
        <v>58</v>
      </c>
    </row>
    <row r="93" spans="2:50" s="71" customFormat="1" ht="12.75" hidden="1" x14ac:dyDescent="0.2">
      <c r="B93" s="55" t="s">
        <v>288</v>
      </c>
      <c r="C93" s="416"/>
      <c r="D93" s="382">
        <f t="shared" si="20"/>
        <v>0</v>
      </c>
      <c r="E93" s="374"/>
      <c r="F93" s="433"/>
      <c r="G93" s="387"/>
      <c r="H93" s="80">
        <f t="shared" si="21"/>
        <v>0</v>
      </c>
      <c r="I93" s="90"/>
      <c r="J93" s="374"/>
      <c r="K93" s="194"/>
      <c r="L93" s="194"/>
      <c r="M93" s="194"/>
      <c r="N93" s="194"/>
      <c r="O93" s="194"/>
      <c r="P93" s="421"/>
      <c r="Q93" s="180">
        <f>IFERROR(P93/$AC$1,0)</f>
        <v>0</v>
      </c>
      <c r="R93" s="194"/>
      <c r="S93" s="407"/>
      <c r="T93" s="374"/>
      <c r="U93" s="419"/>
      <c r="W93" s="80">
        <f t="shared" si="10"/>
        <v>0</v>
      </c>
      <c r="AG93" s="333" t="s">
        <v>58</v>
      </c>
      <c r="AH93" s="207" t="s">
        <v>57</v>
      </c>
      <c r="AI93" s="207" t="s">
        <v>58</v>
      </c>
      <c r="AJ93" s="207" t="s">
        <v>58</v>
      </c>
      <c r="AK93" s="207" t="s">
        <v>58</v>
      </c>
      <c r="AL93" s="207" t="s">
        <v>58</v>
      </c>
      <c r="AM93" s="207" t="s">
        <v>58</v>
      </c>
      <c r="AN93" s="207" t="s">
        <v>58</v>
      </c>
      <c r="AO93" s="207" t="s">
        <v>57</v>
      </c>
      <c r="AP93" s="207" t="s">
        <v>58</v>
      </c>
      <c r="AQ93" s="207" t="s">
        <v>58</v>
      </c>
      <c r="AR93" s="207" t="s">
        <v>58</v>
      </c>
      <c r="AS93" s="207" t="s">
        <v>58</v>
      </c>
      <c r="AT93" s="207" t="s">
        <v>58</v>
      </c>
      <c r="AU93" s="207" t="s">
        <v>58</v>
      </c>
      <c r="AV93" s="207" t="s">
        <v>57</v>
      </c>
      <c r="AW93" s="207" t="s">
        <v>57</v>
      </c>
      <c r="AX93" s="207" t="s">
        <v>57</v>
      </c>
    </row>
    <row r="94" spans="2:50" s="71" customFormat="1" ht="12.75" hidden="1" x14ac:dyDescent="0.2">
      <c r="B94" s="54" t="s">
        <v>289</v>
      </c>
      <c r="C94" s="422"/>
      <c r="D94" s="181">
        <f t="shared" si="20"/>
        <v>0</v>
      </c>
      <c r="E94" s="374"/>
      <c r="F94" s="407"/>
      <c r="G94" s="387"/>
      <c r="H94" s="80">
        <f t="shared" si="21"/>
        <v>0</v>
      </c>
      <c r="I94" s="80"/>
      <c r="J94" s="374"/>
      <c r="K94" s="194"/>
      <c r="L94" s="194"/>
      <c r="M94" s="194"/>
      <c r="N94" s="194"/>
      <c r="O94" s="194"/>
      <c r="P94" s="422"/>
      <c r="Q94" s="181">
        <f>IFERROR(P94/$AC$1,0)</f>
        <v>0</v>
      </c>
      <c r="R94" s="194"/>
      <c r="S94" s="407"/>
      <c r="T94" s="374"/>
      <c r="U94" s="419"/>
      <c r="W94" s="80">
        <f t="shared" si="10"/>
        <v>0</v>
      </c>
      <c r="AG94" s="333" t="s">
        <v>58</v>
      </c>
      <c r="AH94" s="207" t="s">
        <v>57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207" t="s">
        <v>58</v>
      </c>
      <c r="AO94" s="207" t="s">
        <v>57</v>
      </c>
      <c r="AP94" s="207" t="s">
        <v>58</v>
      </c>
      <c r="AQ94" s="207" t="s">
        <v>58</v>
      </c>
      <c r="AR94" s="207" t="s">
        <v>58</v>
      </c>
      <c r="AS94" s="207" t="s">
        <v>58</v>
      </c>
      <c r="AT94" s="207" t="s">
        <v>58</v>
      </c>
      <c r="AU94" s="207" t="s">
        <v>58</v>
      </c>
      <c r="AV94" s="207" t="s">
        <v>57</v>
      </c>
      <c r="AW94" s="207" t="s">
        <v>57</v>
      </c>
      <c r="AX94" s="207" t="s">
        <v>57</v>
      </c>
    </row>
    <row r="95" spans="2:50" s="71" customFormat="1" ht="12.75" hidden="1" x14ac:dyDescent="0.2">
      <c r="B95" s="86" t="s">
        <v>48</v>
      </c>
      <c r="C95" s="422"/>
      <c r="D95" s="181">
        <f t="shared" si="20"/>
        <v>0</v>
      </c>
      <c r="E95" s="374"/>
      <c r="F95" s="407"/>
      <c r="G95" s="387"/>
      <c r="H95" s="80">
        <f t="shared" si="21"/>
        <v>0</v>
      </c>
      <c r="I95" s="80"/>
      <c r="J95" s="374"/>
      <c r="K95" s="194"/>
      <c r="L95" s="194"/>
      <c r="M95" s="194"/>
      <c r="N95" s="194"/>
      <c r="O95" s="194"/>
      <c r="P95" s="422"/>
      <c r="Q95" s="181">
        <f>IFERROR(P95/$AC$1,0)</f>
        <v>0</v>
      </c>
      <c r="R95" s="194"/>
      <c r="S95" s="407"/>
      <c r="T95" s="374"/>
      <c r="U95" s="419"/>
      <c r="W95" s="80">
        <f t="shared" si="10"/>
        <v>0</v>
      </c>
      <c r="AG95" s="333" t="s">
        <v>57</v>
      </c>
      <c r="AH95" s="207" t="s">
        <v>57</v>
      </c>
      <c r="AI95" s="207" t="s">
        <v>58</v>
      </c>
      <c r="AJ95" s="207" t="s">
        <v>58</v>
      </c>
      <c r="AK95" s="207" t="s">
        <v>58</v>
      </c>
      <c r="AL95" s="207" t="s">
        <v>58</v>
      </c>
      <c r="AM95" s="207" t="s">
        <v>58</v>
      </c>
      <c r="AN95" s="207" t="s">
        <v>58</v>
      </c>
      <c r="AO95" s="207" t="s">
        <v>58</v>
      </c>
      <c r="AP95" s="207" t="s">
        <v>58</v>
      </c>
      <c r="AQ95" s="207" t="s">
        <v>58</v>
      </c>
      <c r="AR95" s="207" t="s">
        <v>58</v>
      </c>
      <c r="AS95" s="207" t="s">
        <v>58</v>
      </c>
      <c r="AT95" s="207" t="s">
        <v>57</v>
      </c>
      <c r="AU95" s="207" t="s">
        <v>58</v>
      </c>
      <c r="AV95" s="207" t="s">
        <v>57</v>
      </c>
      <c r="AW95" s="207" t="s">
        <v>57</v>
      </c>
      <c r="AX95" s="207" t="s">
        <v>57</v>
      </c>
    </row>
    <row r="96" spans="2:50" s="71" customFormat="1" ht="12.75" hidden="1" x14ac:dyDescent="0.2">
      <c r="B96" s="86" t="s">
        <v>290</v>
      </c>
      <c r="C96" s="422"/>
      <c r="D96" s="181">
        <f t="shared" si="20"/>
        <v>0</v>
      </c>
      <c r="E96" s="374"/>
      <c r="F96" s="407"/>
      <c r="G96" s="387"/>
      <c r="H96" s="80">
        <f t="shared" si="21"/>
        <v>0</v>
      </c>
      <c r="I96" s="80"/>
      <c r="J96" s="374"/>
      <c r="K96" s="194"/>
      <c r="L96" s="194"/>
      <c r="M96" s="194"/>
      <c r="N96" s="194"/>
      <c r="O96" s="194"/>
      <c r="P96" s="194"/>
      <c r="Q96" s="194"/>
      <c r="R96" s="194"/>
      <c r="S96" s="194"/>
      <c r="T96" s="374"/>
      <c r="U96" s="419"/>
      <c r="W96" s="80">
        <f t="shared" si="10"/>
        <v>0</v>
      </c>
      <c r="AG96" s="333" t="s">
        <v>58</v>
      </c>
      <c r="AH96" s="207" t="s">
        <v>58</v>
      </c>
      <c r="AI96" s="207" t="s">
        <v>57</v>
      </c>
      <c r="AJ96" s="207" t="s">
        <v>57</v>
      </c>
      <c r="AK96" s="207" t="s">
        <v>58</v>
      </c>
      <c r="AL96" s="207" t="s">
        <v>58</v>
      </c>
      <c r="AM96" s="207" t="s">
        <v>58</v>
      </c>
      <c r="AN96" s="207" t="s">
        <v>58</v>
      </c>
      <c r="AO96" s="207" t="s">
        <v>58</v>
      </c>
      <c r="AP96" s="207" t="s">
        <v>58</v>
      </c>
      <c r="AQ96" s="207" t="s">
        <v>58</v>
      </c>
      <c r="AR96" s="207" t="s">
        <v>58</v>
      </c>
      <c r="AS96" s="207" t="s">
        <v>58</v>
      </c>
      <c r="AT96" s="207" t="s">
        <v>58</v>
      </c>
      <c r="AU96" s="207" t="s">
        <v>58</v>
      </c>
      <c r="AV96" s="207" t="s">
        <v>58</v>
      </c>
      <c r="AW96" s="207" t="s">
        <v>58</v>
      </c>
      <c r="AX96" s="207" t="s">
        <v>58</v>
      </c>
    </row>
    <row r="97" spans="2:50" s="71" customFormat="1" ht="12.75" hidden="1" x14ac:dyDescent="0.2">
      <c r="B97" s="55" t="s">
        <v>312</v>
      </c>
      <c r="C97" s="422"/>
      <c r="D97" s="181">
        <f t="shared" si="20"/>
        <v>0</v>
      </c>
      <c r="E97" s="374"/>
      <c r="F97" s="407"/>
      <c r="G97" s="387"/>
      <c r="H97" s="80">
        <f t="shared" si="21"/>
        <v>0</v>
      </c>
      <c r="I97" s="80"/>
      <c r="J97" s="374"/>
      <c r="K97" s="194"/>
      <c r="L97" s="194"/>
      <c r="M97" s="194"/>
      <c r="N97" s="194"/>
      <c r="O97" s="194"/>
      <c r="P97" s="421"/>
      <c r="Q97" s="180">
        <f>IFERROR(P97/$AC$1,0)</f>
        <v>0</v>
      </c>
      <c r="R97" s="194"/>
      <c r="S97" s="424"/>
      <c r="T97" s="374"/>
      <c r="U97" s="419"/>
      <c r="W97" s="80">
        <f t="shared" si="10"/>
        <v>0</v>
      </c>
      <c r="AG97" s="333" t="s">
        <v>58</v>
      </c>
      <c r="AH97" s="207" t="s">
        <v>57</v>
      </c>
      <c r="AI97" s="207" t="s">
        <v>57</v>
      </c>
      <c r="AJ97" s="207" t="s">
        <v>57</v>
      </c>
      <c r="AK97" s="207" t="s">
        <v>58</v>
      </c>
      <c r="AL97" s="207" t="s">
        <v>58</v>
      </c>
      <c r="AM97" s="207" t="s">
        <v>58</v>
      </c>
      <c r="AN97" s="207" t="s">
        <v>58</v>
      </c>
      <c r="AO97" s="207" t="s">
        <v>57</v>
      </c>
      <c r="AP97" s="207" t="s">
        <v>57</v>
      </c>
      <c r="AQ97" s="207" t="s">
        <v>57</v>
      </c>
      <c r="AR97" s="207" t="s">
        <v>58</v>
      </c>
      <c r="AS97" s="207" t="s">
        <v>58</v>
      </c>
      <c r="AT97" s="207" t="s">
        <v>58</v>
      </c>
      <c r="AU97" s="207" t="s">
        <v>58</v>
      </c>
      <c r="AV97" s="207" t="s">
        <v>58</v>
      </c>
      <c r="AW97" s="207" t="s">
        <v>57</v>
      </c>
      <c r="AX97" s="207" t="s">
        <v>57</v>
      </c>
    </row>
    <row r="98" spans="2:50" s="71" customFormat="1" ht="12.75" hidden="1" x14ac:dyDescent="0.2">
      <c r="B98" s="55" t="s">
        <v>292</v>
      </c>
      <c r="C98" s="422"/>
      <c r="D98" s="181">
        <f t="shared" si="20"/>
        <v>0</v>
      </c>
      <c r="E98" s="374"/>
      <c r="F98" s="407"/>
      <c r="G98" s="387"/>
      <c r="H98" s="80">
        <f t="shared" si="21"/>
        <v>0</v>
      </c>
      <c r="I98" s="80"/>
      <c r="J98" s="374"/>
      <c r="K98" s="194"/>
      <c r="L98" s="194"/>
      <c r="M98" s="194"/>
      <c r="N98" s="194"/>
      <c r="O98" s="194"/>
      <c r="P98" s="194"/>
      <c r="Q98" s="194"/>
      <c r="R98" s="194"/>
      <c r="S98" s="194"/>
      <c r="T98" s="374"/>
      <c r="U98" s="419"/>
      <c r="W98" s="80">
        <f t="shared" si="10"/>
        <v>0</v>
      </c>
      <c r="AG98" s="333" t="s">
        <v>58</v>
      </c>
      <c r="AH98" s="207" t="s">
        <v>58</v>
      </c>
      <c r="AI98" s="207" t="s">
        <v>58</v>
      </c>
      <c r="AJ98" s="207" t="s">
        <v>58</v>
      </c>
      <c r="AK98" s="207" t="s">
        <v>58</v>
      </c>
      <c r="AL98" s="207" t="s">
        <v>58</v>
      </c>
      <c r="AM98" s="207" t="s">
        <v>58</v>
      </c>
      <c r="AN98" s="207" t="s">
        <v>58</v>
      </c>
      <c r="AO98" s="207" t="s">
        <v>57</v>
      </c>
      <c r="AP98" s="207" t="s">
        <v>58</v>
      </c>
      <c r="AQ98" s="207" t="s">
        <v>58</v>
      </c>
      <c r="AR98" s="207" t="s">
        <v>58</v>
      </c>
      <c r="AS98" s="207" t="s">
        <v>58</v>
      </c>
      <c r="AT98" s="207" t="s">
        <v>58</v>
      </c>
      <c r="AU98" s="207" t="s">
        <v>58</v>
      </c>
      <c r="AV98" s="207" t="s">
        <v>58</v>
      </c>
      <c r="AW98" s="207" t="s">
        <v>58</v>
      </c>
      <c r="AX98" s="207" t="s">
        <v>58</v>
      </c>
    </row>
    <row r="99" spans="2:50" s="71" customFormat="1" ht="12.75" hidden="1" x14ac:dyDescent="0.2">
      <c r="B99" s="55" t="s">
        <v>293</v>
      </c>
      <c r="C99" s="422"/>
      <c r="D99" s="181">
        <f t="shared" si="20"/>
        <v>0</v>
      </c>
      <c r="E99" s="374"/>
      <c r="F99" s="407"/>
      <c r="G99" s="387"/>
      <c r="H99" s="80"/>
      <c r="I99" s="80">
        <f>F99</f>
        <v>0</v>
      </c>
      <c r="J99" s="374"/>
      <c r="K99" s="194"/>
      <c r="L99" s="194"/>
      <c r="M99" s="194"/>
      <c r="N99" s="194"/>
      <c r="O99" s="194"/>
      <c r="P99" s="194"/>
      <c r="Q99" s="194"/>
      <c r="R99" s="194"/>
      <c r="S99" s="194"/>
      <c r="T99" s="374"/>
      <c r="U99" s="419"/>
      <c r="W99" s="80">
        <f t="shared" si="10"/>
        <v>0</v>
      </c>
      <c r="AG99" s="333" t="s">
        <v>58</v>
      </c>
      <c r="AH99" s="207" t="s">
        <v>58</v>
      </c>
      <c r="AI99" s="207" t="s">
        <v>58</v>
      </c>
      <c r="AJ99" s="207" t="s">
        <v>58</v>
      </c>
      <c r="AK99" s="207" t="s">
        <v>58</v>
      </c>
      <c r="AL99" s="207" t="s">
        <v>58</v>
      </c>
      <c r="AM99" s="207" t="s">
        <v>58</v>
      </c>
      <c r="AN99" s="207" t="s">
        <v>58</v>
      </c>
      <c r="AO99" s="207" t="s">
        <v>58</v>
      </c>
      <c r="AP99" s="207" t="s">
        <v>58</v>
      </c>
      <c r="AQ99" s="207" t="s">
        <v>58</v>
      </c>
      <c r="AR99" s="207" t="s">
        <v>58</v>
      </c>
      <c r="AS99" s="207" t="s">
        <v>58</v>
      </c>
      <c r="AT99" s="207" t="s">
        <v>58</v>
      </c>
      <c r="AU99" s="207" t="s">
        <v>58</v>
      </c>
      <c r="AV99" s="207" t="s">
        <v>58</v>
      </c>
      <c r="AW99" s="207" t="s">
        <v>58</v>
      </c>
      <c r="AX99" s="207" t="s">
        <v>58</v>
      </c>
    </row>
    <row r="100" spans="2:50" s="71" customFormat="1" ht="12.75" hidden="1" x14ac:dyDescent="0.2">
      <c r="B100" s="55" t="s">
        <v>294</v>
      </c>
      <c r="C100" s="422"/>
      <c r="D100" s="181">
        <f t="shared" si="20"/>
        <v>0</v>
      </c>
      <c r="E100" s="374"/>
      <c r="F100" s="407"/>
      <c r="G100" s="387"/>
      <c r="H100" s="80">
        <f t="shared" si="21"/>
        <v>0</v>
      </c>
      <c r="I100" s="80"/>
      <c r="J100" s="374"/>
      <c r="K100" s="194"/>
      <c r="L100" s="194"/>
      <c r="M100" s="194"/>
      <c r="N100" s="194"/>
      <c r="O100" s="194"/>
      <c r="P100" s="194"/>
      <c r="Q100" s="194"/>
      <c r="R100" s="194"/>
      <c r="S100" s="194"/>
      <c r="T100" s="374"/>
      <c r="U100" s="419"/>
      <c r="W100" s="80">
        <f t="shared" si="10"/>
        <v>0</v>
      </c>
      <c r="AG100" s="333" t="s">
        <v>57</v>
      </c>
      <c r="AH100" s="207" t="s">
        <v>58</v>
      </c>
      <c r="AI100" s="207" t="s">
        <v>58</v>
      </c>
      <c r="AJ100" s="207" t="s">
        <v>58</v>
      </c>
      <c r="AK100" s="207" t="s">
        <v>58</v>
      </c>
      <c r="AL100" s="207" t="s">
        <v>57</v>
      </c>
      <c r="AM100" s="207" t="s">
        <v>58</v>
      </c>
      <c r="AN100" s="207" t="s">
        <v>58</v>
      </c>
      <c r="AO100" s="207" t="s">
        <v>57</v>
      </c>
      <c r="AP100" s="207" t="s">
        <v>58</v>
      </c>
      <c r="AQ100" s="207" t="s">
        <v>57</v>
      </c>
      <c r="AR100" s="207" t="s">
        <v>58</v>
      </c>
      <c r="AS100" s="207" t="s">
        <v>58</v>
      </c>
      <c r="AT100" s="207" t="s">
        <v>58</v>
      </c>
      <c r="AU100" s="207" t="s">
        <v>58</v>
      </c>
      <c r="AV100" s="207" t="s">
        <v>58</v>
      </c>
      <c r="AW100" s="207" t="s">
        <v>58</v>
      </c>
      <c r="AX100" s="207" t="s">
        <v>58</v>
      </c>
    </row>
    <row r="101" spans="2:50" s="71" customFormat="1" ht="12.75" hidden="1" x14ac:dyDescent="0.2">
      <c r="B101" s="55" t="s">
        <v>46</v>
      </c>
      <c r="C101" s="422"/>
      <c r="D101" s="181">
        <f t="shared" si="20"/>
        <v>0</v>
      </c>
      <c r="E101" s="374"/>
      <c r="F101" s="407"/>
      <c r="G101" s="387"/>
      <c r="H101" s="80">
        <f t="shared" si="21"/>
        <v>0</v>
      </c>
      <c r="I101" s="80"/>
      <c r="J101" s="374"/>
      <c r="K101" s="194"/>
      <c r="L101" s="194"/>
      <c r="M101" s="194"/>
      <c r="N101" s="194"/>
      <c r="O101" s="194"/>
      <c r="P101" s="421"/>
      <c r="Q101" s="180">
        <f>IFERROR(P101/$AC$1,0)</f>
        <v>0</v>
      </c>
      <c r="R101" s="194"/>
      <c r="S101" s="424"/>
      <c r="T101" s="374"/>
      <c r="U101" s="419"/>
      <c r="W101" s="80">
        <f t="shared" si="10"/>
        <v>0</v>
      </c>
      <c r="AG101" s="333" t="s">
        <v>58</v>
      </c>
      <c r="AH101" s="207" t="s">
        <v>57</v>
      </c>
      <c r="AI101" s="207" t="s">
        <v>58</v>
      </c>
      <c r="AJ101" s="207" t="s">
        <v>58</v>
      </c>
      <c r="AK101" s="207" t="s">
        <v>58</v>
      </c>
      <c r="AL101" s="207" t="s">
        <v>58</v>
      </c>
      <c r="AM101" s="207" t="s">
        <v>58</v>
      </c>
      <c r="AN101" s="207" t="s">
        <v>58</v>
      </c>
      <c r="AO101" s="207" t="s">
        <v>58</v>
      </c>
      <c r="AP101" s="207" t="s">
        <v>58</v>
      </c>
      <c r="AQ101" s="207" t="s">
        <v>58</v>
      </c>
      <c r="AR101" s="207" t="s">
        <v>58</v>
      </c>
      <c r="AS101" s="207" t="s">
        <v>58</v>
      </c>
      <c r="AT101" s="207" t="s">
        <v>58</v>
      </c>
      <c r="AU101" s="207" t="s">
        <v>58</v>
      </c>
      <c r="AV101" s="207" t="s">
        <v>58</v>
      </c>
      <c r="AW101" s="207" t="s">
        <v>57</v>
      </c>
      <c r="AX101" s="207" t="s">
        <v>57</v>
      </c>
    </row>
    <row r="102" spans="2:50" s="71" customFormat="1" ht="12.75" hidden="1" x14ac:dyDescent="0.2">
      <c r="B102" s="55" t="s">
        <v>295</v>
      </c>
      <c r="C102" s="422"/>
      <c r="D102" s="181">
        <f t="shared" si="20"/>
        <v>0</v>
      </c>
      <c r="E102" s="374"/>
      <c r="F102" s="407"/>
      <c r="G102" s="387"/>
      <c r="H102" s="80">
        <f t="shared" si="21"/>
        <v>0</v>
      </c>
      <c r="I102" s="80"/>
      <c r="J102" s="374"/>
      <c r="K102" s="194"/>
      <c r="L102" s="194"/>
      <c r="M102" s="194"/>
      <c r="N102" s="194"/>
      <c r="O102" s="194"/>
      <c r="P102" s="194"/>
      <c r="Q102" s="194"/>
      <c r="R102" s="194"/>
      <c r="S102" s="194"/>
      <c r="T102" s="374"/>
      <c r="U102" s="419"/>
      <c r="W102" s="80">
        <f t="shared" si="10"/>
        <v>0</v>
      </c>
      <c r="AG102" s="333" t="s">
        <v>58</v>
      </c>
      <c r="AH102" s="207" t="s">
        <v>58</v>
      </c>
      <c r="AI102" s="207" t="s">
        <v>58</v>
      </c>
      <c r="AJ102" s="207" t="s">
        <v>58</v>
      </c>
      <c r="AK102" s="207" t="s">
        <v>58</v>
      </c>
      <c r="AL102" s="207" t="s">
        <v>58</v>
      </c>
      <c r="AM102" s="207" t="s">
        <v>57</v>
      </c>
      <c r="AN102" s="207" t="s">
        <v>57</v>
      </c>
      <c r="AO102" s="207" t="s">
        <v>58</v>
      </c>
      <c r="AP102" s="207" t="s">
        <v>58</v>
      </c>
      <c r="AQ102" s="207" t="s">
        <v>58</v>
      </c>
      <c r="AR102" s="207" t="s">
        <v>58</v>
      </c>
      <c r="AS102" s="207" t="s">
        <v>58</v>
      </c>
      <c r="AT102" s="207" t="s">
        <v>58</v>
      </c>
      <c r="AU102" s="207" t="s">
        <v>58</v>
      </c>
      <c r="AV102" s="207" t="s">
        <v>58</v>
      </c>
      <c r="AW102" s="207" t="s">
        <v>58</v>
      </c>
      <c r="AX102" s="207" t="s">
        <v>58</v>
      </c>
    </row>
    <row r="103" spans="2:50" s="71" customFormat="1" ht="12.75" hidden="1" x14ac:dyDescent="0.2">
      <c r="B103" s="54" t="s">
        <v>296</v>
      </c>
      <c r="C103" s="422"/>
      <c r="D103" s="181">
        <f t="shared" si="20"/>
        <v>0</v>
      </c>
      <c r="E103" s="374"/>
      <c r="F103" s="407"/>
      <c r="G103" s="387"/>
      <c r="H103" s="80">
        <f t="shared" si="21"/>
        <v>0</v>
      </c>
      <c r="I103" s="80"/>
      <c r="J103" s="374"/>
      <c r="K103" s="194"/>
      <c r="L103" s="194"/>
      <c r="M103" s="194"/>
      <c r="N103" s="194"/>
      <c r="O103" s="194"/>
      <c r="P103" s="194"/>
      <c r="Q103" s="194"/>
      <c r="R103" s="194"/>
      <c r="S103" s="194"/>
      <c r="T103" s="374"/>
      <c r="U103" s="419"/>
      <c r="W103" s="80">
        <f t="shared" si="10"/>
        <v>0</v>
      </c>
      <c r="AG103" s="333" t="s">
        <v>58</v>
      </c>
      <c r="AH103" s="207" t="s">
        <v>58</v>
      </c>
      <c r="AI103" s="207" t="s">
        <v>58</v>
      </c>
      <c r="AJ103" s="207" t="s">
        <v>58</v>
      </c>
      <c r="AK103" s="207" t="s">
        <v>58</v>
      </c>
      <c r="AL103" s="207" t="s">
        <v>58</v>
      </c>
      <c r="AM103" s="207" t="s">
        <v>57</v>
      </c>
      <c r="AN103" s="207" t="s">
        <v>57</v>
      </c>
      <c r="AO103" s="207" t="s">
        <v>58</v>
      </c>
      <c r="AP103" s="207" t="s">
        <v>58</v>
      </c>
      <c r="AQ103" s="207" t="s">
        <v>58</v>
      </c>
      <c r="AR103" s="207" t="s">
        <v>58</v>
      </c>
      <c r="AS103" s="207" t="s">
        <v>58</v>
      </c>
      <c r="AT103" s="207" t="s">
        <v>58</v>
      </c>
      <c r="AU103" s="207" t="s">
        <v>58</v>
      </c>
      <c r="AV103" s="207" t="s">
        <v>58</v>
      </c>
      <c r="AW103" s="207" t="s">
        <v>58</v>
      </c>
      <c r="AX103" s="207" t="s">
        <v>58</v>
      </c>
    </row>
    <row r="104" spans="2:50" s="71" customFormat="1" ht="12.75" hidden="1" x14ac:dyDescent="0.2">
      <c r="B104" s="55" t="s">
        <v>142</v>
      </c>
      <c r="C104" s="422"/>
      <c r="D104" s="181">
        <f t="shared" si="20"/>
        <v>0</v>
      </c>
      <c r="E104" s="374"/>
      <c r="F104" s="407"/>
      <c r="G104" s="387"/>
      <c r="H104" s="80">
        <f t="shared" si="21"/>
        <v>0</v>
      </c>
      <c r="I104" s="80"/>
      <c r="J104" s="374"/>
      <c r="K104" s="194"/>
      <c r="L104" s="194"/>
      <c r="M104" s="194"/>
      <c r="N104" s="194"/>
      <c r="O104" s="194"/>
      <c r="P104" s="421"/>
      <c r="Q104" s="180">
        <f t="shared" ref="Q104:Q109" si="22">IFERROR(P104/$AC$1,0)</f>
        <v>0</v>
      </c>
      <c r="R104" s="194"/>
      <c r="S104" s="407"/>
      <c r="T104" s="374"/>
      <c r="U104" s="419"/>
      <c r="W104" s="80">
        <f t="shared" si="10"/>
        <v>0</v>
      </c>
      <c r="AG104" s="333" t="s">
        <v>57</v>
      </c>
      <c r="AH104" s="207" t="s">
        <v>57</v>
      </c>
      <c r="AI104" s="207" t="s">
        <v>58</v>
      </c>
      <c r="AJ104" s="207" t="s">
        <v>58</v>
      </c>
      <c r="AK104" s="207" t="s">
        <v>57</v>
      </c>
      <c r="AL104" s="207" t="s">
        <v>57</v>
      </c>
      <c r="AM104" s="207" t="s">
        <v>58</v>
      </c>
      <c r="AN104" s="207" t="s">
        <v>58</v>
      </c>
      <c r="AO104" s="207" t="s">
        <v>57</v>
      </c>
      <c r="AP104" s="207" t="s">
        <v>57</v>
      </c>
      <c r="AQ104" s="207" t="s">
        <v>57</v>
      </c>
      <c r="AR104" s="207" t="s">
        <v>58</v>
      </c>
      <c r="AS104" s="207" t="s">
        <v>58</v>
      </c>
      <c r="AT104" s="207" t="s">
        <v>57</v>
      </c>
      <c r="AU104" s="207" t="s">
        <v>58</v>
      </c>
      <c r="AV104" s="207" t="s">
        <v>57</v>
      </c>
      <c r="AW104" s="207" t="s">
        <v>57</v>
      </c>
      <c r="AX104" s="207" t="s">
        <v>57</v>
      </c>
    </row>
    <row r="105" spans="2:50" s="71" customFormat="1" ht="13.5" hidden="1" thickBot="1" x14ac:dyDescent="0.25">
      <c r="B105" s="55" t="s">
        <v>297</v>
      </c>
      <c r="C105" s="422"/>
      <c r="D105" s="181">
        <f t="shared" si="20"/>
        <v>0</v>
      </c>
      <c r="E105" s="374"/>
      <c r="F105" s="407"/>
      <c r="G105" s="387"/>
      <c r="H105" s="80">
        <f t="shared" si="21"/>
        <v>0</v>
      </c>
      <c r="I105" s="80"/>
      <c r="J105" s="374"/>
      <c r="K105" s="429"/>
      <c r="L105" s="184">
        <f>IFERROR(K105/$AC$1,0)</f>
        <v>0</v>
      </c>
      <c r="M105" s="194"/>
      <c r="N105" s="430"/>
      <c r="O105" s="194"/>
      <c r="P105" s="422"/>
      <c r="Q105" s="181">
        <f t="shared" si="22"/>
        <v>0</v>
      </c>
      <c r="R105" s="194"/>
      <c r="S105" s="407"/>
      <c r="T105" s="374"/>
      <c r="U105" s="419"/>
      <c r="W105" s="80">
        <f t="shared" si="10"/>
        <v>0</v>
      </c>
      <c r="AG105" s="333" t="s">
        <v>58</v>
      </c>
      <c r="AH105" s="207" t="s">
        <v>57</v>
      </c>
      <c r="AI105" s="207" t="s">
        <v>58</v>
      </c>
      <c r="AJ105" s="207" t="s">
        <v>57</v>
      </c>
      <c r="AK105" s="207" t="s">
        <v>57</v>
      </c>
      <c r="AL105" s="207" t="s">
        <v>58</v>
      </c>
      <c r="AM105" s="207" t="s">
        <v>58</v>
      </c>
      <c r="AN105" s="207" t="s">
        <v>58</v>
      </c>
      <c r="AO105" s="207" t="s">
        <v>58</v>
      </c>
      <c r="AP105" s="207" t="s">
        <v>57</v>
      </c>
      <c r="AQ105" s="207" t="s">
        <v>57</v>
      </c>
      <c r="AR105" s="207" t="s">
        <v>58</v>
      </c>
      <c r="AS105" s="207" t="s">
        <v>58</v>
      </c>
      <c r="AT105" s="207" t="s">
        <v>58</v>
      </c>
      <c r="AU105" s="207" t="s">
        <v>58</v>
      </c>
      <c r="AV105" s="207" t="s">
        <v>58</v>
      </c>
      <c r="AW105" s="207" t="s">
        <v>58</v>
      </c>
      <c r="AX105" s="207" t="s">
        <v>58</v>
      </c>
    </row>
    <row r="106" spans="2:50" s="71" customFormat="1" ht="12.75" hidden="1" x14ac:dyDescent="0.2">
      <c r="B106" s="54" t="s">
        <v>298</v>
      </c>
      <c r="C106" s="422"/>
      <c r="D106" s="181">
        <f t="shared" si="20"/>
        <v>0</v>
      </c>
      <c r="E106" s="374"/>
      <c r="F106" s="407"/>
      <c r="G106" s="387"/>
      <c r="H106" s="80">
        <f t="shared" si="21"/>
        <v>0</v>
      </c>
      <c r="I106" s="80"/>
      <c r="J106" s="374"/>
      <c r="K106" s="194"/>
      <c r="L106" s="194"/>
      <c r="M106" s="194"/>
      <c r="N106" s="194"/>
      <c r="O106" s="194"/>
      <c r="P106" s="422"/>
      <c r="Q106" s="181">
        <f t="shared" si="22"/>
        <v>0</v>
      </c>
      <c r="R106" s="194"/>
      <c r="S106" s="407"/>
      <c r="T106" s="374"/>
      <c r="U106" s="419"/>
      <c r="W106" s="80">
        <f t="shared" si="10"/>
        <v>0</v>
      </c>
      <c r="AG106" s="333" t="s">
        <v>57</v>
      </c>
      <c r="AH106" s="207" t="s">
        <v>57</v>
      </c>
      <c r="AI106" s="207" t="s">
        <v>58</v>
      </c>
      <c r="AJ106" s="207" t="s">
        <v>57</v>
      </c>
      <c r="AK106" s="207" t="s">
        <v>57</v>
      </c>
      <c r="AL106" s="207" t="s">
        <v>58</v>
      </c>
      <c r="AM106" s="207" t="s">
        <v>58</v>
      </c>
      <c r="AN106" s="207" t="s">
        <v>58</v>
      </c>
      <c r="AO106" s="207" t="s">
        <v>58</v>
      </c>
      <c r="AP106" s="207" t="s">
        <v>57</v>
      </c>
      <c r="AQ106" s="207" t="s">
        <v>57</v>
      </c>
      <c r="AR106" s="207" t="s">
        <v>58</v>
      </c>
      <c r="AS106" s="207" t="s">
        <v>58</v>
      </c>
      <c r="AT106" s="207" t="s">
        <v>58</v>
      </c>
      <c r="AU106" s="207" t="s">
        <v>58</v>
      </c>
      <c r="AV106" s="207" t="s">
        <v>58</v>
      </c>
      <c r="AW106" s="207" t="s">
        <v>57</v>
      </c>
      <c r="AX106" s="207" t="s">
        <v>57</v>
      </c>
    </row>
    <row r="107" spans="2:50" s="71" customFormat="1" ht="12.75" hidden="1" x14ac:dyDescent="0.2">
      <c r="B107" s="55" t="s">
        <v>299</v>
      </c>
      <c r="C107" s="422"/>
      <c r="D107" s="181">
        <f t="shared" si="20"/>
        <v>0</v>
      </c>
      <c r="E107" s="374"/>
      <c r="F107" s="407"/>
      <c r="G107" s="387"/>
      <c r="H107" s="80">
        <f t="shared" si="21"/>
        <v>0</v>
      </c>
      <c r="I107" s="80"/>
      <c r="J107" s="374"/>
      <c r="K107" s="431"/>
      <c r="L107" s="179">
        <f>IFERROR(K107/$AC$1,0)</f>
        <v>0</v>
      </c>
      <c r="M107" s="194"/>
      <c r="N107" s="412"/>
      <c r="O107" s="194"/>
      <c r="P107" s="422"/>
      <c r="Q107" s="181">
        <f t="shared" si="22"/>
        <v>0</v>
      </c>
      <c r="R107" s="194"/>
      <c r="S107" s="407"/>
      <c r="T107" s="374"/>
      <c r="U107" s="419"/>
      <c r="W107" s="80">
        <f t="shared" si="10"/>
        <v>0</v>
      </c>
      <c r="AG107" s="333" t="s">
        <v>57</v>
      </c>
      <c r="AH107" s="207" t="s">
        <v>57</v>
      </c>
      <c r="AI107" s="207" t="s">
        <v>58</v>
      </c>
      <c r="AJ107" s="207" t="s">
        <v>57</v>
      </c>
      <c r="AK107" s="207" t="s">
        <v>58</v>
      </c>
      <c r="AL107" s="207" t="s">
        <v>58</v>
      </c>
      <c r="AM107" s="207" t="s">
        <v>58</v>
      </c>
      <c r="AN107" s="207" t="s">
        <v>58</v>
      </c>
      <c r="AO107" s="207" t="s">
        <v>58</v>
      </c>
      <c r="AP107" s="207" t="s">
        <v>58</v>
      </c>
      <c r="AQ107" s="207" t="s">
        <v>58</v>
      </c>
      <c r="AR107" s="207" t="s">
        <v>58</v>
      </c>
      <c r="AS107" s="207" t="s">
        <v>58</v>
      </c>
      <c r="AT107" s="207" t="s">
        <v>58</v>
      </c>
      <c r="AU107" s="207" t="s">
        <v>58</v>
      </c>
      <c r="AV107" s="207" t="s">
        <v>58</v>
      </c>
      <c r="AW107" s="207" t="s">
        <v>57</v>
      </c>
      <c r="AX107" s="207" t="s">
        <v>57</v>
      </c>
    </row>
    <row r="108" spans="2:50" s="71" customFormat="1" ht="12.75" hidden="1" x14ac:dyDescent="0.2">
      <c r="B108" s="55" t="s">
        <v>300</v>
      </c>
      <c r="C108" s="422"/>
      <c r="D108" s="181">
        <f t="shared" si="20"/>
        <v>0</v>
      </c>
      <c r="E108" s="374"/>
      <c r="F108" s="407"/>
      <c r="G108" s="387"/>
      <c r="H108" s="80">
        <f t="shared" si="21"/>
        <v>0</v>
      </c>
      <c r="I108" s="80"/>
      <c r="J108" s="374"/>
      <c r="K108" s="422"/>
      <c r="L108" s="181">
        <f>IFERROR(K108/$AC$1,0)</f>
        <v>0</v>
      </c>
      <c r="M108" s="194"/>
      <c r="N108" s="407"/>
      <c r="O108" s="194"/>
      <c r="P108" s="422"/>
      <c r="Q108" s="181">
        <f t="shared" si="22"/>
        <v>0</v>
      </c>
      <c r="R108" s="194"/>
      <c r="S108" s="407"/>
      <c r="T108" s="374"/>
      <c r="U108" s="419"/>
      <c r="W108" s="80">
        <f t="shared" si="10"/>
        <v>0</v>
      </c>
      <c r="AG108" s="333" t="s">
        <v>57</v>
      </c>
      <c r="AH108" s="207" t="s">
        <v>57</v>
      </c>
      <c r="AI108" s="207" t="s">
        <v>58</v>
      </c>
      <c r="AJ108" s="207" t="s">
        <v>57</v>
      </c>
      <c r="AK108" s="207" t="s">
        <v>58</v>
      </c>
      <c r="AL108" s="207" t="s">
        <v>58</v>
      </c>
      <c r="AM108" s="207" t="s">
        <v>58</v>
      </c>
      <c r="AN108" s="207" t="s">
        <v>58</v>
      </c>
      <c r="AO108" s="207" t="s">
        <v>57</v>
      </c>
      <c r="AP108" s="207" t="s">
        <v>58</v>
      </c>
      <c r="AQ108" s="207" t="s">
        <v>58</v>
      </c>
      <c r="AR108" s="207" t="s">
        <v>58</v>
      </c>
      <c r="AS108" s="207" t="s">
        <v>58</v>
      </c>
      <c r="AT108" s="207" t="s">
        <v>58</v>
      </c>
      <c r="AU108" s="207" t="s">
        <v>58</v>
      </c>
      <c r="AV108" s="207" t="s">
        <v>58</v>
      </c>
      <c r="AW108" s="207" t="s">
        <v>57</v>
      </c>
      <c r="AX108" s="207" t="s">
        <v>57</v>
      </c>
    </row>
    <row r="109" spans="2:50" s="71" customFormat="1" ht="12.75" hidden="1" x14ac:dyDescent="0.2">
      <c r="B109" s="55" t="s">
        <v>301</v>
      </c>
      <c r="C109" s="422"/>
      <c r="D109" s="181">
        <f t="shared" si="20"/>
        <v>0</v>
      </c>
      <c r="E109" s="374"/>
      <c r="F109" s="407"/>
      <c r="G109" s="387"/>
      <c r="H109" s="80">
        <f t="shared" si="21"/>
        <v>0</v>
      </c>
      <c r="I109" s="80"/>
      <c r="J109" s="374"/>
      <c r="K109" s="422"/>
      <c r="L109" s="181">
        <f>IFERROR(K109/$AC$1,0)</f>
        <v>0</v>
      </c>
      <c r="M109" s="194"/>
      <c r="N109" s="407"/>
      <c r="O109" s="194"/>
      <c r="P109" s="422"/>
      <c r="Q109" s="181">
        <f t="shared" si="22"/>
        <v>0</v>
      </c>
      <c r="R109" s="194"/>
      <c r="S109" s="407"/>
      <c r="T109" s="374"/>
      <c r="U109" s="419"/>
      <c r="W109" s="80">
        <f t="shared" si="10"/>
        <v>0</v>
      </c>
      <c r="AG109" s="333" t="s">
        <v>57</v>
      </c>
      <c r="AH109" s="207" t="s">
        <v>57</v>
      </c>
      <c r="AI109" s="207" t="s">
        <v>58</v>
      </c>
      <c r="AJ109" s="207" t="s">
        <v>57</v>
      </c>
      <c r="AK109" s="207" t="s">
        <v>58</v>
      </c>
      <c r="AL109" s="207" t="s">
        <v>58</v>
      </c>
      <c r="AM109" s="207" t="s">
        <v>58</v>
      </c>
      <c r="AN109" s="207" t="s">
        <v>58</v>
      </c>
      <c r="AO109" s="207" t="s">
        <v>58</v>
      </c>
      <c r="AP109" s="207" t="s">
        <v>57</v>
      </c>
      <c r="AQ109" s="207" t="s">
        <v>58</v>
      </c>
      <c r="AR109" s="207" t="s">
        <v>58</v>
      </c>
      <c r="AS109" s="207" t="s">
        <v>58</v>
      </c>
      <c r="AT109" s="207" t="s">
        <v>58</v>
      </c>
      <c r="AU109" s="207" t="s">
        <v>58</v>
      </c>
      <c r="AV109" s="207" t="s">
        <v>58</v>
      </c>
      <c r="AW109" s="207" t="s">
        <v>58</v>
      </c>
      <c r="AX109" s="207" t="s">
        <v>58</v>
      </c>
    </row>
    <row r="110" spans="2:50" s="71" customFormat="1" ht="12.75" hidden="1" x14ac:dyDescent="0.2">
      <c r="B110" s="55" t="s">
        <v>302</v>
      </c>
      <c r="C110" s="422"/>
      <c r="D110" s="181">
        <f t="shared" si="20"/>
        <v>0</v>
      </c>
      <c r="E110" s="374"/>
      <c r="F110" s="407"/>
      <c r="G110" s="387"/>
      <c r="H110" s="80">
        <f t="shared" si="21"/>
        <v>0</v>
      </c>
      <c r="I110" s="80"/>
      <c r="J110" s="374"/>
      <c r="K110" s="194"/>
      <c r="L110" s="194"/>
      <c r="M110" s="194"/>
      <c r="N110" s="194"/>
      <c r="O110" s="194"/>
      <c r="P110" s="194"/>
      <c r="Q110" s="194"/>
      <c r="R110" s="194"/>
      <c r="S110" s="194"/>
      <c r="T110" s="374"/>
      <c r="U110" s="419"/>
      <c r="W110" s="80">
        <f t="shared" si="10"/>
        <v>0</v>
      </c>
      <c r="AG110" s="333" t="s">
        <v>57</v>
      </c>
      <c r="AH110" s="207" t="s">
        <v>58</v>
      </c>
      <c r="AI110" s="207" t="s">
        <v>58</v>
      </c>
      <c r="AJ110" s="207" t="s">
        <v>57</v>
      </c>
      <c r="AK110" s="207" t="s">
        <v>58</v>
      </c>
      <c r="AL110" s="207" t="s">
        <v>58</v>
      </c>
      <c r="AM110" s="207" t="s">
        <v>58</v>
      </c>
      <c r="AN110" s="207" t="s">
        <v>58</v>
      </c>
      <c r="AO110" s="207" t="s">
        <v>58</v>
      </c>
      <c r="AP110" s="207" t="s">
        <v>58</v>
      </c>
      <c r="AQ110" s="207" t="s">
        <v>58</v>
      </c>
      <c r="AR110" s="207" t="s">
        <v>58</v>
      </c>
      <c r="AS110" s="207" t="s">
        <v>58</v>
      </c>
      <c r="AT110" s="207" t="s">
        <v>58</v>
      </c>
      <c r="AU110" s="207" t="s">
        <v>58</v>
      </c>
      <c r="AV110" s="207" t="s">
        <v>58</v>
      </c>
      <c r="AW110" s="207" t="s">
        <v>58</v>
      </c>
      <c r="AX110" s="207" t="s">
        <v>58</v>
      </c>
    </row>
    <row r="111" spans="2:50" s="71" customFormat="1" ht="12.75" hidden="1" x14ac:dyDescent="0.2">
      <c r="B111" s="54" t="s">
        <v>303</v>
      </c>
      <c r="C111" s="422"/>
      <c r="D111" s="181">
        <f t="shared" si="20"/>
        <v>0</v>
      </c>
      <c r="E111" s="374"/>
      <c r="F111" s="407"/>
      <c r="G111" s="387"/>
      <c r="H111" s="80">
        <f t="shared" si="21"/>
        <v>0</v>
      </c>
      <c r="I111" s="80"/>
      <c r="J111" s="374"/>
      <c r="K111" s="194"/>
      <c r="L111" s="194"/>
      <c r="M111" s="194"/>
      <c r="N111" s="194"/>
      <c r="O111" s="194"/>
      <c r="P111" s="194"/>
      <c r="Q111" s="194"/>
      <c r="R111" s="194"/>
      <c r="S111" s="194"/>
      <c r="T111" s="374"/>
      <c r="U111" s="419"/>
      <c r="W111" s="80">
        <f t="shared" si="10"/>
        <v>0</v>
      </c>
      <c r="AG111" s="333" t="s">
        <v>58</v>
      </c>
      <c r="AH111" s="207" t="s">
        <v>58</v>
      </c>
      <c r="AI111" s="207" t="s">
        <v>58</v>
      </c>
      <c r="AJ111" s="207" t="s">
        <v>57</v>
      </c>
      <c r="AK111" s="207" t="s">
        <v>58</v>
      </c>
      <c r="AL111" s="207" t="s">
        <v>58</v>
      </c>
      <c r="AM111" s="207" t="s">
        <v>58</v>
      </c>
      <c r="AN111" s="207" t="s">
        <v>58</v>
      </c>
      <c r="AO111" s="207" t="s">
        <v>58</v>
      </c>
      <c r="AP111" s="207" t="s">
        <v>58</v>
      </c>
      <c r="AQ111" s="207" t="s">
        <v>58</v>
      </c>
      <c r="AR111" s="207" t="s">
        <v>58</v>
      </c>
      <c r="AS111" s="207" t="s">
        <v>58</v>
      </c>
      <c r="AT111" s="207" t="s">
        <v>58</v>
      </c>
      <c r="AU111" s="207" t="s">
        <v>58</v>
      </c>
      <c r="AV111" s="207" t="s">
        <v>58</v>
      </c>
      <c r="AW111" s="207" t="s">
        <v>57</v>
      </c>
      <c r="AX111" s="207" t="s">
        <v>57</v>
      </c>
    </row>
    <row r="112" spans="2:50" s="71" customFormat="1" ht="13.5" thickBot="1" x14ac:dyDescent="0.25">
      <c r="B112" s="55" t="s">
        <v>141</v>
      </c>
      <c r="C112" s="77"/>
      <c r="D112" s="181">
        <f t="shared" si="20"/>
        <v>0</v>
      </c>
      <c r="E112" s="374"/>
      <c r="F112" s="177"/>
      <c r="G112" s="387"/>
      <c r="H112" s="80">
        <f t="shared" si="21"/>
        <v>0</v>
      </c>
      <c r="I112" s="80"/>
      <c r="J112" s="374"/>
      <c r="K112" s="417"/>
      <c r="L112" s="185">
        <f>IFERROR(K112/$AC$1,0)</f>
        <v>0</v>
      </c>
      <c r="M112" s="194"/>
      <c r="N112" s="413"/>
      <c r="O112" s="194"/>
      <c r="P112" s="425"/>
      <c r="Q112" s="182">
        <f>IFERROR(P112/$AC$1,0)</f>
        <v>0</v>
      </c>
      <c r="R112" s="194"/>
      <c r="S112" s="426"/>
      <c r="T112" s="374"/>
      <c r="U112" s="379"/>
      <c r="W112" s="80">
        <f t="shared" si="10"/>
        <v>0</v>
      </c>
      <c r="AG112" s="333" t="s">
        <v>57</v>
      </c>
      <c r="AH112" s="207" t="s">
        <v>57</v>
      </c>
      <c r="AI112" s="207" t="s">
        <v>57</v>
      </c>
      <c r="AJ112" s="207" t="s">
        <v>57</v>
      </c>
      <c r="AK112" s="207" t="s">
        <v>58</v>
      </c>
      <c r="AL112" s="207" t="s">
        <v>58</v>
      </c>
      <c r="AM112" s="207" t="s">
        <v>57</v>
      </c>
      <c r="AN112" s="207" t="s">
        <v>57</v>
      </c>
      <c r="AO112" s="207" t="s">
        <v>57</v>
      </c>
      <c r="AP112" s="207" t="s">
        <v>57</v>
      </c>
      <c r="AQ112" s="207" t="s">
        <v>57</v>
      </c>
      <c r="AR112" s="207" t="s">
        <v>57</v>
      </c>
      <c r="AS112" s="207" t="s">
        <v>58</v>
      </c>
      <c r="AT112" s="207" t="s">
        <v>58</v>
      </c>
      <c r="AU112" s="207" t="s">
        <v>58</v>
      </c>
      <c r="AV112" s="207" t="s">
        <v>58</v>
      </c>
      <c r="AW112" s="207" t="s">
        <v>57</v>
      </c>
      <c r="AX112" s="207" t="s">
        <v>57</v>
      </c>
    </row>
    <row r="113" spans="2:50" s="71" customFormat="1" ht="12.75" hidden="1" x14ac:dyDescent="0.2">
      <c r="B113" s="55" t="s">
        <v>59</v>
      </c>
      <c r="C113" s="422"/>
      <c r="D113" s="181">
        <f t="shared" si="20"/>
        <v>0</v>
      </c>
      <c r="E113" s="374"/>
      <c r="F113" s="407"/>
      <c r="G113" s="387"/>
      <c r="H113" s="80"/>
      <c r="I113" s="80">
        <f>F113</f>
        <v>0</v>
      </c>
      <c r="J113" s="374"/>
      <c r="K113" s="194"/>
      <c r="L113" s="194"/>
      <c r="M113" s="194"/>
      <c r="N113" s="194"/>
      <c r="O113" s="194"/>
      <c r="P113" s="194"/>
      <c r="Q113" s="194"/>
      <c r="R113" s="194"/>
      <c r="S113" s="194"/>
      <c r="T113" s="374"/>
      <c r="U113" s="419"/>
      <c r="W113" s="80">
        <f t="shared" si="10"/>
        <v>0</v>
      </c>
      <c r="AG113" s="333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207" t="s">
        <v>58</v>
      </c>
      <c r="AO113" s="207" t="s">
        <v>57</v>
      </c>
      <c r="AP113" s="207" t="s">
        <v>58</v>
      </c>
      <c r="AQ113" s="207" t="s">
        <v>57</v>
      </c>
      <c r="AR113" s="207" t="s">
        <v>58</v>
      </c>
      <c r="AS113" s="207" t="s">
        <v>57</v>
      </c>
      <c r="AT113" s="207" t="s">
        <v>58</v>
      </c>
      <c r="AU113" s="207" t="s">
        <v>58</v>
      </c>
      <c r="AV113" s="207" t="s">
        <v>58</v>
      </c>
      <c r="AW113" s="207" t="s">
        <v>57</v>
      </c>
      <c r="AX113" s="207" t="s">
        <v>57</v>
      </c>
    </row>
    <row r="114" spans="2:50" s="71" customFormat="1" ht="12.75" hidden="1" x14ac:dyDescent="0.2">
      <c r="B114" s="54" t="s">
        <v>81</v>
      </c>
      <c r="C114" s="422"/>
      <c r="D114" s="181">
        <f t="shared" si="20"/>
        <v>0</v>
      </c>
      <c r="E114" s="374"/>
      <c r="F114" s="407"/>
      <c r="G114" s="387"/>
      <c r="H114" s="80"/>
      <c r="I114" s="80">
        <f t="shared" ref="I114:I135" si="23">F114</f>
        <v>0</v>
      </c>
      <c r="J114" s="374"/>
      <c r="K114" s="194"/>
      <c r="L114" s="194"/>
      <c r="M114" s="194"/>
      <c r="N114" s="194"/>
      <c r="O114" s="194"/>
      <c r="P114" s="194"/>
      <c r="Q114" s="194"/>
      <c r="R114" s="194"/>
      <c r="S114" s="194"/>
      <c r="T114" s="374"/>
      <c r="U114" s="419"/>
      <c r="W114" s="80">
        <f t="shared" si="10"/>
        <v>0</v>
      </c>
      <c r="AG114" s="333" t="s">
        <v>57</v>
      </c>
      <c r="AH114" s="207" t="s">
        <v>58</v>
      </c>
      <c r="AI114" s="207" t="s">
        <v>58</v>
      </c>
      <c r="AJ114" s="207" t="s">
        <v>58</v>
      </c>
      <c r="AK114" s="207" t="s">
        <v>58</v>
      </c>
      <c r="AL114" s="207" t="s">
        <v>58</v>
      </c>
      <c r="AM114" s="207" t="s">
        <v>58</v>
      </c>
      <c r="AN114" s="207" t="s">
        <v>58</v>
      </c>
      <c r="AO114" s="207" t="s">
        <v>57</v>
      </c>
      <c r="AP114" s="207" t="s">
        <v>58</v>
      </c>
      <c r="AQ114" s="207" t="s">
        <v>57</v>
      </c>
      <c r="AR114" s="207" t="s">
        <v>58</v>
      </c>
      <c r="AS114" s="207" t="s">
        <v>58</v>
      </c>
      <c r="AT114" s="207" t="s">
        <v>58</v>
      </c>
      <c r="AU114" s="207" t="s">
        <v>58</v>
      </c>
      <c r="AV114" s="207" t="s">
        <v>58</v>
      </c>
      <c r="AW114" s="207" t="s">
        <v>57</v>
      </c>
      <c r="AX114" s="207" t="s">
        <v>57</v>
      </c>
    </row>
    <row r="115" spans="2:50" s="71" customFormat="1" ht="12.75" hidden="1" x14ac:dyDescent="0.2">
      <c r="B115" s="54" t="s">
        <v>62</v>
      </c>
      <c r="C115" s="422"/>
      <c r="D115" s="181">
        <f t="shared" si="20"/>
        <v>0</v>
      </c>
      <c r="E115" s="374"/>
      <c r="F115" s="407"/>
      <c r="G115" s="387"/>
      <c r="H115" s="80"/>
      <c r="I115" s="80">
        <f t="shared" si="23"/>
        <v>0</v>
      </c>
      <c r="J115" s="374"/>
      <c r="K115" s="194"/>
      <c r="L115" s="194"/>
      <c r="M115" s="194"/>
      <c r="N115" s="194"/>
      <c r="O115" s="194"/>
      <c r="P115" s="194"/>
      <c r="Q115" s="194"/>
      <c r="R115" s="194"/>
      <c r="S115" s="194"/>
      <c r="T115" s="374"/>
      <c r="U115" s="419"/>
      <c r="W115" s="80">
        <f t="shared" si="10"/>
        <v>0</v>
      </c>
      <c r="AG115" s="333" t="s">
        <v>58</v>
      </c>
      <c r="AH115" s="207" t="s">
        <v>57</v>
      </c>
      <c r="AI115" s="207" t="s">
        <v>58</v>
      </c>
      <c r="AJ115" s="207" t="s">
        <v>58</v>
      </c>
      <c r="AK115" s="207" t="s">
        <v>58</v>
      </c>
      <c r="AL115" s="207" t="s">
        <v>58</v>
      </c>
      <c r="AM115" s="207" t="s">
        <v>58</v>
      </c>
      <c r="AN115" s="207" t="s">
        <v>58</v>
      </c>
      <c r="AO115" s="207" t="s">
        <v>58</v>
      </c>
      <c r="AP115" s="207" t="s">
        <v>58</v>
      </c>
      <c r="AQ115" s="207" t="s">
        <v>58</v>
      </c>
      <c r="AR115" s="207" t="s">
        <v>58</v>
      </c>
      <c r="AS115" s="207" t="s">
        <v>58</v>
      </c>
      <c r="AT115" s="207" t="s">
        <v>58</v>
      </c>
      <c r="AU115" s="207" t="s">
        <v>58</v>
      </c>
      <c r="AV115" s="207" t="s">
        <v>58</v>
      </c>
      <c r="AW115" s="207" t="s">
        <v>58</v>
      </c>
      <c r="AX115" s="207" t="s">
        <v>58</v>
      </c>
    </row>
    <row r="116" spans="2:50" s="71" customFormat="1" ht="12.75" hidden="1" x14ac:dyDescent="0.2">
      <c r="B116" s="54" t="s">
        <v>44</v>
      </c>
      <c r="C116" s="422"/>
      <c r="D116" s="181">
        <f t="shared" si="20"/>
        <v>0</v>
      </c>
      <c r="E116" s="374"/>
      <c r="F116" s="407"/>
      <c r="G116" s="387"/>
      <c r="H116" s="80"/>
      <c r="I116" s="80">
        <f t="shared" si="23"/>
        <v>0</v>
      </c>
      <c r="J116" s="374"/>
      <c r="K116" s="194"/>
      <c r="L116" s="194"/>
      <c r="M116" s="194"/>
      <c r="N116" s="194"/>
      <c r="O116" s="194"/>
      <c r="P116" s="194"/>
      <c r="Q116" s="194"/>
      <c r="R116" s="194"/>
      <c r="S116" s="194"/>
      <c r="T116" s="374"/>
      <c r="U116" s="419"/>
      <c r="W116" s="80">
        <f t="shared" si="10"/>
        <v>0</v>
      </c>
      <c r="AG116" s="333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207" t="s">
        <v>58</v>
      </c>
      <c r="AO116" s="207" t="s">
        <v>58</v>
      </c>
      <c r="AP116" s="207" t="s">
        <v>58</v>
      </c>
      <c r="AQ116" s="207" t="s">
        <v>58</v>
      </c>
      <c r="AR116" s="207" t="s">
        <v>58</v>
      </c>
      <c r="AS116" s="207" t="s">
        <v>58</v>
      </c>
      <c r="AT116" s="207" t="s">
        <v>58</v>
      </c>
      <c r="AU116" s="207" t="s">
        <v>58</v>
      </c>
      <c r="AV116" s="207" t="s">
        <v>58</v>
      </c>
      <c r="AW116" s="207" t="s">
        <v>58</v>
      </c>
      <c r="AX116" s="207" t="s">
        <v>58</v>
      </c>
    </row>
    <row r="117" spans="2:50" s="71" customFormat="1" ht="12.75" hidden="1" x14ac:dyDescent="0.2">
      <c r="B117" s="54" t="s">
        <v>49</v>
      </c>
      <c r="C117" s="422"/>
      <c r="D117" s="181">
        <f t="shared" si="20"/>
        <v>0</v>
      </c>
      <c r="E117" s="374"/>
      <c r="F117" s="407"/>
      <c r="G117" s="387"/>
      <c r="H117" s="80"/>
      <c r="I117" s="80">
        <f t="shared" si="23"/>
        <v>0</v>
      </c>
      <c r="J117" s="374"/>
      <c r="K117" s="194"/>
      <c r="L117" s="194"/>
      <c r="M117" s="194"/>
      <c r="N117" s="194"/>
      <c r="O117" s="194"/>
      <c r="P117" s="194"/>
      <c r="Q117" s="194"/>
      <c r="R117" s="194"/>
      <c r="S117" s="194"/>
      <c r="T117" s="374"/>
      <c r="U117" s="419"/>
      <c r="W117" s="80">
        <f t="shared" si="10"/>
        <v>0</v>
      </c>
      <c r="AG117" s="333" t="s">
        <v>57</v>
      </c>
      <c r="AH117" s="207" t="s">
        <v>57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207" t="s">
        <v>58</v>
      </c>
      <c r="AO117" s="207" t="s">
        <v>58</v>
      </c>
      <c r="AP117" s="207" t="s">
        <v>58</v>
      </c>
      <c r="AQ117" s="207" t="s">
        <v>58</v>
      </c>
      <c r="AR117" s="207" t="s">
        <v>58</v>
      </c>
      <c r="AS117" s="207" t="s">
        <v>58</v>
      </c>
      <c r="AT117" s="207" t="s">
        <v>58</v>
      </c>
      <c r="AU117" s="207" t="s">
        <v>58</v>
      </c>
      <c r="AV117" s="207" t="s">
        <v>58</v>
      </c>
      <c r="AW117" s="207" t="s">
        <v>57</v>
      </c>
      <c r="AX117" s="207" t="s">
        <v>57</v>
      </c>
    </row>
    <row r="118" spans="2:50" s="71" customFormat="1" ht="12.75" hidden="1" x14ac:dyDescent="0.2">
      <c r="B118" s="54" t="s">
        <v>60</v>
      </c>
      <c r="C118" s="422"/>
      <c r="D118" s="181">
        <f t="shared" ref="D118:D136" si="24">IFERROR(C118/$AC$1,0)</f>
        <v>0</v>
      </c>
      <c r="E118" s="374"/>
      <c r="F118" s="407"/>
      <c r="G118" s="387"/>
      <c r="H118" s="80"/>
      <c r="I118" s="80">
        <f t="shared" si="23"/>
        <v>0</v>
      </c>
      <c r="J118" s="374"/>
      <c r="K118" s="194"/>
      <c r="L118" s="194"/>
      <c r="M118" s="194"/>
      <c r="N118" s="194"/>
      <c r="O118" s="194"/>
      <c r="P118" s="194"/>
      <c r="Q118" s="194"/>
      <c r="R118" s="194"/>
      <c r="S118" s="194"/>
      <c r="T118" s="374"/>
      <c r="U118" s="419"/>
      <c r="W118" s="80">
        <f t="shared" si="10"/>
        <v>0</v>
      </c>
      <c r="AG118" s="333" t="s">
        <v>57</v>
      </c>
      <c r="AH118" s="207" t="s">
        <v>58</v>
      </c>
      <c r="AI118" s="207" t="s">
        <v>58</v>
      </c>
      <c r="AJ118" s="207" t="s">
        <v>58</v>
      </c>
      <c r="AK118" s="207" t="s">
        <v>58</v>
      </c>
      <c r="AL118" s="207" t="s">
        <v>58</v>
      </c>
      <c r="AM118" s="207" t="s">
        <v>58</v>
      </c>
      <c r="AN118" s="207" t="s">
        <v>58</v>
      </c>
      <c r="AO118" s="207" t="s">
        <v>57</v>
      </c>
      <c r="AP118" s="207" t="s">
        <v>58</v>
      </c>
      <c r="AQ118" s="207" t="s">
        <v>57</v>
      </c>
      <c r="AR118" s="207" t="s">
        <v>58</v>
      </c>
      <c r="AS118" s="207" t="s">
        <v>57</v>
      </c>
      <c r="AT118" s="207" t="s">
        <v>58</v>
      </c>
      <c r="AU118" s="207" t="s">
        <v>58</v>
      </c>
      <c r="AV118" s="207" t="s">
        <v>58</v>
      </c>
      <c r="AW118" s="207" t="s">
        <v>57</v>
      </c>
      <c r="AX118" s="207" t="s">
        <v>57</v>
      </c>
    </row>
    <row r="119" spans="2:50" s="71" customFormat="1" ht="12.75" hidden="1" x14ac:dyDescent="0.2">
      <c r="B119" s="54" t="s">
        <v>117</v>
      </c>
      <c r="C119" s="422"/>
      <c r="D119" s="181">
        <f t="shared" si="24"/>
        <v>0</v>
      </c>
      <c r="E119" s="374"/>
      <c r="F119" s="407"/>
      <c r="G119" s="387"/>
      <c r="H119" s="80"/>
      <c r="I119" s="80">
        <f t="shared" si="23"/>
        <v>0</v>
      </c>
      <c r="J119" s="374"/>
      <c r="K119" s="194"/>
      <c r="L119" s="194"/>
      <c r="M119" s="194"/>
      <c r="N119" s="194"/>
      <c r="O119" s="194"/>
      <c r="P119" s="194"/>
      <c r="Q119" s="194"/>
      <c r="R119" s="194"/>
      <c r="S119" s="194"/>
      <c r="T119" s="374"/>
      <c r="U119" s="419"/>
      <c r="W119" s="80">
        <f t="shared" si="10"/>
        <v>0</v>
      </c>
      <c r="AG119" s="333" t="s">
        <v>57</v>
      </c>
      <c r="AH119" s="207" t="s">
        <v>57</v>
      </c>
      <c r="AI119" s="207" t="s">
        <v>58</v>
      </c>
      <c r="AJ119" s="207" t="s">
        <v>58</v>
      </c>
      <c r="AK119" s="207" t="s">
        <v>58</v>
      </c>
      <c r="AL119" s="207" t="s">
        <v>58</v>
      </c>
      <c r="AM119" s="207" t="s">
        <v>58</v>
      </c>
      <c r="AN119" s="207" t="s">
        <v>58</v>
      </c>
      <c r="AO119" s="207" t="s">
        <v>57</v>
      </c>
      <c r="AP119" s="207" t="s">
        <v>57</v>
      </c>
      <c r="AQ119" s="207" t="s">
        <v>57</v>
      </c>
      <c r="AR119" s="207" t="s">
        <v>58</v>
      </c>
      <c r="AS119" s="207" t="s">
        <v>57</v>
      </c>
      <c r="AT119" s="207" t="s">
        <v>57</v>
      </c>
      <c r="AU119" s="207" t="s">
        <v>58</v>
      </c>
      <c r="AV119" s="207" t="s">
        <v>58</v>
      </c>
      <c r="AW119" s="207" t="s">
        <v>57</v>
      </c>
      <c r="AX119" s="207" t="s">
        <v>57</v>
      </c>
    </row>
    <row r="120" spans="2:50" s="71" customFormat="1" ht="12.75" hidden="1" x14ac:dyDescent="0.2">
      <c r="B120" s="54" t="s">
        <v>125</v>
      </c>
      <c r="C120" s="422"/>
      <c r="D120" s="181">
        <f t="shared" si="24"/>
        <v>0</v>
      </c>
      <c r="E120" s="374"/>
      <c r="F120" s="407"/>
      <c r="G120" s="387"/>
      <c r="H120" s="80"/>
      <c r="I120" s="80">
        <f t="shared" si="23"/>
        <v>0</v>
      </c>
      <c r="J120" s="374"/>
      <c r="K120" s="194"/>
      <c r="L120" s="194"/>
      <c r="M120" s="194"/>
      <c r="N120" s="194"/>
      <c r="O120" s="194"/>
      <c r="P120" s="194"/>
      <c r="Q120" s="194"/>
      <c r="R120" s="194"/>
      <c r="S120" s="194"/>
      <c r="T120" s="374"/>
      <c r="U120" s="419"/>
      <c r="W120" s="80">
        <f t="shared" si="10"/>
        <v>0</v>
      </c>
      <c r="AG120" s="333" t="s">
        <v>58</v>
      </c>
      <c r="AH120" s="207" t="s">
        <v>58</v>
      </c>
      <c r="AI120" s="207" t="s">
        <v>58</v>
      </c>
      <c r="AJ120" s="207" t="s">
        <v>58</v>
      </c>
      <c r="AK120" s="207" t="s">
        <v>58</v>
      </c>
      <c r="AL120" s="207" t="s">
        <v>58</v>
      </c>
      <c r="AM120" s="207" t="s">
        <v>58</v>
      </c>
      <c r="AN120" s="207" t="s">
        <v>58</v>
      </c>
      <c r="AO120" s="207" t="s">
        <v>58</v>
      </c>
      <c r="AP120" s="207" t="s">
        <v>58</v>
      </c>
      <c r="AQ120" s="207" t="s">
        <v>58</v>
      </c>
      <c r="AR120" s="207" t="s">
        <v>58</v>
      </c>
      <c r="AS120" s="207" t="s">
        <v>57</v>
      </c>
      <c r="AT120" s="207" t="s">
        <v>57</v>
      </c>
      <c r="AU120" s="207" t="s">
        <v>58</v>
      </c>
      <c r="AV120" s="207" t="s">
        <v>57</v>
      </c>
      <c r="AW120" s="207" t="s">
        <v>57</v>
      </c>
      <c r="AX120" s="207" t="s">
        <v>57</v>
      </c>
    </row>
    <row r="121" spans="2:50" s="71" customFormat="1" ht="12.75" x14ac:dyDescent="0.2">
      <c r="B121" s="54" t="s">
        <v>140</v>
      </c>
      <c r="C121" s="77"/>
      <c r="D121" s="181">
        <f t="shared" si="24"/>
        <v>0</v>
      </c>
      <c r="E121" s="374"/>
      <c r="F121" s="177"/>
      <c r="G121" s="387"/>
      <c r="H121" s="80"/>
      <c r="I121" s="80">
        <f t="shared" si="23"/>
        <v>0</v>
      </c>
      <c r="J121" s="374"/>
      <c r="K121" s="193"/>
      <c r="L121" s="193"/>
      <c r="M121" s="193"/>
      <c r="N121" s="193"/>
      <c r="O121" s="193"/>
      <c r="P121" s="193"/>
      <c r="Q121" s="193"/>
      <c r="R121" s="193"/>
      <c r="S121" s="193"/>
      <c r="T121" s="374"/>
      <c r="U121" s="379"/>
      <c r="W121" s="80">
        <f t="shared" si="10"/>
        <v>0</v>
      </c>
      <c r="AG121" s="333" t="s">
        <v>57</v>
      </c>
      <c r="AH121" s="207" t="s">
        <v>57</v>
      </c>
      <c r="AI121" s="207" t="s">
        <v>58</v>
      </c>
      <c r="AJ121" s="207" t="s">
        <v>57</v>
      </c>
      <c r="AK121" s="207" t="s">
        <v>58</v>
      </c>
      <c r="AL121" s="207" t="s">
        <v>58</v>
      </c>
      <c r="AM121" s="207" t="s">
        <v>58</v>
      </c>
      <c r="AN121" s="207" t="s">
        <v>58</v>
      </c>
      <c r="AO121" s="207" t="s">
        <v>57</v>
      </c>
      <c r="AP121" s="207" t="s">
        <v>57</v>
      </c>
      <c r="AQ121" s="207" t="s">
        <v>57</v>
      </c>
      <c r="AR121" s="207" t="s">
        <v>57</v>
      </c>
      <c r="AS121" s="207" t="s">
        <v>57</v>
      </c>
      <c r="AT121" s="207" t="s">
        <v>57</v>
      </c>
      <c r="AU121" s="207" t="s">
        <v>58</v>
      </c>
      <c r="AV121" s="207" t="s">
        <v>57</v>
      </c>
      <c r="AW121" s="207" t="s">
        <v>57</v>
      </c>
      <c r="AX121" s="207" t="s">
        <v>57</v>
      </c>
    </row>
    <row r="122" spans="2:50" s="71" customFormat="1" ht="12.75" x14ac:dyDescent="0.2">
      <c r="B122" s="54" t="s">
        <v>10</v>
      </c>
      <c r="C122" s="77"/>
      <c r="D122" s="181">
        <f t="shared" si="24"/>
        <v>0</v>
      </c>
      <c r="E122" s="374"/>
      <c r="F122" s="177"/>
      <c r="G122" s="387"/>
      <c r="H122" s="80"/>
      <c r="I122" s="80">
        <f t="shared" si="23"/>
        <v>0</v>
      </c>
      <c r="J122" s="374"/>
      <c r="K122" s="193"/>
      <c r="L122" s="193"/>
      <c r="M122" s="193"/>
      <c r="N122" s="193"/>
      <c r="O122" s="193"/>
      <c r="P122" s="193"/>
      <c r="Q122" s="193"/>
      <c r="R122" s="193"/>
      <c r="S122" s="193"/>
      <c r="T122" s="374"/>
      <c r="U122" s="379"/>
      <c r="W122" s="80">
        <f t="shared" si="10"/>
        <v>0</v>
      </c>
      <c r="AG122" s="333" t="s">
        <v>57</v>
      </c>
      <c r="AH122" s="207" t="s">
        <v>57</v>
      </c>
      <c r="AI122" s="207" t="s">
        <v>58</v>
      </c>
      <c r="AJ122" s="207" t="s">
        <v>58</v>
      </c>
      <c r="AK122" s="207" t="s">
        <v>58</v>
      </c>
      <c r="AL122" s="207" t="s">
        <v>58</v>
      </c>
      <c r="AM122" s="207" t="s">
        <v>58</v>
      </c>
      <c r="AN122" s="207" t="s">
        <v>58</v>
      </c>
      <c r="AO122" s="207" t="s">
        <v>57</v>
      </c>
      <c r="AP122" s="207" t="s">
        <v>57</v>
      </c>
      <c r="AQ122" s="207" t="s">
        <v>57</v>
      </c>
      <c r="AR122" s="207" t="s">
        <v>57</v>
      </c>
      <c r="AS122" s="207" t="s">
        <v>57</v>
      </c>
      <c r="AT122" s="207" t="s">
        <v>58</v>
      </c>
      <c r="AU122" s="207" t="s">
        <v>58</v>
      </c>
      <c r="AV122" s="207" t="s">
        <v>58</v>
      </c>
      <c r="AW122" s="207" t="s">
        <v>58</v>
      </c>
      <c r="AX122" s="207" t="s">
        <v>58</v>
      </c>
    </row>
    <row r="123" spans="2:50" s="71" customFormat="1" ht="12.75" hidden="1" x14ac:dyDescent="0.2">
      <c r="B123" s="55" t="s">
        <v>45</v>
      </c>
      <c r="C123" s="422"/>
      <c r="D123" s="181">
        <f t="shared" si="24"/>
        <v>0</v>
      </c>
      <c r="E123" s="374"/>
      <c r="F123" s="407"/>
      <c r="G123" s="387"/>
      <c r="H123" s="80"/>
      <c r="I123" s="80">
        <f t="shared" si="23"/>
        <v>0</v>
      </c>
      <c r="J123" s="374"/>
      <c r="K123" s="194"/>
      <c r="L123" s="194"/>
      <c r="M123" s="194"/>
      <c r="N123" s="194"/>
      <c r="O123" s="194"/>
      <c r="P123" s="104"/>
      <c r="Q123" s="104"/>
      <c r="R123" s="104"/>
      <c r="S123" s="104"/>
      <c r="T123" s="374"/>
      <c r="U123" s="419"/>
      <c r="W123" s="80">
        <f t="shared" si="10"/>
        <v>0</v>
      </c>
      <c r="AG123" s="333" t="s">
        <v>57</v>
      </c>
      <c r="AH123" s="207" t="s">
        <v>57</v>
      </c>
      <c r="AI123" s="207" t="s">
        <v>58</v>
      </c>
      <c r="AJ123" s="207" t="s">
        <v>58</v>
      </c>
      <c r="AK123" s="207" t="s">
        <v>58</v>
      </c>
      <c r="AL123" s="207" t="s">
        <v>58</v>
      </c>
      <c r="AM123" s="207" t="s">
        <v>58</v>
      </c>
      <c r="AN123" s="207" t="s">
        <v>58</v>
      </c>
      <c r="AO123" s="207" t="s">
        <v>58</v>
      </c>
      <c r="AP123" s="207" t="s">
        <v>57</v>
      </c>
      <c r="AQ123" s="207" t="s">
        <v>57</v>
      </c>
      <c r="AR123" s="207" t="s">
        <v>58</v>
      </c>
      <c r="AS123" s="207" t="s">
        <v>58</v>
      </c>
      <c r="AT123" s="207" t="s">
        <v>58</v>
      </c>
      <c r="AU123" s="207" t="s">
        <v>58</v>
      </c>
      <c r="AV123" s="207" t="s">
        <v>58</v>
      </c>
      <c r="AW123" s="207" t="s">
        <v>58</v>
      </c>
      <c r="AX123" s="207" t="s">
        <v>58</v>
      </c>
    </row>
    <row r="124" spans="2:50" s="71" customFormat="1" ht="13.5" thickBot="1" x14ac:dyDescent="0.25">
      <c r="B124" s="38" t="s">
        <v>304</v>
      </c>
      <c r="C124" s="78"/>
      <c r="D124" s="185">
        <f t="shared" si="24"/>
        <v>0</v>
      </c>
      <c r="E124" s="374"/>
      <c r="F124" s="178"/>
      <c r="G124" s="387"/>
      <c r="H124" s="80"/>
      <c r="I124" s="80">
        <f t="shared" si="23"/>
        <v>0</v>
      </c>
      <c r="J124" s="374"/>
      <c r="K124" s="193"/>
      <c r="L124" s="193"/>
      <c r="M124" s="193"/>
      <c r="N124" s="193"/>
      <c r="O124" s="193"/>
      <c r="P124" s="102"/>
      <c r="Q124" s="102"/>
      <c r="R124" s="102"/>
      <c r="S124" s="102"/>
      <c r="T124" s="374"/>
      <c r="U124" s="294"/>
      <c r="W124" s="80">
        <f t="shared" si="10"/>
        <v>0</v>
      </c>
      <c r="AG124" s="333" t="s">
        <v>57</v>
      </c>
      <c r="AH124" s="207" t="s">
        <v>57</v>
      </c>
      <c r="AI124" s="207" t="s">
        <v>58</v>
      </c>
      <c r="AJ124" s="207" t="s">
        <v>57</v>
      </c>
      <c r="AK124" s="207" t="s">
        <v>58</v>
      </c>
      <c r="AL124" s="207" t="s">
        <v>58</v>
      </c>
      <c r="AM124" s="207" t="s">
        <v>58</v>
      </c>
      <c r="AN124" s="207" t="s">
        <v>58</v>
      </c>
      <c r="AO124" s="207" t="s">
        <v>57</v>
      </c>
      <c r="AP124" s="207" t="s">
        <v>57</v>
      </c>
      <c r="AQ124" s="207" t="s">
        <v>57</v>
      </c>
      <c r="AR124" s="207" t="s">
        <v>57</v>
      </c>
      <c r="AS124" s="207" t="s">
        <v>58</v>
      </c>
      <c r="AT124" s="207" t="s">
        <v>58</v>
      </c>
      <c r="AU124" s="207" t="s">
        <v>58</v>
      </c>
      <c r="AV124" s="207" t="s">
        <v>57</v>
      </c>
      <c r="AW124" s="207" t="s">
        <v>58</v>
      </c>
      <c r="AX124" s="207" t="s">
        <v>58</v>
      </c>
    </row>
    <row r="125" spans="2:50" s="71" customFormat="1" ht="12.75" hidden="1" x14ac:dyDescent="0.2">
      <c r="B125" s="86" t="s">
        <v>61</v>
      </c>
      <c r="C125" s="436"/>
      <c r="D125" s="392">
        <f t="shared" si="24"/>
        <v>0</v>
      </c>
      <c r="E125" s="374"/>
      <c r="F125" s="435"/>
      <c r="G125" s="387"/>
      <c r="H125" s="80"/>
      <c r="I125" s="80">
        <f t="shared" si="23"/>
        <v>0</v>
      </c>
      <c r="J125" s="374"/>
      <c r="K125" s="194"/>
      <c r="L125" s="194"/>
      <c r="M125" s="194"/>
      <c r="N125" s="194"/>
      <c r="O125" s="194"/>
      <c r="P125" s="194"/>
      <c r="Q125" s="194"/>
      <c r="R125" s="194"/>
      <c r="S125" s="194"/>
      <c r="T125" s="374"/>
      <c r="U125" s="419"/>
      <c r="W125" s="80">
        <f t="shared" si="10"/>
        <v>0</v>
      </c>
      <c r="AG125" s="333" t="s">
        <v>58</v>
      </c>
      <c r="AH125" s="207" t="s">
        <v>58</v>
      </c>
      <c r="AI125" s="207" t="s">
        <v>58</v>
      </c>
      <c r="AJ125" s="207" t="s">
        <v>58</v>
      </c>
      <c r="AK125" s="207" t="s">
        <v>58</v>
      </c>
      <c r="AL125" s="207" t="s">
        <v>58</v>
      </c>
      <c r="AM125" s="207" t="s">
        <v>58</v>
      </c>
      <c r="AN125" s="207" t="s">
        <v>58</v>
      </c>
      <c r="AO125" s="207" t="s">
        <v>57</v>
      </c>
      <c r="AP125" s="207" t="s">
        <v>58</v>
      </c>
      <c r="AQ125" s="207" t="s">
        <v>58</v>
      </c>
      <c r="AR125" s="207" t="s">
        <v>58</v>
      </c>
      <c r="AS125" s="207" t="s">
        <v>57</v>
      </c>
      <c r="AT125" s="207" t="s">
        <v>58</v>
      </c>
      <c r="AU125" s="207" t="s">
        <v>58</v>
      </c>
      <c r="AV125" s="207" t="s">
        <v>58</v>
      </c>
      <c r="AW125" s="207" t="s">
        <v>58</v>
      </c>
      <c r="AX125" s="207" t="s">
        <v>58</v>
      </c>
    </row>
    <row r="126" spans="2:50" s="71" customFormat="1" ht="12.75" hidden="1" x14ac:dyDescent="0.2">
      <c r="B126" s="54" t="s">
        <v>144</v>
      </c>
      <c r="C126" s="422"/>
      <c r="D126" s="181">
        <f t="shared" si="24"/>
        <v>0</v>
      </c>
      <c r="E126" s="374"/>
      <c r="F126" s="407"/>
      <c r="G126" s="387"/>
      <c r="H126" s="80"/>
      <c r="I126" s="80">
        <f t="shared" si="23"/>
        <v>0</v>
      </c>
      <c r="J126" s="374"/>
      <c r="K126" s="194"/>
      <c r="L126" s="194"/>
      <c r="M126" s="194"/>
      <c r="N126" s="194"/>
      <c r="O126" s="194"/>
      <c r="P126" s="104"/>
      <c r="Q126" s="104"/>
      <c r="R126" s="104"/>
      <c r="S126" s="104"/>
      <c r="T126" s="374"/>
      <c r="U126" s="419"/>
      <c r="W126" s="80">
        <f t="shared" si="10"/>
        <v>0</v>
      </c>
      <c r="AG126" s="333" t="s">
        <v>57</v>
      </c>
      <c r="AH126" s="207" t="s">
        <v>57</v>
      </c>
      <c r="AI126" s="207" t="s">
        <v>58</v>
      </c>
      <c r="AJ126" s="207" t="s">
        <v>58</v>
      </c>
      <c r="AK126" s="207" t="s">
        <v>58</v>
      </c>
      <c r="AL126" s="207" t="s">
        <v>58</v>
      </c>
      <c r="AM126" s="207" t="s">
        <v>58</v>
      </c>
      <c r="AN126" s="207" t="s">
        <v>58</v>
      </c>
      <c r="AO126" s="207" t="s">
        <v>58</v>
      </c>
      <c r="AP126" s="207" t="s">
        <v>57</v>
      </c>
      <c r="AQ126" s="207" t="s">
        <v>57</v>
      </c>
      <c r="AR126" s="207" t="s">
        <v>58</v>
      </c>
      <c r="AS126" s="207" t="s">
        <v>58</v>
      </c>
      <c r="AT126" s="207" t="s">
        <v>58</v>
      </c>
      <c r="AU126" s="207" t="s">
        <v>58</v>
      </c>
      <c r="AV126" s="207" t="s">
        <v>58</v>
      </c>
      <c r="AW126" s="207" t="s">
        <v>58</v>
      </c>
      <c r="AX126" s="207" t="s">
        <v>58</v>
      </c>
    </row>
    <row r="127" spans="2:50" s="71" customFormat="1" ht="12.75" hidden="1" x14ac:dyDescent="0.2">
      <c r="B127" s="54" t="s">
        <v>305</v>
      </c>
      <c r="C127" s="422"/>
      <c r="D127" s="181">
        <f t="shared" si="24"/>
        <v>0</v>
      </c>
      <c r="E127" s="374"/>
      <c r="F127" s="407"/>
      <c r="G127" s="387"/>
      <c r="H127" s="80">
        <f>F127</f>
        <v>0</v>
      </c>
      <c r="I127" s="80"/>
      <c r="J127" s="374"/>
      <c r="K127" s="194"/>
      <c r="L127" s="194"/>
      <c r="M127" s="194"/>
      <c r="N127" s="194"/>
      <c r="O127" s="194"/>
      <c r="P127" s="194"/>
      <c r="Q127" s="194"/>
      <c r="R127" s="194"/>
      <c r="S127" s="194"/>
      <c r="T127" s="374"/>
      <c r="U127" s="419"/>
      <c r="W127" s="80">
        <f t="shared" si="10"/>
        <v>0</v>
      </c>
      <c r="AG127" s="333" t="s">
        <v>58</v>
      </c>
      <c r="AH127" s="207" t="s">
        <v>58</v>
      </c>
      <c r="AI127" s="207" t="s">
        <v>58</v>
      </c>
      <c r="AJ127" s="207" t="s">
        <v>58</v>
      </c>
      <c r="AK127" s="207" t="s">
        <v>58</v>
      </c>
      <c r="AL127" s="207" t="s">
        <v>58</v>
      </c>
      <c r="AM127" s="207" t="s">
        <v>58</v>
      </c>
      <c r="AN127" s="207" t="s">
        <v>58</v>
      </c>
      <c r="AO127" s="207" t="s">
        <v>57</v>
      </c>
      <c r="AP127" s="207" t="s">
        <v>58</v>
      </c>
      <c r="AQ127" s="207" t="s">
        <v>58</v>
      </c>
      <c r="AR127" s="207" t="s">
        <v>58</v>
      </c>
      <c r="AS127" s="207" t="s">
        <v>57</v>
      </c>
      <c r="AT127" s="207" t="s">
        <v>58</v>
      </c>
      <c r="AU127" s="207" t="s">
        <v>58</v>
      </c>
      <c r="AV127" s="207" t="s">
        <v>58</v>
      </c>
      <c r="AW127" s="207" t="s">
        <v>58</v>
      </c>
      <c r="AX127" s="207" t="s">
        <v>58</v>
      </c>
    </row>
    <row r="128" spans="2:50" s="71" customFormat="1" ht="12.75" hidden="1" x14ac:dyDescent="0.2">
      <c r="B128" s="55" t="s">
        <v>306</v>
      </c>
      <c r="C128" s="422"/>
      <c r="D128" s="181">
        <f t="shared" si="24"/>
        <v>0</v>
      </c>
      <c r="E128" s="374"/>
      <c r="F128" s="407"/>
      <c r="G128" s="387"/>
      <c r="H128" s="80">
        <f t="shared" ref="H128:H131" si="25">F128</f>
        <v>0</v>
      </c>
      <c r="I128" s="80"/>
      <c r="J128" s="374"/>
      <c r="K128" s="194"/>
      <c r="L128" s="194"/>
      <c r="M128" s="194"/>
      <c r="N128" s="194"/>
      <c r="O128" s="194"/>
      <c r="P128" s="194"/>
      <c r="Q128" s="194"/>
      <c r="R128" s="194"/>
      <c r="S128" s="194"/>
      <c r="T128" s="374"/>
      <c r="U128" s="419"/>
      <c r="W128" s="80">
        <f t="shared" si="10"/>
        <v>0</v>
      </c>
      <c r="AG128" s="333" t="s">
        <v>58</v>
      </c>
      <c r="AH128" s="207" t="s">
        <v>58</v>
      </c>
      <c r="AI128" s="207" t="s">
        <v>58</v>
      </c>
      <c r="AJ128" s="207" t="s">
        <v>58</v>
      </c>
      <c r="AK128" s="207" t="s">
        <v>58</v>
      </c>
      <c r="AL128" s="207" t="s">
        <v>58</v>
      </c>
      <c r="AM128" s="207" t="s">
        <v>58</v>
      </c>
      <c r="AN128" s="207" t="s">
        <v>58</v>
      </c>
      <c r="AO128" s="207" t="s">
        <v>57</v>
      </c>
      <c r="AP128" s="207" t="s">
        <v>58</v>
      </c>
      <c r="AQ128" s="207" t="s">
        <v>58</v>
      </c>
      <c r="AR128" s="207" t="s">
        <v>58</v>
      </c>
      <c r="AS128" s="207" t="s">
        <v>58</v>
      </c>
      <c r="AT128" s="207" t="s">
        <v>58</v>
      </c>
      <c r="AU128" s="207" t="s">
        <v>58</v>
      </c>
      <c r="AV128" s="207" t="s">
        <v>58</v>
      </c>
      <c r="AW128" s="207" t="s">
        <v>58</v>
      </c>
      <c r="AX128" s="207" t="s">
        <v>58</v>
      </c>
    </row>
    <row r="129" spans="1:100" s="71" customFormat="1" ht="12.75" hidden="1" x14ac:dyDescent="0.2">
      <c r="B129" s="54" t="s">
        <v>307</v>
      </c>
      <c r="C129" s="422"/>
      <c r="D129" s="181">
        <f t="shared" si="24"/>
        <v>0</v>
      </c>
      <c r="E129" s="374"/>
      <c r="F129" s="407"/>
      <c r="G129" s="387"/>
      <c r="H129" s="80">
        <f t="shared" si="25"/>
        <v>0</v>
      </c>
      <c r="I129" s="80"/>
      <c r="J129" s="374"/>
      <c r="K129" s="194"/>
      <c r="L129" s="194"/>
      <c r="M129" s="194"/>
      <c r="N129" s="194"/>
      <c r="O129" s="194"/>
      <c r="P129" s="194"/>
      <c r="Q129" s="194"/>
      <c r="R129" s="194"/>
      <c r="S129" s="194"/>
      <c r="T129" s="374"/>
      <c r="U129" s="419"/>
      <c r="W129" s="80">
        <f t="shared" si="10"/>
        <v>0</v>
      </c>
      <c r="AG129" s="333" t="s">
        <v>58</v>
      </c>
      <c r="AH129" s="207" t="s">
        <v>58</v>
      </c>
      <c r="AI129" s="207" t="s">
        <v>58</v>
      </c>
      <c r="AJ129" s="207" t="s">
        <v>58</v>
      </c>
      <c r="AK129" s="207" t="s">
        <v>58</v>
      </c>
      <c r="AL129" s="207" t="s">
        <v>58</v>
      </c>
      <c r="AM129" s="207" t="s">
        <v>58</v>
      </c>
      <c r="AN129" s="207" t="s">
        <v>58</v>
      </c>
      <c r="AO129" s="207" t="s">
        <v>57</v>
      </c>
      <c r="AP129" s="207" t="s">
        <v>58</v>
      </c>
      <c r="AQ129" s="207" t="s">
        <v>58</v>
      </c>
      <c r="AR129" s="207" t="s">
        <v>58</v>
      </c>
      <c r="AS129" s="207" t="s">
        <v>57</v>
      </c>
      <c r="AT129" s="207" t="s">
        <v>58</v>
      </c>
      <c r="AU129" s="207" t="s">
        <v>58</v>
      </c>
      <c r="AV129" s="207" t="s">
        <v>58</v>
      </c>
      <c r="AW129" s="207" t="s">
        <v>58</v>
      </c>
      <c r="AX129" s="207" t="s">
        <v>58</v>
      </c>
    </row>
    <row r="130" spans="1:100" s="71" customFormat="1" ht="12.75" hidden="1" x14ac:dyDescent="0.2">
      <c r="B130" s="55" t="s">
        <v>308</v>
      </c>
      <c r="C130" s="422"/>
      <c r="D130" s="181">
        <f t="shared" si="24"/>
        <v>0</v>
      </c>
      <c r="E130" s="374"/>
      <c r="F130" s="407"/>
      <c r="G130" s="387"/>
      <c r="H130" s="80">
        <f t="shared" si="25"/>
        <v>0</v>
      </c>
      <c r="I130" s="80"/>
      <c r="J130" s="374"/>
      <c r="K130" s="194"/>
      <c r="L130" s="194"/>
      <c r="M130" s="194"/>
      <c r="N130" s="194"/>
      <c r="O130" s="194"/>
      <c r="P130" s="194"/>
      <c r="Q130" s="194"/>
      <c r="R130" s="194"/>
      <c r="S130" s="194"/>
      <c r="T130" s="374"/>
      <c r="U130" s="419"/>
      <c r="W130" s="80">
        <f t="shared" si="10"/>
        <v>0</v>
      </c>
      <c r="AG130" s="333" t="s">
        <v>58</v>
      </c>
      <c r="AH130" s="207" t="s">
        <v>58</v>
      </c>
      <c r="AI130" s="207" t="s">
        <v>58</v>
      </c>
      <c r="AJ130" s="207" t="s">
        <v>58</v>
      </c>
      <c r="AK130" s="207" t="s">
        <v>58</v>
      </c>
      <c r="AL130" s="207" t="s">
        <v>58</v>
      </c>
      <c r="AM130" s="207" t="s">
        <v>58</v>
      </c>
      <c r="AN130" s="207" t="s">
        <v>58</v>
      </c>
      <c r="AO130" s="207" t="s">
        <v>57</v>
      </c>
      <c r="AP130" s="207" t="s">
        <v>58</v>
      </c>
      <c r="AQ130" s="207" t="s">
        <v>58</v>
      </c>
      <c r="AR130" s="207" t="s">
        <v>58</v>
      </c>
      <c r="AS130" s="207" t="s">
        <v>58</v>
      </c>
      <c r="AT130" s="207" t="s">
        <v>58</v>
      </c>
      <c r="AU130" s="207" t="s">
        <v>58</v>
      </c>
      <c r="AV130" s="207" t="s">
        <v>58</v>
      </c>
      <c r="AW130" s="207" t="s">
        <v>58</v>
      </c>
      <c r="AX130" s="207" t="s">
        <v>58</v>
      </c>
    </row>
    <row r="131" spans="1:100" s="71" customFormat="1" ht="12.75" hidden="1" x14ac:dyDescent="0.2">
      <c r="B131" s="54" t="s">
        <v>309</v>
      </c>
      <c r="C131" s="422"/>
      <c r="D131" s="181">
        <f t="shared" si="24"/>
        <v>0</v>
      </c>
      <c r="E131" s="374"/>
      <c r="F131" s="407"/>
      <c r="G131" s="387"/>
      <c r="H131" s="80">
        <f t="shared" si="25"/>
        <v>0</v>
      </c>
      <c r="I131" s="80"/>
      <c r="J131" s="374"/>
      <c r="K131" s="194"/>
      <c r="L131" s="194"/>
      <c r="M131" s="194"/>
      <c r="N131" s="194"/>
      <c r="O131" s="194"/>
      <c r="P131" s="194"/>
      <c r="Q131" s="194"/>
      <c r="R131" s="194"/>
      <c r="S131" s="194"/>
      <c r="T131" s="374"/>
      <c r="U131" s="419"/>
      <c r="W131" s="80">
        <f t="shared" si="10"/>
        <v>0</v>
      </c>
      <c r="AG131" s="333" t="s">
        <v>58</v>
      </c>
      <c r="AH131" s="207" t="s">
        <v>58</v>
      </c>
      <c r="AI131" s="207" t="s">
        <v>58</v>
      </c>
      <c r="AJ131" s="207" t="s">
        <v>58</v>
      </c>
      <c r="AK131" s="207" t="s">
        <v>58</v>
      </c>
      <c r="AL131" s="207" t="s">
        <v>58</v>
      </c>
      <c r="AM131" s="207" t="s">
        <v>58</v>
      </c>
      <c r="AN131" s="207" t="s">
        <v>58</v>
      </c>
      <c r="AO131" s="207" t="s">
        <v>57</v>
      </c>
      <c r="AP131" s="207" t="s">
        <v>58</v>
      </c>
      <c r="AQ131" s="207" t="s">
        <v>58</v>
      </c>
      <c r="AR131" s="207" t="s">
        <v>58</v>
      </c>
      <c r="AS131" s="207" t="s">
        <v>58</v>
      </c>
      <c r="AT131" s="207" t="s">
        <v>58</v>
      </c>
      <c r="AU131" s="207" t="s">
        <v>58</v>
      </c>
      <c r="AV131" s="207" t="s">
        <v>58</v>
      </c>
      <c r="AW131" s="207" t="s">
        <v>58</v>
      </c>
      <c r="AX131" s="207" t="s">
        <v>58</v>
      </c>
    </row>
    <row r="132" spans="1:100" s="71" customFormat="1" ht="12.75" hidden="1" x14ac:dyDescent="0.2">
      <c r="B132" s="55" t="s">
        <v>41</v>
      </c>
      <c r="C132" s="422"/>
      <c r="D132" s="181">
        <f t="shared" si="24"/>
        <v>0</v>
      </c>
      <c r="E132" s="374"/>
      <c r="F132" s="407"/>
      <c r="G132" s="387"/>
      <c r="H132" s="80"/>
      <c r="I132" s="80">
        <f t="shared" si="23"/>
        <v>0</v>
      </c>
      <c r="J132" s="374"/>
      <c r="K132" s="194"/>
      <c r="L132" s="194"/>
      <c r="M132" s="194"/>
      <c r="N132" s="194"/>
      <c r="O132" s="194"/>
      <c r="P132" s="194"/>
      <c r="Q132" s="194"/>
      <c r="R132" s="194"/>
      <c r="S132" s="194"/>
      <c r="T132" s="374"/>
      <c r="U132" s="419"/>
      <c r="W132" s="80">
        <f t="shared" si="10"/>
        <v>0</v>
      </c>
      <c r="AG132" s="333" t="s">
        <v>58</v>
      </c>
      <c r="AH132" s="207" t="s">
        <v>57</v>
      </c>
      <c r="AI132" s="207" t="s">
        <v>58</v>
      </c>
      <c r="AJ132" s="207" t="s">
        <v>58</v>
      </c>
      <c r="AK132" s="207" t="s">
        <v>58</v>
      </c>
      <c r="AL132" s="207" t="s">
        <v>58</v>
      </c>
      <c r="AM132" s="207" t="s">
        <v>58</v>
      </c>
      <c r="AN132" s="207" t="s">
        <v>58</v>
      </c>
      <c r="AO132" s="207" t="s">
        <v>57</v>
      </c>
      <c r="AP132" s="207" t="s">
        <v>57</v>
      </c>
      <c r="AQ132" s="207" t="s">
        <v>57</v>
      </c>
      <c r="AR132" s="207" t="s">
        <v>58</v>
      </c>
      <c r="AS132" s="207" t="s">
        <v>57</v>
      </c>
      <c r="AT132" s="207" t="s">
        <v>57</v>
      </c>
      <c r="AU132" s="207" t="s">
        <v>58</v>
      </c>
      <c r="AV132" s="207" t="s">
        <v>58</v>
      </c>
      <c r="AW132" s="207" t="s">
        <v>57</v>
      </c>
      <c r="AX132" s="207" t="s">
        <v>57</v>
      </c>
    </row>
    <row r="133" spans="1:100" s="71" customFormat="1" ht="12.75" hidden="1" x14ac:dyDescent="0.2">
      <c r="B133" s="54" t="s">
        <v>11</v>
      </c>
      <c r="C133" s="422"/>
      <c r="D133" s="181">
        <f t="shared" si="24"/>
        <v>0</v>
      </c>
      <c r="E133" s="374"/>
      <c r="F133" s="407"/>
      <c r="G133" s="387"/>
      <c r="H133" s="80"/>
      <c r="I133" s="80">
        <f t="shared" si="23"/>
        <v>0</v>
      </c>
      <c r="J133" s="374"/>
      <c r="K133" s="194"/>
      <c r="L133" s="194"/>
      <c r="M133" s="194"/>
      <c r="N133" s="194"/>
      <c r="O133" s="194"/>
      <c r="P133" s="194"/>
      <c r="Q133" s="194"/>
      <c r="R133" s="194"/>
      <c r="S133" s="194"/>
      <c r="T133" s="374"/>
      <c r="U133" s="419"/>
      <c r="W133" s="80">
        <f t="shared" si="10"/>
        <v>0</v>
      </c>
      <c r="AG133" s="333" t="s">
        <v>57</v>
      </c>
      <c r="AH133" s="207" t="s">
        <v>57</v>
      </c>
      <c r="AI133" s="207" t="s">
        <v>58</v>
      </c>
      <c r="AJ133" s="207" t="s">
        <v>58</v>
      </c>
      <c r="AK133" s="207" t="s">
        <v>58</v>
      </c>
      <c r="AL133" s="207" t="s">
        <v>58</v>
      </c>
      <c r="AM133" s="207" t="s">
        <v>58</v>
      </c>
      <c r="AN133" s="207" t="s">
        <v>58</v>
      </c>
      <c r="AO133" s="207" t="s">
        <v>57</v>
      </c>
      <c r="AP133" s="207" t="s">
        <v>57</v>
      </c>
      <c r="AQ133" s="207" t="s">
        <v>57</v>
      </c>
      <c r="AR133" s="207" t="s">
        <v>58</v>
      </c>
      <c r="AS133" s="207" t="s">
        <v>58</v>
      </c>
      <c r="AT133" s="207" t="s">
        <v>58</v>
      </c>
      <c r="AU133" s="207" t="s">
        <v>58</v>
      </c>
      <c r="AV133" s="207" t="s">
        <v>58</v>
      </c>
      <c r="AW133" s="207" t="s">
        <v>58</v>
      </c>
      <c r="AX133" s="207" t="s">
        <v>58</v>
      </c>
    </row>
    <row r="134" spans="1:100" s="71" customFormat="1" ht="12.75" hidden="1" x14ac:dyDescent="0.2">
      <c r="B134" s="54" t="s">
        <v>310</v>
      </c>
      <c r="C134" s="422"/>
      <c r="D134" s="181">
        <f t="shared" si="24"/>
        <v>0</v>
      </c>
      <c r="E134" s="374"/>
      <c r="F134" s="407"/>
      <c r="G134" s="387"/>
      <c r="H134" s="80"/>
      <c r="I134" s="80">
        <f t="shared" si="23"/>
        <v>0</v>
      </c>
      <c r="J134" s="374"/>
      <c r="K134" s="194"/>
      <c r="L134" s="194"/>
      <c r="M134" s="194"/>
      <c r="N134" s="194"/>
      <c r="O134" s="194"/>
      <c r="P134" s="194"/>
      <c r="Q134" s="194"/>
      <c r="R134" s="194"/>
      <c r="S134" s="194"/>
      <c r="T134" s="374"/>
      <c r="U134" s="419"/>
      <c r="W134" s="80">
        <f t="shared" si="10"/>
        <v>0</v>
      </c>
      <c r="AG134" s="333" t="s">
        <v>57</v>
      </c>
      <c r="AH134" s="207" t="s">
        <v>57</v>
      </c>
      <c r="AI134" s="207" t="s">
        <v>58</v>
      </c>
      <c r="AJ134" s="207" t="s">
        <v>58</v>
      </c>
      <c r="AK134" s="207" t="s">
        <v>58</v>
      </c>
      <c r="AL134" s="207" t="s">
        <v>58</v>
      </c>
      <c r="AM134" s="207" t="s">
        <v>58</v>
      </c>
      <c r="AN134" s="207" t="s">
        <v>58</v>
      </c>
      <c r="AO134" s="207" t="s">
        <v>57</v>
      </c>
      <c r="AP134" s="207" t="s">
        <v>57</v>
      </c>
      <c r="AQ134" s="207" t="s">
        <v>57</v>
      </c>
      <c r="AR134" s="207" t="s">
        <v>58</v>
      </c>
      <c r="AS134" s="207" t="s">
        <v>58</v>
      </c>
      <c r="AT134" s="207" t="s">
        <v>57</v>
      </c>
      <c r="AU134" s="207" t="s">
        <v>58</v>
      </c>
      <c r="AV134" s="207" t="s">
        <v>58</v>
      </c>
      <c r="AW134" s="207" t="s">
        <v>57</v>
      </c>
      <c r="AX134" s="207" t="s">
        <v>57</v>
      </c>
    </row>
    <row r="135" spans="1:100" s="71" customFormat="1" ht="12.75" hidden="1" x14ac:dyDescent="0.2">
      <c r="B135" s="55" t="s">
        <v>311</v>
      </c>
      <c r="C135" s="422"/>
      <c r="D135" s="181">
        <f t="shared" si="24"/>
        <v>0</v>
      </c>
      <c r="E135" s="374"/>
      <c r="F135" s="407"/>
      <c r="G135" s="387"/>
      <c r="H135" s="80"/>
      <c r="I135" s="80">
        <f t="shared" si="23"/>
        <v>0</v>
      </c>
      <c r="J135" s="374"/>
      <c r="K135" s="194"/>
      <c r="L135" s="194"/>
      <c r="M135" s="194"/>
      <c r="N135" s="194"/>
      <c r="O135" s="194"/>
      <c r="P135" s="194"/>
      <c r="Q135" s="194"/>
      <c r="R135" s="194"/>
      <c r="S135" s="194"/>
      <c r="T135" s="374"/>
      <c r="U135" s="419"/>
      <c r="W135" s="80">
        <f t="shared" si="10"/>
        <v>0</v>
      </c>
      <c r="AG135" s="333" t="s">
        <v>58</v>
      </c>
      <c r="AH135" s="207" t="s">
        <v>58</v>
      </c>
      <c r="AI135" s="207" t="s">
        <v>58</v>
      </c>
      <c r="AJ135" s="207" t="s">
        <v>57</v>
      </c>
      <c r="AK135" s="207" t="s">
        <v>58</v>
      </c>
      <c r="AL135" s="207" t="s">
        <v>58</v>
      </c>
      <c r="AM135" s="207" t="s">
        <v>58</v>
      </c>
      <c r="AN135" s="207" t="s">
        <v>58</v>
      </c>
      <c r="AO135" s="207" t="s">
        <v>58</v>
      </c>
      <c r="AP135" s="207" t="s">
        <v>57</v>
      </c>
      <c r="AQ135" s="207" t="s">
        <v>58</v>
      </c>
      <c r="AR135" s="207" t="s">
        <v>58</v>
      </c>
      <c r="AS135" s="207" t="s">
        <v>58</v>
      </c>
      <c r="AT135" s="207" t="s">
        <v>58</v>
      </c>
      <c r="AU135" s="207" t="s">
        <v>58</v>
      </c>
      <c r="AV135" s="207" t="s">
        <v>58</v>
      </c>
      <c r="AW135" s="207" t="s">
        <v>58</v>
      </c>
      <c r="AX135" s="207" t="s">
        <v>58</v>
      </c>
    </row>
    <row r="136" spans="1:100" s="71" customFormat="1" ht="13.5" hidden="1" thickBot="1" x14ac:dyDescent="0.25">
      <c r="B136" s="38" t="s">
        <v>47</v>
      </c>
      <c r="C136" s="417"/>
      <c r="D136" s="185">
        <f t="shared" si="24"/>
        <v>0</v>
      </c>
      <c r="E136" s="374"/>
      <c r="F136" s="413"/>
      <c r="G136" s="387"/>
      <c r="H136" s="383"/>
      <c r="I136" s="383">
        <f>F136</f>
        <v>0</v>
      </c>
      <c r="J136" s="374"/>
      <c r="K136" s="194"/>
      <c r="L136" s="194"/>
      <c r="M136" s="194"/>
      <c r="N136" s="194"/>
      <c r="O136" s="194"/>
      <c r="P136" s="438"/>
      <c r="Q136" s="183">
        <f>IFERROR(P136/$AC$1,0)</f>
        <v>0</v>
      </c>
      <c r="R136" s="194"/>
      <c r="S136" s="439"/>
      <c r="T136" s="374"/>
      <c r="U136" s="427"/>
      <c r="W136" s="383">
        <f t="shared" si="10"/>
        <v>0</v>
      </c>
      <c r="AG136" s="333" t="s">
        <v>57</v>
      </c>
      <c r="AH136" s="207" t="s">
        <v>57</v>
      </c>
      <c r="AI136" s="207" t="s">
        <v>58</v>
      </c>
      <c r="AJ136" s="207" t="s">
        <v>58</v>
      </c>
      <c r="AK136" s="207" t="s">
        <v>58</v>
      </c>
      <c r="AL136" s="207" t="s">
        <v>58</v>
      </c>
      <c r="AM136" s="207" t="s">
        <v>58</v>
      </c>
      <c r="AN136" s="207" t="s">
        <v>58</v>
      </c>
      <c r="AO136" s="207" t="s">
        <v>57</v>
      </c>
      <c r="AP136" s="207" t="s">
        <v>57</v>
      </c>
      <c r="AQ136" s="207" t="s">
        <v>57</v>
      </c>
      <c r="AR136" s="207" t="s">
        <v>58</v>
      </c>
      <c r="AS136" s="207" t="s">
        <v>57</v>
      </c>
      <c r="AT136" s="207" t="s">
        <v>57</v>
      </c>
      <c r="AU136" s="207" t="s">
        <v>58</v>
      </c>
      <c r="AV136" s="207" t="s">
        <v>58</v>
      </c>
      <c r="AW136" s="207" t="s">
        <v>57</v>
      </c>
      <c r="AX136" s="207" t="s">
        <v>57</v>
      </c>
    </row>
    <row r="137" spans="1:100" x14ac:dyDescent="0.25">
      <c r="A137" s="6"/>
      <c r="B137" s="7"/>
      <c r="C137" s="186"/>
      <c r="D137" s="187"/>
      <c r="F137" s="7"/>
      <c r="H137" s="7"/>
      <c r="I137" s="7"/>
      <c r="P137" s="115"/>
      <c r="Q137" s="115"/>
      <c r="R137" s="115"/>
      <c r="S137" s="115"/>
      <c r="U137" s="7"/>
      <c r="V137" s="6"/>
      <c r="W137" s="7"/>
      <c r="X137" s="6"/>
      <c r="Y137" s="6"/>
      <c r="Z137" s="6"/>
      <c r="AA137" s="115"/>
      <c r="AB137" s="115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7"/>
      <c r="D138" s="198"/>
      <c r="F138" s="6"/>
      <c r="H138" s="6"/>
      <c r="I138" s="6"/>
      <c r="P138" s="115"/>
      <c r="Q138" s="115"/>
      <c r="R138" s="115"/>
      <c r="S138" s="115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7"/>
      <c r="D139" s="198"/>
      <c r="F139" s="6"/>
      <c r="H139" s="6"/>
      <c r="I139" s="6"/>
      <c r="P139" s="115"/>
      <c r="Q139" s="115"/>
      <c r="R139" s="115"/>
      <c r="S139" s="115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7"/>
      <c r="D140" s="198"/>
      <c r="F140" s="6"/>
      <c r="H140" s="6"/>
      <c r="I140" s="6"/>
      <c r="P140" s="115"/>
      <c r="Q140" s="115"/>
      <c r="R140" s="115"/>
      <c r="S140" s="115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7"/>
      <c r="D141" s="198"/>
      <c r="F141" s="6"/>
      <c r="H141" s="6"/>
      <c r="I141" s="6"/>
      <c r="P141" s="115"/>
      <c r="Q141" s="115"/>
      <c r="R141" s="115"/>
      <c r="S141" s="115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7"/>
      <c r="D142" s="198"/>
      <c r="F142" s="6"/>
      <c r="H142" s="6"/>
      <c r="I142" s="6"/>
      <c r="P142" s="115"/>
      <c r="Q142" s="115"/>
      <c r="R142" s="115"/>
      <c r="S142" s="11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7"/>
      <c r="D143" s="198"/>
      <c r="F143" s="6"/>
      <c r="H143" s="6"/>
      <c r="I143" s="6"/>
      <c r="P143" s="115"/>
      <c r="Q143" s="115"/>
      <c r="R143" s="115"/>
      <c r="S143" s="115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7"/>
      <c r="D144" s="198"/>
      <c r="F144" s="6"/>
      <c r="H144" s="6"/>
      <c r="I144" s="6"/>
      <c r="P144" s="115"/>
      <c r="Q144" s="115"/>
      <c r="R144" s="115"/>
      <c r="S144" s="115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7"/>
      <c r="D145" s="198"/>
      <c r="F145" s="6"/>
      <c r="H145" s="6"/>
      <c r="I145" s="6"/>
      <c r="P145" s="115"/>
      <c r="Q145" s="115"/>
      <c r="R145" s="115"/>
      <c r="S145" s="115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7"/>
      <c r="D146" s="198"/>
      <c r="F146" s="6"/>
      <c r="H146" s="6"/>
      <c r="I146" s="6"/>
      <c r="P146" s="115"/>
      <c r="Q146" s="115"/>
      <c r="R146" s="115"/>
      <c r="S146" s="115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7"/>
      <c r="D147" s="198"/>
      <c r="F147" s="6"/>
      <c r="H147" s="6"/>
      <c r="I147" s="6"/>
      <c r="P147" s="115"/>
      <c r="Q147" s="115"/>
      <c r="R147" s="115"/>
      <c r="S147" s="115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7"/>
      <c r="D148" s="198"/>
      <c r="F148" s="6"/>
      <c r="H148" s="6"/>
      <c r="I148" s="6"/>
      <c r="P148" s="115"/>
      <c r="Q148" s="115"/>
      <c r="R148" s="115"/>
      <c r="S148" s="115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7"/>
      <c r="D149" s="198"/>
      <c r="F149" s="6"/>
      <c r="H149" s="6"/>
      <c r="I149" s="6"/>
      <c r="P149" s="115"/>
      <c r="Q149" s="115"/>
      <c r="R149" s="115"/>
      <c r="S149" s="11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7"/>
      <c r="D150" s="198"/>
      <c r="F150" s="6"/>
      <c r="H150" s="6"/>
      <c r="I150" s="6"/>
      <c r="P150" s="115"/>
      <c r="Q150" s="115"/>
      <c r="R150" s="115"/>
      <c r="S150" s="115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7"/>
      <c r="D151" s="198"/>
      <c r="F151" s="6"/>
      <c r="H151" s="6"/>
      <c r="I151" s="6"/>
      <c r="P151" s="115"/>
      <c r="Q151" s="115"/>
      <c r="R151" s="115"/>
      <c r="S151" s="11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7"/>
      <c r="D152" s="198"/>
      <c r="F152" s="6"/>
      <c r="H152" s="6"/>
      <c r="I152" s="6"/>
      <c r="P152" s="115"/>
      <c r="Q152" s="115"/>
      <c r="R152" s="115"/>
      <c r="S152" s="11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7"/>
      <c r="D153" s="198"/>
      <c r="F153" s="6"/>
      <c r="H153" s="6"/>
      <c r="I153" s="6"/>
      <c r="P153" s="115"/>
      <c r="Q153" s="115"/>
      <c r="R153" s="115"/>
      <c r="S153" s="115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7"/>
      <c r="D154" s="198"/>
      <c r="F154" s="6"/>
      <c r="H154" s="6"/>
      <c r="I154" s="6"/>
      <c r="P154" s="115"/>
      <c r="Q154" s="115"/>
      <c r="R154" s="115"/>
      <c r="S154" s="115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7"/>
      <c r="D155" s="198"/>
      <c r="F155" s="6"/>
      <c r="H155" s="6"/>
      <c r="I155" s="6"/>
      <c r="P155" s="115"/>
      <c r="Q155" s="115"/>
      <c r="R155" s="115"/>
      <c r="S155" s="115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7"/>
      <c r="D156" s="198"/>
      <c r="F156" s="6"/>
      <c r="H156" s="6"/>
      <c r="I156" s="6"/>
      <c r="P156" s="115"/>
      <c r="Q156" s="115"/>
      <c r="R156" s="115"/>
      <c r="S156" s="115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7"/>
      <c r="D157" s="198"/>
      <c r="F157" s="6"/>
      <c r="H157" s="6"/>
      <c r="I157" s="6"/>
      <c r="P157" s="115"/>
      <c r="Q157" s="115"/>
      <c r="R157" s="115"/>
      <c r="S157" s="115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7"/>
      <c r="D158" s="198"/>
      <c r="F158" s="6"/>
      <c r="H158" s="6"/>
      <c r="I158" s="6"/>
      <c r="P158" s="115"/>
      <c r="Q158" s="115"/>
      <c r="R158" s="115"/>
      <c r="S158" s="115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7"/>
      <c r="D159" s="198"/>
      <c r="F159" s="6"/>
      <c r="H159" s="6"/>
      <c r="I159" s="6"/>
      <c r="P159" s="115"/>
      <c r="Q159" s="115"/>
      <c r="R159" s="115"/>
      <c r="S159" s="115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7"/>
      <c r="D160" s="198"/>
      <c r="F160" s="6"/>
      <c r="H160" s="6"/>
      <c r="I160" s="6"/>
      <c r="P160" s="115"/>
      <c r="Q160" s="115"/>
      <c r="R160" s="115"/>
      <c r="S160" s="115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7"/>
      <c r="D161" s="198"/>
      <c r="F161" s="6"/>
      <c r="H161" s="6"/>
      <c r="I161" s="6"/>
      <c r="P161" s="115"/>
      <c r="Q161" s="115"/>
      <c r="R161" s="115"/>
      <c r="S161" s="11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7"/>
      <c r="D162" s="198"/>
      <c r="F162" s="6"/>
      <c r="H162" s="6"/>
      <c r="I162" s="6"/>
      <c r="P162" s="115"/>
      <c r="Q162" s="115"/>
      <c r="R162" s="115"/>
      <c r="S162" s="11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7"/>
      <c r="D163" s="198"/>
      <c r="F163" s="6"/>
      <c r="H163" s="6"/>
      <c r="I163" s="6"/>
      <c r="P163" s="115"/>
      <c r="Q163" s="115"/>
      <c r="R163" s="115"/>
      <c r="S163" s="11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7"/>
      <c r="D164" s="198"/>
      <c r="F164" s="6"/>
      <c r="H164" s="6"/>
      <c r="I164" s="6"/>
      <c r="P164" s="115"/>
      <c r="Q164" s="115"/>
      <c r="R164" s="115"/>
      <c r="S164" s="115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7"/>
      <c r="D165" s="198"/>
      <c r="F165" s="6"/>
      <c r="H165" s="6"/>
      <c r="I165" s="6"/>
      <c r="P165" s="115"/>
      <c r="Q165" s="115"/>
      <c r="R165" s="115"/>
      <c r="S165" s="115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7"/>
      <c r="D166" s="198"/>
      <c r="F166" s="6"/>
      <c r="H166" s="6"/>
      <c r="I166" s="6"/>
      <c r="P166" s="115"/>
      <c r="Q166" s="115"/>
      <c r="R166" s="115"/>
      <c r="S166" s="115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7"/>
      <c r="D167" s="198"/>
      <c r="F167" s="6"/>
      <c r="H167" s="6"/>
      <c r="I167" s="6"/>
      <c r="P167" s="115"/>
      <c r="Q167" s="115"/>
      <c r="R167" s="115"/>
      <c r="S167" s="115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7"/>
      <c r="D168" s="198"/>
      <c r="F168" s="6"/>
      <c r="H168" s="6"/>
      <c r="I168" s="6"/>
      <c r="P168" s="115"/>
      <c r="Q168" s="115"/>
      <c r="R168" s="115"/>
      <c r="S168" s="11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7"/>
      <c r="D169" s="198"/>
      <c r="F169" s="6"/>
      <c r="H169" s="6"/>
      <c r="I169" s="6"/>
      <c r="P169" s="115"/>
      <c r="Q169" s="115"/>
      <c r="R169" s="115"/>
      <c r="S169" s="11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7"/>
      <c r="D170" s="198"/>
      <c r="F170" s="6"/>
      <c r="H170" s="6"/>
      <c r="I170" s="6"/>
      <c r="P170" s="115"/>
      <c r="Q170" s="115"/>
      <c r="R170" s="115"/>
      <c r="S170" s="115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7"/>
      <c r="D171" s="198"/>
      <c r="F171" s="6"/>
      <c r="H171" s="6"/>
      <c r="I171" s="6"/>
      <c r="P171" s="115"/>
      <c r="Q171" s="115"/>
      <c r="R171" s="115"/>
      <c r="S171" s="11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7"/>
      <c r="D172" s="198"/>
      <c r="F172" s="6"/>
      <c r="H172" s="6"/>
      <c r="I172" s="6"/>
      <c r="P172" s="115"/>
      <c r="Q172" s="115"/>
      <c r="R172" s="115"/>
      <c r="S172" s="11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7"/>
      <c r="D173" s="198"/>
      <c r="F173" s="6"/>
      <c r="H173" s="6"/>
      <c r="I173" s="6"/>
      <c r="P173" s="115"/>
      <c r="Q173" s="115"/>
      <c r="R173" s="115"/>
      <c r="S173" s="11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7"/>
      <c r="D174" s="198"/>
      <c r="F174" s="6"/>
      <c r="H174" s="6"/>
      <c r="I174" s="6"/>
      <c r="P174" s="115"/>
      <c r="Q174" s="115"/>
      <c r="R174" s="115"/>
      <c r="S174" s="11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7"/>
      <c r="D175" s="198"/>
      <c r="F175" s="6"/>
      <c r="H175" s="6"/>
      <c r="I175" s="6"/>
      <c r="P175" s="115"/>
      <c r="Q175" s="115"/>
      <c r="R175" s="115"/>
      <c r="S175" s="115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7"/>
      <c r="D176" s="198"/>
      <c r="F176" s="6"/>
      <c r="H176" s="6"/>
      <c r="I176" s="6"/>
      <c r="P176" s="115"/>
      <c r="Q176" s="115"/>
      <c r="R176" s="115"/>
      <c r="S176" s="115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7"/>
      <c r="D177" s="198"/>
      <c r="F177" s="6"/>
      <c r="H177" s="6"/>
      <c r="I177" s="6"/>
      <c r="P177" s="115"/>
      <c r="Q177" s="115"/>
      <c r="R177" s="115"/>
      <c r="S177" s="115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7"/>
      <c r="D178" s="198"/>
      <c r="F178" s="6"/>
      <c r="H178" s="6"/>
      <c r="I178" s="6"/>
      <c r="P178" s="115"/>
      <c r="Q178" s="115"/>
      <c r="R178" s="115"/>
      <c r="S178" s="115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7"/>
      <c r="D179" s="198"/>
      <c r="F179" s="6"/>
      <c r="H179" s="6"/>
      <c r="I179" s="6"/>
      <c r="P179" s="115"/>
      <c r="Q179" s="115"/>
      <c r="R179" s="115"/>
      <c r="S179" s="115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7"/>
      <c r="D180" s="198"/>
      <c r="F180" s="6"/>
      <c r="H180" s="6"/>
      <c r="I180" s="6"/>
      <c r="P180" s="115"/>
      <c r="Q180" s="115"/>
      <c r="R180" s="115"/>
      <c r="S180" s="115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7"/>
      <c r="D181" s="198"/>
      <c r="F181" s="6"/>
      <c r="H181" s="6"/>
      <c r="I181" s="6"/>
      <c r="P181" s="115"/>
      <c r="Q181" s="115"/>
      <c r="R181" s="115"/>
      <c r="S181" s="115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7"/>
      <c r="D182" s="198"/>
      <c r="F182" s="6"/>
      <c r="H182" s="6"/>
      <c r="I182" s="6"/>
      <c r="P182" s="115"/>
      <c r="Q182" s="115"/>
      <c r="R182" s="115"/>
      <c r="S182" s="115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7"/>
      <c r="D183" s="198"/>
      <c r="F183" s="6"/>
      <c r="H183" s="6"/>
      <c r="I183" s="6"/>
      <c r="P183" s="115"/>
      <c r="Q183" s="115"/>
      <c r="R183" s="115"/>
      <c r="S183" s="115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7"/>
      <c r="D184" s="198"/>
      <c r="F184" s="6"/>
      <c r="H184" s="6"/>
      <c r="I184" s="6"/>
      <c r="P184" s="115"/>
      <c r="Q184" s="115"/>
      <c r="R184" s="115"/>
      <c r="S184" s="115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7"/>
      <c r="D185" s="198"/>
      <c r="F185" s="6"/>
      <c r="H185" s="6"/>
      <c r="I185" s="6"/>
      <c r="P185" s="115"/>
      <c r="Q185" s="115"/>
      <c r="R185" s="115"/>
      <c r="S185" s="1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7"/>
      <c r="D186" s="198"/>
      <c r="F186" s="6"/>
      <c r="H186" s="6"/>
      <c r="I186" s="6"/>
      <c r="P186" s="115"/>
      <c r="Q186" s="115"/>
      <c r="R186" s="115"/>
      <c r="S186" s="115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7"/>
      <c r="D187" s="198"/>
      <c r="F187" s="6"/>
      <c r="H187" s="6"/>
      <c r="I187" s="6"/>
      <c r="P187" s="115"/>
      <c r="Q187" s="115"/>
      <c r="R187" s="115"/>
      <c r="S187" s="115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7"/>
      <c r="D188" s="198"/>
      <c r="F188" s="6"/>
      <c r="H188" s="6"/>
      <c r="I188" s="6"/>
      <c r="P188" s="115"/>
      <c r="Q188" s="115"/>
      <c r="R188" s="115"/>
      <c r="S188" s="115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7"/>
      <c r="D189" s="198"/>
      <c r="F189" s="6"/>
      <c r="H189" s="6"/>
      <c r="I189" s="6"/>
      <c r="P189" s="115"/>
      <c r="Q189" s="115"/>
      <c r="R189" s="115"/>
      <c r="S189" s="115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7"/>
      <c r="D190" s="198"/>
      <c r="F190" s="6"/>
      <c r="H190" s="6"/>
      <c r="I190" s="6"/>
      <c r="P190" s="115"/>
      <c r="Q190" s="115"/>
      <c r="R190" s="115"/>
      <c r="S190" s="115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7"/>
      <c r="D191" s="198"/>
      <c r="F191" s="6"/>
      <c r="H191" s="6"/>
      <c r="I191" s="6"/>
      <c r="P191" s="115"/>
      <c r="Q191" s="115"/>
      <c r="R191" s="115"/>
      <c r="S191" s="115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7"/>
      <c r="D192" s="198"/>
      <c r="F192" s="6"/>
      <c r="H192" s="6"/>
      <c r="I192" s="6"/>
      <c r="P192" s="115"/>
      <c r="Q192" s="115"/>
      <c r="R192" s="115"/>
      <c r="S192" s="115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7"/>
      <c r="D193" s="198"/>
      <c r="F193" s="6"/>
      <c r="H193" s="6"/>
      <c r="I193" s="6"/>
      <c r="P193" s="115"/>
      <c r="Q193" s="115"/>
      <c r="R193" s="115"/>
      <c r="S193" s="115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7"/>
      <c r="D194" s="198"/>
      <c r="F194" s="6"/>
      <c r="H194" s="6"/>
      <c r="I194" s="6"/>
      <c r="P194" s="115"/>
      <c r="Q194" s="115"/>
      <c r="R194" s="115"/>
      <c r="S194" s="115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7"/>
      <c r="D195" s="198"/>
      <c r="F195" s="6"/>
      <c r="H195" s="6"/>
      <c r="I195" s="6"/>
      <c r="P195" s="115"/>
      <c r="Q195" s="115"/>
      <c r="R195" s="115"/>
      <c r="S195" s="115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7"/>
      <c r="D196" s="198"/>
      <c r="F196" s="6"/>
      <c r="H196" s="6"/>
      <c r="I196" s="6"/>
      <c r="P196" s="115"/>
      <c r="Q196" s="115"/>
      <c r="R196" s="115"/>
      <c r="S196" s="115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7"/>
      <c r="D197" s="198"/>
      <c r="F197" s="6"/>
      <c r="H197" s="6"/>
      <c r="I197" s="6"/>
      <c r="P197" s="115"/>
      <c r="Q197" s="115"/>
      <c r="R197" s="115"/>
      <c r="S197" s="11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7"/>
      <c r="D198" s="198"/>
      <c r="F198" s="6"/>
      <c r="H198" s="6"/>
      <c r="I198" s="6"/>
      <c r="P198" s="115"/>
      <c r="Q198" s="115"/>
      <c r="R198" s="115"/>
      <c r="S198" s="115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7"/>
      <c r="D199" s="198"/>
      <c r="F199" s="6"/>
      <c r="H199" s="6"/>
      <c r="I199" s="6"/>
      <c r="P199" s="115"/>
      <c r="Q199" s="115"/>
      <c r="R199" s="115"/>
      <c r="S199" s="11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7"/>
      <c r="D200" s="198"/>
      <c r="F200" s="6"/>
      <c r="H200" s="6"/>
      <c r="I200" s="6"/>
      <c r="P200" s="115"/>
      <c r="Q200" s="115"/>
      <c r="R200" s="115"/>
      <c r="S200" s="115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7"/>
      <c r="D201" s="198"/>
      <c r="F201" s="6"/>
      <c r="H201" s="6"/>
      <c r="I201" s="6"/>
      <c r="P201" s="115"/>
      <c r="Q201" s="115"/>
      <c r="R201" s="115"/>
      <c r="S201" s="11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7"/>
      <c r="D202" s="198"/>
      <c r="F202" s="6"/>
      <c r="H202" s="6"/>
      <c r="I202" s="6"/>
      <c r="P202" s="115"/>
      <c r="Q202" s="115"/>
      <c r="R202" s="115"/>
      <c r="S202" s="115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7"/>
      <c r="D203" s="198"/>
      <c r="F203" s="6"/>
      <c r="H203" s="6"/>
      <c r="I203" s="6"/>
      <c r="P203" s="115"/>
      <c r="Q203" s="115"/>
      <c r="R203" s="115"/>
      <c r="S203" s="11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7"/>
      <c r="D204" s="198"/>
      <c r="F204" s="6"/>
      <c r="H204" s="6"/>
      <c r="I204" s="6"/>
      <c r="P204" s="115"/>
      <c r="Q204" s="115"/>
      <c r="R204" s="115"/>
      <c r="S204" s="115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7"/>
      <c r="D205" s="198"/>
      <c r="F205" s="6"/>
      <c r="H205" s="6"/>
      <c r="I205" s="6"/>
      <c r="P205" s="115"/>
      <c r="Q205" s="115"/>
      <c r="R205" s="115"/>
      <c r="S205" s="11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7"/>
      <c r="D206" s="198"/>
      <c r="F206" s="6"/>
      <c r="H206" s="6"/>
      <c r="I206" s="6"/>
      <c r="P206" s="115"/>
      <c r="Q206" s="115"/>
      <c r="R206" s="115"/>
      <c r="S206" s="115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7"/>
      <c r="D207" s="198"/>
      <c r="F207" s="6"/>
      <c r="H207" s="6"/>
      <c r="I207" s="6"/>
      <c r="P207" s="115"/>
      <c r="Q207" s="115"/>
      <c r="R207" s="115"/>
      <c r="S207" s="11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7"/>
      <c r="D208" s="198"/>
      <c r="F208" s="6"/>
      <c r="H208" s="6"/>
      <c r="I208" s="6"/>
      <c r="P208" s="115"/>
      <c r="Q208" s="115"/>
      <c r="R208" s="115"/>
      <c r="S208" s="11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7"/>
      <c r="D209" s="198"/>
      <c r="F209" s="6"/>
      <c r="H209" s="6"/>
      <c r="I209" s="6"/>
      <c r="P209" s="115"/>
      <c r="Q209" s="115"/>
      <c r="R209" s="115"/>
      <c r="S209" s="11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7"/>
      <c r="D210" s="198"/>
      <c r="F210" s="6"/>
      <c r="H210" s="6"/>
      <c r="I210" s="6"/>
      <c r="P210" s="115"/>
      <c r="Q210" s="115"/>
      <c r="R210" s="115"/>
      <c r="S210" s="115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7"/>
      <c r="D211" s="198"/>
      <c r="F211" s="6"/>
      <c r="H211" s="6"/>
      <c r="I211" s="6"/>
      <c r="P211" s="115"/>
      <c r="Q211" s="115"/>
      <c r="R211" s="115"/>
      <c r="S211" s="11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7"/>
      <c r="D212" s="198"/>
      <c r="F212" s="6"/>
      <c r="H212" s="6"/>
      <c r="I212" s="6"/>
      <c r="P212" s="115"/>
      <c r="Q212" s="115"/>
      <c r="R212" s="115"/>
      <c r="S212" s="115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7"/>
      <c r="D213" s="198"/>
      <c r="F213" s="6"/>
      <c r="H213" s="6"/>
      <c r="I213" s="6"/>
      <c r="P213" s="115"/>
      <c r="Q213" s="115"/>
      <c r="R213" s="115"/>
      <c r="S213" s="11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7"/>
      <c r="D214" s="198"/>
      <c r="F214" s="6"/>
      <c r="H214" s="6"/>
      <c r="I214" s="6"/>
      <c r="P214" s="115"/>
      <c r="Q214" s="115"/>
      <c r="R214" s="115"/>
      <c r="S214" s="11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7"/>
      <c r="D215" s="198"/>
      <c r="F215" s="6"/>
      <c r="H215" s="6"/>
      <c r="I215" s="6"/>
      <c r="P215" s="115"/>
      <c r="Q215" s="115"/>
      <c r="R215" s="115"/>
      <c r="S215" s="11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7"/>
      <c r="D216" s="198"/>
      <c r="F216" s="6"/>
      <c r="H216" s="6"/>
      <c r="I216" s="6"/>
      <c r="P216" s="115"/>
      <c r="Q216" s="115"/>
      <c r="R216" s="115"/>
      <c r="S216" s="115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7"/>
      <c r="D217" s="198"/>
      <c r="F217" s="6"/>
      <c r="H217" s="6"/>
      <c r="I217" s="6"/>
      <c r="P217" s="115"/>
      <c r="Q217" s="115"/>
      <c r="R217" s="115"/>
      <c r="S217" s="11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7"/>
      <c r="D218" s="198"/>
      <c r="F218" s="6"/>
      <c r="H218" s="6"/>
      <c r="I218" s="6"/>
      <c r="P218" s="115"/>
      <c r="Q218" s="115"/>
      <c r="R218" s="115"/>
      <c r="S218" s="11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7"/>
      <c r="D219" s="198"/>
      <c r="F219" s="6"/>
      <c r="H219" s="6"/>
      <c r="I219" s="6"/>
      <c r="P219" s="115"/>
      <c r="Q219" s="115"/>
      <c r="R219" s="115"/>
      <c r="S219" s="11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7"/>
      <c r="D220" s="198"/>
      <c r="F220" s="6"/>
      <c r="H220" s="6"/>
      <c r="I220" s="6"/>
      <c r="P220" s="115"/>
      <c r="Q220" s="115"/>
      <c r="R220" s="115"/>
      <c r="S220" s="115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7"/>
      <c r="D221" s="198"/>
      <c r="F221" s="6"/>
      <c r="H221" s="6"/>
      <c r="I221" s="6"/>
      <c r="P221" s="115"/>
      <c r="Q221" s="115"/>
      <c r="R221" s="115"/>
      <c r="S221" s="115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7"/>
      <c r="D222" s="198"/>
      <c r="F222" s="6"/>
      <c r="H222" s="6"/>
      <c r="I222" s="6"/>
      <c r="P222" s="115"/>
      <c r="Q222" s="115"/>
      <c r="R222" s="115"/>
      <c r="S222" s="11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7"/>
      <c r="D223" s="198"/>
      <c r="F223" s="6"/>
      <c r="H223" s="6"/>
      <c r="I223" s="6"/>
      <c r="P223" s="115"/>
      <c r="Q223" s="115"/>
      <c r="R223" s="115"/>
      <c r="S223" s="115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7"/>
      <c r="D224" s="198"/>
      <c r="F224" s="6"/>
      <c r="H224" s="6"/>
      <c r="I224" s="6"/>
      <c r="P224" s="115"/>
      <c r="Q224" s="115"/>
      <c r="R224" s="115"/>
      <c r="S224" s="11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7"/>
      <c r="D225" s="198"/>
      <c r="F225" s="6"/>
      <c r="H225" s="6"/>
      <c r="I225" s="6"/>
      <c r="P225" s="115"/>
      <c r="Q225" s="115"/>
      <c r="R225" s="115"/>
      <c r="S225" s="115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7"/>
      <c r="D226" s="198"/>
      <c r="F226" s="6"/>
      <c r="H226" s="6"/>
      <c r="I226" s="6"/>
      <c r="P226" s="115"/>
      <c r="Q226" s="115"/>
      <c r="R226" s="115"/>
      <c r="S226" s="11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7"/>
      <c r="D227" s="198"/>
      <c r="F227" s="6"/>
      <c r="H227" s="6"/>
      <c r="I227" s="6"/>
      <c r="P227" s="115"/>
      <c r="Q227" s="115"/>
      <c r="R227" s="115"/>
      <c r="S227" s="11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7"/>
      <c r="D228" s="198"/>
      <c r="F228" s="6"/>
      <c r="H228" s="6"/>
      <c r="I228" s="6"/>
      <c r="P228" s="115"/>
      <c r="Q228" s="115"/>
      <c r="R228" s="115"/>
      <c r="S228" s="11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7"/>
      <c r="D229" s="198"/>
      <c r="F229" s="6"/>
      <c r="H229" s="6"/>
      <c r="I229" s="6"/>
      <c r="P229" s="115"/>
      <c r="Q229" s="115"/>
      <c r="R229" s="115"/>
      <c r="S229" s="11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7"/>
      <c r="D230" s="198"/>
      <c r="F230" s="6"/>
      <c r="H230" s="6"/>
      <c r="I230" s="6"/>
      <c r="P230" s="115"/>
      <c r="Q230" s="115"/>
      <c r="R230" s="115"/>
      <c r="S230" s="11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7"/>
      <c r="D231" s="198"/>
      <c r="F231" s="6"/>
      <c r="H231" s="6"/>
      <c r="I231" s="6"/>
      <c r="P231" s="115"/>
      <c r="Q231" s="115"/>
      <c r="R231" s="115"/>
      <c r="S231" s="11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7"/>
      <c r="D232" s="198"/>
      <c r="F232" s="6"/>
      <c r="H232" s="6"/>
      <c r="I232" s="6"/>
      <c r="P232" s="115"/>
      <c r="Q232" s="115"/>
      <c r="R232" s="115"/>
      <c r="S232" s="11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7"/>
      <c r="D233" s="198"/>
      <c r="F233" s="6"/>
      <c r="H233" s="6"/>
      <c r="I233" s="6"/>
      <c r="P233" s="115"/>
      <c r="Q233" s="115"/>
      <c r="R233" s="115"/>
      <c r="S233" s="11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7"/>
      <c r="D234" s="198"/>
      <c r="F234" s="6"/>
      <c r="H234" s="6"/>
      <c r="I234" s="6"/>
      <c r="P234" s="115"/>
      <c r="Q234" s="115"/>
      <c r="R234" s="115"/>
      <c r="S234" s="115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7"/>
      <c r="D235" s="198"/>
      <c r="F235" s="6"/>
      <c r="H235" s="6"/>
      <c r="I235" s="6"/>
      <c r="P235" s="115"/>
      <c r="Q235" s="115"/>
      <c r="R235" s="115"/>
      <c r="S235" s="115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7"/>
      <c r="D236" s="198"/>
      <c r="F236" s="6"/>
      <c r="H236" s="6"/>
      <c r="I236" s="6"/>
      <c r="P236" s="115"/>
      <c r="Q236" s="115"/>
      <c r="R236" s="115"/>
      <c r="S236" s="11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7"/>
      <c r="D237" s="198"/>
      <c r="F237" s="6"/>
      <c r="H237" s="6"/>
      <c r="I237" s="6"/>
      <c r="P237" s="115"/>
      <c r="Q237" s="115"/>
      <c r="R237" s="115"/>
      <c r="S237" s="11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7"/>
      <c r="D238" s="198"/>
      <c r="F238" s="6"/>
      <c r="H238" s="6"/>
      <c r="I238" s="6"/>
      <c r="P238" s="115"/>
      <c r="Q238" s="115"/>
      <c r="R238" s="115"/>
      <c r="S238" s="11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7"/>
      <c r="D239" s="198"/>
      <c r="F239" s="6"/>
      <c r="H239" s="6"/>
      <c r="I239" s="6"/>
      <c r="P239" s="115"/>
      <c r="Q239" s="115"/>
      <c r="R239" s="115"/>
      <c r="S239" s="115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7"/>
      <c r="D240" s="198"/>
      <c r="F240" s="6"/>
      <c r="H240" s="6"/>
      <c r="I240" s="6"/>
      <c r="P240" s="115"/>
      <c r="Q240" s="115"/>
      <c r="R240" s="115"/>
      <c r="S240" s="115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7"/>
      <c r="D241" s="198"/>
      <c r="F241" s="6"/>
      <c r="H241" s="6"/>
      <c r="I241" s="6"/>
      <c r="P241" s="115"/>
      <c r="Q241" s="115"/>
      <c r="R241" s="115"/>
      <c r="S241" s="115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7"/>
      <c r="D242" s="198"/>
      <c r="F242" s="6"/>
      <c r="H242" s="6"/>
      <c r="I242" s="6"/>
      <c r="P242" s="115"/>
      <c r="Q242" s="115"/>
      <c r="R242" s="115"/>
      <c r="S242" s="115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7"/>
      <c r="D243" s="198"/>
      <c r="F243" s="6"/>
      <c r="H243" s="6"/>
      <c r="I243" s="6"/>
      <c r="P243" s="115"/>
      <c r="Q243" s="115"/>
      <c r="R243" s="115"/>
      <c r="S243" s="115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7"/>
      <c r="D244" s="198"/>
      <c r="F244" s="6"/>
      <c r="H244" s="6"/>
      <c r="I244" s="6"/>
      <c r="P244" s="115"/>
      <c r="Q244" s="115"/>
      <c r="R244" s="115"/>
      <c r="S244" s="115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7"/>
      <c r="D245" s="198"/>
      <c r="F245" s="6"/>
      <c r="H245" s="6"/>
      <c r="I245" s="6"/>
      <c r="P245" s="115"/>
      <c r="Q245" s="115"/>
      <c r="R245" s="115"/>
      <c r="S245" s="11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7"/>
      <c r="D246" s="198"/>
      <c r="F246" s="6"/>
      <c r="H246" s="6"/>
      <c r="I246" s="6"/>
      <c r="P246" s="115"/>
      <c r="Q246" s="115"/>
      <c r="R246" s="115"/>
      <c r="S246" s="11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7"/>
      <c r="D247" s="198"/>
      <c r="F247" s="6"/>
      <c r="H247" s="6"/>
      <c r="I247" s="6"/>
      <c r="P247" s="115"/>
      <c r="Q247" s="115"/>
      <c r="R247" s="115"/>
      <c r="S247" s="115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7"/>
      <c r="D248" s="198"/>
      <c r="F248" s="6"/>
      <c r="H248" s="6"/>
      <c r="I248" s="6"/>
      <c r="P248" s="115"/>
      <c r="Q248" s="115"/>
      <c r="R248" s="115"/>
      <c r="S248" s="115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7"/>
      <c r="D249" s="198"/>
      <c r="F249" s="6"/>
      <c r="H249" s="6"/>
      <c r="I249" s="6"/>
      <c r="P249" s="115"/>
      <c r="Q249" s="115"/>
      <c r="R249" s="115"/>
      <c r="S249" s="115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7"/>
      <c r="D250" s="198"/>
      <c r="F250" s="6"/>
      <c r="H250" s="6"/>
      <c r="I250" s="6"/>
      <c r="P250" s="115"/>
      <c r="Q250" s="115"/>
      <c r="R250" s="115"/>
      <c r="S250" s="11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7"/>
      <c r="D251" s="198"/>
      <c r="F251" s="6"/>
      <c r="H251" s="6"/>
      <c r="I251" s="6"/>
      <c r="P251" s="115"/>
      <c r="Q251" s="115"/>
      <c r="R251" s="115"/>
      <c r="S251" s="115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7"/>
      <c r="D252" s="198"/>
      <c r="F252" s="6"/>
      <c r="H252" s="6"/>
      <c r="I252" s="6"/>
      <c r="P252" s="115"/>
      <c r="Q252" s="115"/>
      <c r="R252" s="115"/>
      <c r="S252" s="115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7"/>
      <c r="D253" s="198"/>
      <c r="F253" s="6"/>
      <c r="H253" s="6"/>
      <c r="I253" s="6"/>
      <c r="P253" s="115"/>
      <c r="Q253" s="115"/>
      <c r="R253" s="115"/>
      <c r="S253" s="115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7"/>
      <c r="D254" s="198"/>
      <c r="F254" s="6"/>
      <c r="H254" s="6"/>
      <c r="I254" s="6"/>
      <c r="P254" s="115"/>
      <c r="Q254" s="115"/>
      <c r="R254" s="115"/>
      <c r="S254" s="115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7"/>
      <c r="D255" s="198"/>
      <c r="F255" s="6"/>
      <c r="H255" s="6"/>
      <c r="I255" s="6"/>
      <c r="P255" s="115"/>
      <c r="Q255" s="115"/>
      <c r="R255" s="115"/>
      <c r="S255" s="115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7"/>
      <c r="D256" s="198"/>
      <c r="F256" s="6"/>
      <c r="H256" s="6"/>
      <c r="I256" s="6"/>
      <c r="P256" s="115"/>
      <c r="Q256" s="115"/>
      <c r="R256" s="115"/>
      <c r="S256" s="115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7"/>
      <c r="D257" s="198"/>
      <c r="F257" s="6"/>
      <c r="H257" s="6"/>
      <c r="I257" s="6"/>
      <c r="P257" s="115"/>
      <c r="Q257" s="115"/>
      <c r="R257" s="115"/>
      <c r="S257" s="115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7"/>
      <c r="D258" s="198"/>
      <c r="F258" s="6"/>
      <c r="H258" s="6"/>
      <c r="I258" s="6"/>
      <c r="P258" s="115"/>
      <c r="Q258" s="115"/>
      <c r="R258" s="115"/>
      <c r="S258" s="115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7"/>
      <c r="D259" s="198"/>
      <c r="F259" s="6"/>
      <c r="H259" s="6"/>
      <c r="I259" s="6"/>
      <c r="P259" s="115"/>
      <c r="Q259" s="115"/>
      <c r="R259" s="115"/>
      <c r="S259" s="115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7"/>
      <c r="D260" s="198"/>
      <c r="F260" s="6"/>
      <c r="H260" s="6"/>
      <c r="I260" s="6"/>
      <c r="P260" s="115"/>
      <c r="Q260" s="115"/>
      <c r="R260" s="115"/>
      <c r="S260" s="115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7"/>
      <c r="D261" s="198"/>
      <c r="F261" s="6"/>
      <c r="H261" s="6"/>
      <c r="I261" s="6"/>
      <c r="P261" s="115"/>
      <c r="Q261" s="115"/>
      <c r="R261" s="115"/>
      <c r="S261" s="115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7"/>
      <c r="D262" s="198"/>
      <c r="F262" s="6"/>
      <c r="H262" s="6"/>
      <c r="I262" s="6"/>
      <c r="P262" s="115"/>
      <c r="Q262" s="115"/>
      <c r="R262" s="115"/>
      <c r="S262" s="115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7"/>
      <c r="D263" s="198"/>
      <c r="F263" s="6"/>
      <c r="H263" s="6"/>
      <c r="I263" s="6"/>
      <c r="P263" s="115"/>
      <c r="Q263" s="115"/>
      <c r="R263" s="115"/>
      <c r="S263" s="115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7"/>
      <c r="D264" s="198"/>
      <c r="F264" s="6"/>
      <c r="H264" s="6"/>
      <c r="I264" s="6"/>
      <c r="P264" s="115"/>
      <c r="Q264" s="115"/>
      <c r="R264" s="115"/>
      <c r="S264" s="115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7"/>
      <c r="D265" s="198"/>
      <c r="F265" s="6"/>
      <c r="H265" s="6"/>
      <c r="I265" s="6"/>
      <c r="P265" s="115"/>
      <c r="Q265" s="115"/>
      <c r="R265" s="115"/>
      <c r="S265" s="115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7"/>
      <c r="D266" s="198"/>
      <c r="F266" s="6"/>
      <c r="H266" s="6"/>
      <c r="I266" s="6"/>
      <c r="P266" s="115"/>
      <c r="Q266" s="115"/>
      <c r="R266" s="115"/>
      <c r="S266" s="115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7"/>
      <c r="D267" s="198"/>
      <c r="F267" s="6"/>
      <c r="H267" s="6"/>
      <c r="I267" s="6"/>
      <c r="P267" s="115"/>
      <c r="Q267" s="115"/>
      <c r="R267" s="115"/>
      <c r="S267" s="115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7"/>
      <c r="D268" s="198"/>
      <c r="F268" s="6"/>
      <c r="H268" s="6"/>
      <c r="I268" s="6"/>
      <c r="P268" s="115"/>
      <c r="Q268" s="115"/>
      <c r="R268" s="115"/>
      <c r="S268" s="115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7"/>
      <c r="D269" s="198"/>
      <c r="F269" s="6"/>
      <c r="H269" s="6"/>
      <c r="I269" s="6"/>
      <c r="P269" s="115"/>
      <c r="Q269" s="115"/>
      <c r="R269" s="115"/>
      <c r="S269" s="115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7"/>
      <c r="D270" s="198"/>
      <c r="F270" s="6"/>
      <c r="H270" s="6"/>
      <c r="I270" s="6"/>
      <c r="P270" s="115"/>
      <c r="Q270" s="115"/>
      <c r="R270" s="115"/>
      <c r="S270" s="115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7"/>
      <c r="D271" s="198"/>
      <c r="F271" s="6"/>
      <c r="H271" s="6"/>
      <c r="I271" s="6"/>
      <c r="P271" s="115"/>
      <c r="Q271" s="115"/>
      <c r="R271" s="115"/>
      <c r="S271" s="115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7"/>
      <c r="D272" s="198"/>
      <c r="F272" s="6"/>
      <c r="H272" s="6"/>
      <c r="I272" s="6"/>
      <c r="P272" s="115"/>
      <c r="Q272" s="115"/>
      <c r="R272" s="115"/>
      <c r="S272" s="115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7"/>
      <c r="D273" s="198"/>
      <c r="F273" s="6"/>
      <c r="H273" s="6"/>
      <c r="I273" s="6"/>
      <c r="P273" s="115"/>
      <c r="Q273" s="115"/>
      <c r="R273" s="115"/>
      <c r="S273" s="115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7"/>
      <c r="D274" s="198"/>
      <c r="F274" s="6"/>
      <c r="H274" s="6"/>
      <c r="I274" s="6"/>
      <c r="P274" s="115"/>
      <c r="Q274" s="115"/>
      <c r="R274" s="115"/>
      <c r="S274" s="115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7"/>
      <c r="D275" s="198"/>
      <c r="F275" s="6"/>
      <c r="H275" s="6"/>
      <c r="I275" s="6"/>
      <c r="P275" s="115"/>
      <c r="Q275" s="115"/>
      <c r="R275" s="115"/>
      <c r="S275" s="115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7"/>
      <c r="D276" s="198"/>
      <c r="F276" s="6"/>
      <c r="H276" s="6"/>
      <c r="I276" s="6"/>
      <c r="P276" s="115"/>
      <c r="Q276" s="115"/>
      <c r="R276" s="115"/>
      <c r="S276" s="115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7"/>
      <c r="D277" s="198"/>
      <c r="F277" s="6"/>
      <c r="H277" s="6"/>
      <c r="I277" s="6"/>
      <c r="P277" s="115"/>
      <c r="Q277" s="115"/>
      <c r="R277" s="115"/>
      <c r="S277" s="115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7"/>
      <c r="D278" s="198"/>
      <c r="F278" s="6"/>
      <c r="H278" s="6"/>
      <c r="I278" s="6"/>
      <c r="P278" s="115"/>
      <c r="Q278" s="115"/>
      <c r="R278" s="115"/>
      <c r="S278" s="115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7"/>
      <c r="D279" s="198"/>
      <c r="F279" s="6"/>
      <c r="H279" s="6"/>
      <c r="I279" s="6"/>
      <c r="P279" s="115"/>
      <c r="Q279" s="115"/>
      <c r="R279" s="115"/>
      <c r="S279" s="115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7"/>
      <c r="D280" s="198"/>
      <c r="F280" s="6"/>
      <c r="H280" s="6"/>
      <c r="I280" s="6"/>
      <c r="P280" s="115"/>
      <c r="Q280" s="115"/>
      <c r="R280" s="115"/>
      <c r="S280" s="115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7"/>
      <c r="D281" s="198"/>
      <c r="F281" s="6"/>
      <c r="H281" s="6"/>
      <c r="I281" s="6"/>
      <c r="P281" s="115"/>
      <c r="Q281" s="115"/>
      <c r="R281" s="115"/>
      <c r="S281" s="115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7"/>
      <c r="D282" s="198"/>
      <c r="F282" s="6"/>
      <c r="H282" s="6"/>
      <c r="I282" s="6"/>
      <c r="P282" s="115"/>
      <c r="Q282" s="115"/>
      <c r="R282" s="115"/>
      <c r="S282" s="115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7"/>
      <c r="D283" s="198"/>
      <c r="F283" s="6"/>
      <c r="H283" s="6"/>
      <c r="I283" s="6"/>
      <c r="P283" s="115"/>
      <c r="Q283" s="115"/>
      <c r="R283" s="115"/>
      <c r="S283" s="115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7"/>
      <c r="D284" s="198"/>
      <c r="F284" s="6"/>
      <c r="H284" s="6"/>
      <c r="I284" s="6"/>
      <c r="P284" s="115"/>
      <c r="Q284" s="115"/>
      <c r="R284" s="115"/>
      <c r="S284" s="115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7"/>
      <c r="D285" s="198"/>
      <c r="F285" s="6"/>
      <c r="H285" s="6"/>
      <c r="I285" s="6"/>
      <c r="P285" s="115"/>
      <c r="Q285" s="115"/>
      <c r="R285" s="115"/>
      <c r="S285" s="115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7"/>
      <c r="D286" s="198"/>
      <c r="F286" s="6"/>
      <c r="H286" s="6"/>
      <c r="I286" s="6"/>
      <c r="P286" s="115"/>
      <c r="Q286" s="115"/>
      <c r="R286" s="115"/>
      <c r="S286" s="115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7"/>
      <c r="D287" s="198"/>
      <c r="F287" s="6"/>
      <c r="H287" s="6"/>
      <c r="I287" s="6"/>
      <c r="P287" s="115"/>
      <c r="Q287" s="115"/>
      <c r="R287" s="115"/>
      <c r="S287" s="115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7"/>
      <c r="D288" s="198"/>
      <c r="F288" s="6"/>
      <c r="H288" s="6"/>
      <c r="I288" s="6"/>
      <c r="P288" s="115"/>
      <c r="Q288" s="115"/>
      <c r="R288" s="115"/>
      <c r="S288" s="115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7"/>
      <c r="D289" s="198"/>
      <c r="F289" s="6"/>
      <c r="H289" s="6"/>
      <c r="I289" s="6"/>
      <c r="P289" s="115"/>
      <c r="Q289" s="115"/>
      <c r="R289" s="115"/>
      <c r="S289" s="115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7"/>
      <c r="D290" s="198"/>
      <c r="F290" s="6"/>
      <c r="H290" s="6"/>
      <c r="I290" s="6"/>
      <c r="P290" s="115"/>
      <c r="Q290" s="115"/>
      <c r="R290" s="115"/>
      <c r="S290" s="115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7"/>
      <c r="D291" s="198"/>
      <c r="F291" s="6"/>
      <c r="H291" s="6"/>
      <c r="I291" s="6"/>
      <c r="P291" s="115"/>
      <c r="Q291" s="115"/>
      <c r="R291" s="115"/>
      <c r="S291" s="115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7"/>
      <c r="D292" s="198"/>
      <c r="F292" s="6"/>
      <c r="H292" s="6"/>
      <c r="I292" s="6"/>
      <c r="P292" s="115"/>
      <c r="Q292" s="115"/>
      <c r="R292" s="115"/>
      <c r="S292" s="115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7"/>
      <c r="D293" s="198"/>
      <c r="F293" s="6"/>
      <c r="H293" s="6"/>
      <c r="I293" s="6"/>
      <c r="P293" s="115"/>
      <c r="Q293" s="115"/>
      <c r="R293" s="115"/>
      <c r="S293" s="115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7"/>
      <c r="D294" s="198"/>
      <c r="F294" s="6"/>
      <c r="H294" s="6"/>
      <c r="I294" s="6"/>
      <c r="P294" s="115"/>
      <c r="Q294" s="115"/>
      <c r="R294" s="115"/>
      <c r="S294" s="115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7"/>
      <c r="D295" s="198"/>
      <c r="F295" s="6"/>
      <c r="H295" s="6"/>
      <c r="I295" s="6"/>
      <c r="P295" s="115"/>
      <c r="Q295" s="115"/>
      <c r="R295" s="115"/>
      <c r="S295" s="115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7"/>
      <c r="D296" s="198"/>
      <c r="F296" s="6"/>
      <c r="H296" s="6"/>
      <c r="I296" s="6"/>
      <c r="P296" s="115"/>
      <c r="Q296" s="115"/>
      <c r="R296" s="115"/>
      <c r="S296" s="115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7"/>
      <c r="D297" s="198"/>
      <c r="F297" s="6"/>
      <c r="H297" s="6"/>
      <c r="I297" s="6"/>
      <c r="P297" s="115"/>
      <c r="Q297" s="115"/>
      <c r="R297" s="115"/>
      <c r="S297" s="115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7"/>
      <c r="D298" s="198"/>
      <c r="F298" s="6"/>
      <c r="H298" s="6"/>
      <c r="I298" s="6"/>
      <c r="P298" s="115"/>
      <c r="Q298" s="115"/>
      <c r="R298" s="115"/>
      <c r="S298" s="115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7"/>
      <c r="D299" s="198"/>
      <c r="F299" s="6"/>
      <c r="H299" s="6"/>
      <c r="I299" s="6"/>
      <c r="P299" s="115"/>
      <c r="Q299" s="115"/>
      <c r="R299" s="115"/>
      <c r="S299" s="115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7"/>
      <c r="D300" s="198"/>
      <c r="F300" s="6"/>
      <c r="H300" s="6"/>
      <c r="I300" s="6"/>
      <c r="P300" s="115"/>
      <c r="Q300" s="115"/>
      <c r="R300" s="115"/>
      <c r="S300" s="115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7"/>
      <c r="D301" s="198"/>
      <c r="F301" s="6"/>
      <c r="H301" s="6"/>
      <c r="I301" s="6"/>
      <c r="P301" s="115"/>
      <c r="Q301" s="115"/>
      <c r="R301" s="115"/>
      <c r="S301" s="115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7"/>
      <c r="D302" s="198"/>
      <c r="F302" s="6"/>
      <c r="H302" s="6"/>
      <c r="I302" s="6"/>
      <c r="P302" s="115"/>
      <c r="Q302" s="115"/>
      <c r="R302" s="115"/>
      <c r="S302" s="115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7"/>
      <c r="D303" s="198"/>
      <c r="F303" s="6"/>
      <c r="H303" s="6"/>
      <c r="I303" s="6"/>
      <c r="P303" s="115"/>
      <c r="Q303" s="115"/>
      <c r="R303" s="115"/>
      <c r="S303" s="115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7"/>
      <c r="D304" s="198"/>
      <c r="F304" s="6"/>
      <c r="H304" s="6"/>
      <c r="I304" s="6"/>
      <c r="P304" s="115"/>
      <c r="Q304" s="115"/>
      <c r="R304" s="115"/>
      <c r="S304" s="115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7"/>
      <c r="D305" s="198"/>
      <c r="F305" s="6"/>
      <c r="H305" s="6"/>
      <c r="I305" s="6"/>
      <c r="P305" s="115"/>
      <c r="Q305" s="115"/>
      <c r="R305" s="115"/>
      <c r="S305" s="115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7"/>
      <c r="D306" s="198"/>
      <c r="F306" s="6"/>
      <c r="H306" s="6"/>
      <c r="I306" s="6"/>
      <c r="P306" s="115"/>
      <c r="Q306" s="115"/>
      <c r="R306" s="115"/>
      <c r="S306" s="115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7"/>
      <c r="D307" s="198"/>
      <c r="F307" s="6"/>
      <c r="H307" s="6"/>
      <c r="I307" s="6"/>
      <c r="P307" s="115"/>
      <c r="Q307" s="115"/>
      <c r="R307" s="115"/>
      <c r="S307" s="115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7"/>
      <c r="D308" s="198"/>
      <c r="F308" s="6"/>
      <c r="H308" s="6"/>
      <c r="I308" s="6"/>
      <c r="P308" s="115"/>
      <c r="Q308" s="115"/>
      <c r="R308" s="115"/>
      <c r="S308" s="115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7"/>
      <c r="D309" s="198"/>
      <c r="F309" s="6"/>
      <c r="H309" s="6"/>
      <c r="I309" s="6"/>
      <c r="P309" s="115"/>
      <c r="Q309" s="115"/>
      <c r="R309" s="115"/>
      <c r="S309" s="115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7"/>
      <c r="D310" s="198"/>
      <c r="F310" s="6"/>
      <c r="H310" s="6"/>
      <c r="I310" s="6"/>
      <c r="P310" s="115"/>
      <c r="Q310" s="115"/>
      <c r="R310" s="115"/>
      <c r="S310" s="115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7"/>
      <c r="D311" s="198"/>
      <c r="F311" s="6"/>
      <c r="H311" s="6"/>
      <c r="I311" s="6"/>
      <c r="P311" s="115"/>
      <c r="Q311" s="115"/>
      <c r="R311" s="115"/>
      <c r="S311" s="115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7"/>
      <c r="D312" s="198"/>
      <c r="F312" s="6"/>
      <c r="H312" s="6"/>
      <c r="I312" s="6"/>
      <c r="P312" s="115"/>
      <c r="Q312" s="115"/>
      <c r="R312" s="115"/>
      <c r="S312" s="115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7"/>
      <c r="D313" s="198"/>
      <c r="F313" s="6"/>
      <c r="H313" s="6"/>
      <c r="I313" s="6"/>
      <c r="P313" s="115"/>
      <c r="Q313" s="115"/>
      <c r="R313" s="115"/>
      <c r="S313" s="115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7"/>
      <c r="D314" s="198"/>
      <c r="F314" s="6"/>
      <c r="H314" s="6"/>
      <c r="I314" s="6"/>
      <c r="P314" s="115"/>
      <c r="Q314" s="115"/>
      <c r="R314" s="115"/>
      <c r="S314" s="115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7"/>
      <c r="D315" s="198"/>
      <c r="F315" s="6"/>
      <c r="H315" s="6"/>
      <c r="I315" s="6"/>
      <c r="P315" s="115"/>
      <c r="Q315" s="115"/>
      <c r="R315" s="115"/>
      <c r="S315" s="115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7"/>
      <c r="D316" s="198"/>
      <c r="F316" s="6"/>
      <c r="H316" s="6"/>
      <c r="I316" s="6"/>
      <c r="P316" s="115"/>
      <c r="Q316" s="115"/>
      <c r="R316" s="115"/>
      <c r="S316" s="115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7"/>
      <c r="D317" s="198"/>
      <c r="F317" s="6"/>
      <c r="H317" s="6"/>
      <c r="I317" s="6"/>
      <c r="P317" s="115"/>
      <c r="Q317" s="115"/>
      <c r="R317" s="115"/>
      <c r="S317" s="115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7"/>
      <c r="D318" s="198"/>
      <c r="F318" s="6"/>
      <c r="H318" s="6"/>
      <c r="I318" s="6"/>
      <c r="P318" s="115"/>
      <c r="Q318" s="115"/>
      <c r="R318" s="115"/>
      <c r="S318" s="115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7"/>
      <c r="D319" s="198"/>
      <c r="F319" s="6"/>
      <c r="H319" s="6"/>
      <c r="I319" s="6"/>
      <c r="P319" s="115"/>
      <c r="Q319" s="115"/>
      <c r="R319" s="115"/>
      <c r="S319" s="115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7"/>
      <c r="D320" s="198"/>
      <c r="F320" s="6"/>
      <c r="H320" s="6"/>
      <c r="I320" s="6"/>
      <c r="P320" s="115"/>
      <c r="Q320" s="115"/>
      <c r="R320" s="115"/>
      <c r="S320" s="115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7"/>
      <c r="D321" s="198"/>
      <c r="F321" s="6"/>
      <c r="H321" s="6"/>
      <c r="I321" s="6"/>
      <c r="P321" s="115"/>
      <c r="Q321" s="115"/>
      <c r="R321" s="115"/>
      <c r="S321" s="115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7"/>
      <c r="D322" s="198"/>
      <c r="F322" s="6"/>
      <c r="H322" s="6"/>
      <c r="I322" s="6"/>
      <c r="P322" s="115"/>
      <c r="Q322" s="115"/>
      <c r="R322" s="115"/>
      <c r="S322" s="115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7"/>
      <c r="D323" s="198"/>
      <c r="F323" s="6"/>
      <c r="H323" s="6"/>
      <c r="I323" s="6"/>
      <c r="P323" s="115"/>
      <c r="Q323" s="115"/>
      <c r="R323" s="115"/>
      <c r="S323" s="115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7"/>
      <c r="D324" s="198"/>
      <c r="F324" s="6"/>
      <c r="H324" s="6"/>
      <c r="I324" s="6"/>
      <c r="P324" s="115"/>
      <c r="Q324" s="115"/>
      <c r="R324" s="115"/>
      <c r="S324" s="115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7"/>
      <c r="D325" s="198"/>
      <c r="F325" s="6"/>
      <c r="H325" s="6"/>
      <c r="I325" s="6"/>
      <c r="P325" s="115"/>
      <c r="Q325" s="115"/>
      <c r="R325" s="115"/>
      <c r="S325" s="115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7"/>
      <c r="D326" s="198"/>
      <c r="F326" s="6"/>
      <c r="H326" s="6"/>
      <c r="I326" s="6"/>
      <c r="P326" s="115"/>
      <c r="Q326" s="115"/>
      <c r="R326" s="115"/>
      <c r="S326" s="115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7"/>
      <c r="D327" s="198"/>
      <c r="F327" s="6"/>
      <c r="H327" s="6"/>
      <c r="I327" s="6"/>
      <c r="P327" s="115"/>
      <c r="Q327" s="115"/>
      <c r="R327" s="115"/>
      <c r="S327" s="115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7"/>
      <c r="D328" s="198"/>
      <c r="F328" s="6"/>
      <c r="H328" s="6"/>
      <c r="I328" s="6"/>
      <c r="P328" s="115"/>
      <c r="Q328" s="115"/>
      <c r="R328" s="115"/>
      <c r="S328" s="115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7"/>
      <c r="D329" s="198"/>
      <c r="F329" s="6"/>
      <c r="H329" s="6"/>
      <c r="I329" s="6"/>
      <c r="P329" s="115"/>
      <c r="Q329" s="115"/>
      <c r="R329" s="115"/>
      <c r="S329" s="115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7"/>
      <c r="D330" s="198"/>
      <c r="F330" s="6"/>
      <c r="H330" s="6"/>
      <c r="I330" s="6"/>
      <c r="P330" s="115"/>
      <c r="Q330" s="115"/>
      <c r="R330" s="115"/>
      <c r="S330" s="115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7"/>
      <c r="D331" s="198"/>
      <c r="F331" s="6"/>
      <c r="H331" s="6"/>
      <c r="I331" s="6"/>
      <c r="P331" s="115"/>
      <c r="Q331" s="115"/>
      <c r="R331" s="115"/>
      <c r="S331" s="115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7"/>
      <c r="D332" s="198"/>
      <c r="F332" s="6"/>
      <c r="H332" s="6"/>
      <c r="I332" s="6"/>
      <c r="P332" s="115"/>
      <c r="Q332" s="115"/>
      <c r="R332" s="115"/>
      <c r="S332" s="115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7"/>
      <c r="D333" s="198"/>
      <c r="F333" s="6"/>
      <c r="H333" s="6"/>
      <c r="I333" s="6"/>
      <c r="P333" s="115"/>
      <c r="Q333" s="115"/>
      <c r="R333" s="115"/>
      <c r="S333" s="115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7"/>
      <c r="D334" s="198"/>
      <c r="F334" s="6"/>
      <c r="H334" s="6"/>
      <c r="I334" s="6"/>
      <c r="P334" s="115"/>
      <c r="Q334" s="115"/>
      <c r="R334" s="115"/>
      <c r="S334" s="115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7"/>
      <c r="D335" s="198"/>
      <c r="F335" s="6"/>
      <c r="H335" s="6"/>
      <c r="I335" s="6"/>
      <c r="P335" s="115"/>
      <c r="Q335" s="115"/>
      <c r="R335" s="115"/>
      <c r="S335" s="115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7"/>
      <c r="D336" s="198"/>
      <c r="F336" s="6"/>
      <c r="H336" s="6"/>
      <c r="I336" s="6"/>
      <c r="P336" s="115"/>
      <c r="Q336" s="115"/>
      <c r="R336" s="115"/>
      <c r="S336" s="115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7"/>
      <c r="D337" s="198"/>
      <c r="F337" s="6"/>
      <c r="H337" s="6"/>
      <c r="I337" s="6"/>
      <c r="P337" s="115"/>
      <c r="Q337" s="115"/>
      <c r="R337" s="115"/>
      <c r="S337" s="115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7"/>
      <c r="D338" s="198"/>
      <c r="F338" s="6"/>
      <c r="H338" s="6"/>
      <c r="I338" s="6"/>
      <c r="P338" s="115"/>
      <c r="Q338" s="115"/>
      <c r="R338" s="115"/>
      <c r="S338" s="115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7"/>
      <c r="D339" s="198"/>
      <c r="F339" s="6"/>
      <c r="H339" s="6"/>
      <c r="I339" s="6"/>
      <c r="P339" s="115"/>
      <c r="Q339" s="115"/>
      <c r="R339" s="115"/>
      <c r="S339" s="115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7"/>
      <c r="D340" s="198"/>
      <c r="F340" s="6"/>
      <c r="H340" s="6"/>
      <c r="I340" s="6"/>
      <c r="P340" s="115"/>
      <c r="Q340" s="115"/>
      <c r="R340" s="115"/>
      <c r="S340" s="115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7"/>
      <c r="D341" s="198"/>
      <c r="F341" s="6"/>
      <c r="H341" s="6"/>
      <c r="I341" s="6"/>
      <c r="P341" s="115"/>
      <c r="Q341" s="115"/>
      <c r="R341" s="115"/>
      <c r="S341" s="115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7"/>
      <c r="D342" s="198"/>
      <c r="F342" s="6"/>
      <c r="H342" s="6"/>
      <c r="I342" s="6"/>
      <c r="P342" s="115"/>
      <c r="Q342" s="115"/>
      <c r="R342" s="115"/>
      <c r="S342" s="115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7"/>
      <c r="D343" s="198"/>
      <c r="F343" s="6"/>
      <c r="H343" s="6"/>
      <c r="I343" s="6"/>
      <c r="P343" s="115"/>
      <c r="Q343" s="115"/>
      <c r="R343" s="115"/>
      <c r="S343" s="115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7"/>
      <c r="D344" s="198"/>
      <c r="F344" s="6"/>
      <c r="H344" s="6"/>
      <c r="I344" s="6"/>
      <c r="P344" s="115"/>
      <c r="Q344" s="115"/>
      <c r="R344" s="115"/>
      <c r="S344" s="115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7"/>
      <c r="D345" s="198"/>
      <c r="F345" s="6"/>
      <c r="H345" s="6"/>
      <c r="I345" s="6"/>
      <c r="P345" s="115"/>
      <c r="Q345" s="115"/>
      <c r="R345" s="115"/>
      <c r="S345" s="115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7"/>
      <c r="D346" s="198"/>
      <c r="F346" s="6"/>
      <c r="H346" s="6"/>
      <c r="I346" s="6"/>
      <c r="P346" s="115"/>
      <c r="Q346" s="115"/>
      <c r="R346" s="115"/>
      <c r="S346" s="115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7"/>
      <c r="D347" s="198"/>
      <c r="F347" s="6"/>
      <c r="H347" s="6"/>
      <c r="I347" s="6"/>
      <c r="P347" s="115"/>
      <c r="Q347" s="115"/>
      <c r="R347" s="115"/>
      <c r="S347" s="115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7"/>
      <c r="D348" s="198"/>
      <c r="F348" s="6"/>
      <c r="H348" s="6"/>
      <c r="I348" s="6"/>
      <c r="P348" s="115"/>
      <c r="Q348" s="115"/>
      <c r="R348" s="115"/>
      <c r="S348" s="115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7"/>
      <c r="D349" s="198"/>
      <c r="F349" s="6"/>
      <c r="H349" s="6"/>
      <c r="I349" s="6"/>
      <c r="P349" s="115"/>
      <c r="Q349" s="115"/>
      <c r="R349" s="115"/>
      <c r="S349" s="115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7"/>
      <c r="D350" s="198"/>
      <c r="F350" s="6"/>
      <c r="H350" s="6"/>
      <c r="I350" s="6"/>
      <c r="P350" s="115"/>
      <c r="Q350" s="115"/>
      <c r="R350" s="115"/>
      <c r="S350" s="115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7"/>
      <c r="D351" s="198"/>
      <c r="F351" s="6"/>
      <c r="H351" s="6"/>
      <c r="I351" s="6"/>
      <c r="P351" s="115"/>
      <c r="Q351" s="115"/>
      <c r="R351" s="115"/>
      <c r="S351" s="115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7"/>
      <c r="D352" s="198"/>
      <c r="F352" s="6"/>
      <c r="H352" s="6"/>
      <c r="I352" s="6"/>
      <c r="P352" s="115"/>
      <c r="Q352" s="115"/>
      <c r="R352" s="115"/>
      <c r="S352" s="115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7"/>
      <c r="D353" s="198"/>
      <c r="F353" s="6"/>
      <c r="H353" s="6"/>
      <c r="I353" s="6"/>
      <c r="P353" s="115"/>
      <c r="Q353" s="115"/>
      <c r="R353" s="115"/>
      <c r="S353" s="115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7"/>
      <c r="D354" s="198"/>
      <c r="F354" s="6"/>
      <c r="H354" s="6"/>
      <c r="I354" s="6"/>
      <c r="P354" s="115"/>
      <c r="Q354" s="115"/>
      <c r="R354" s="115"/>
      <c r="S354" s="115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7"/>
      <c r="D355" s="198"/>
      <c r="F355" s="6"/>
      <c r="H355" s="6"/>
      <c r="I355" s="6"/>
      <c r="P355" s="115"/>
      <c r="Q355" s="115"/>
      <c r="R355" s="115"/>
      <c r="S355" s="115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7"/>
      <c r="D356" s="198"/>
      <c r="F356" s="6"/>
      <c r="H356" s="6"/>
      <c r="I356" s="6"/>
      <c r="P356" s="115"/>
      <c r="Q356" s="115"/>
      <c r="R356" s="115"/>
      <c r="S356" s="115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7"/>
      <c r="D357" s="198"/>
      <c r="F357" s="6"/>
      <c r="H357" s="6"/>
      <c r="I357" s="6"/>
      <c r="P357" s="115"/>
      <c r="Q357" s="115"/>
      <c r="R357" s="115"/>
      <c r="S357" s="115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7"/>
      <c r="D358" s="198"/>
      <c r="F358" s="6"/>
      <c r="H358" s="6"/>
      <c r="I358" s="6"/>
      <c r="P358" s="115"/>
      <c r="Q358" s="115"/>
      <c r="R358" s="115"/>
      <c r="S358" s="115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7"/>
      <c r="D359" s="198"/>
      <c r="F359" s="6"/>
      <c r="H359" s="6"/>
      <c r="I359" s="6"/>
      <c r="P359" s="115"/>
      <c r="Q359" s="115"/>
      <c r="R359" s="115"/>
      <c r="S359" s="115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7"/>
      <c r="D360" s="198"/>
      <c r="F360" s="6"/>
      <c r="H360" s="6"/>
      <c r="I360" s="6"/>
      <c r="P360" s="115"/>
      <c r="Q360" s="115"/>
      <c r="R360" s="115"/>
      <c r="S360" s="115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7"/>
      <c r="D361" s="198"/>
      <c r="F361" s="6"/>
      <c r="H361" s="6"/>
      <c r="I361" s="6"/>
      <c r="P361" s="115"/>
      <c r="Q361" s="115"/>
      <c r="R361" s="115"/>
      <c r="S361" s="115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7"/>
      <c r="D362" s="198"/>
      <c r="F362" s="6"/>
      <c r="H362" s="6"/>
      <c r="I362" s="6"/>
      <c r="P362" s="115"/>
      <c r="Q362" s="115"/>
      <c r="R362" s="115"/>
      <c r="S362" s="115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7"/>
      <c r="D363" s="198"/>
      <c r="F363" s="6"/>
      <c r="H363" s="6"/>
      <c r="I363" s="6"/>
      <c r="P363" s="115"/>
      <c r="Q363" s="115"/>
      <c r="R363" s="115"/>
      <c r="S363" s="115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7"/>
      <c r="D364" s="198"/>
      <c r="F364" s="6"/>
      <c r="H364" s="6"/>
      <c r="I364" s="6"/>
      <c r="P364" s="115"/>
      <c r="Q364" s="115"/>
      <c r="R364" s="115"/>
      <c r="S364" s="115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7"/>
      <c r="D365" s="198"/>
      <c r="F365" s="6"/>
      <c r="H365" s="6"/>
      <c r="I365" s="6"/>
      <c r="P365" s="115"/>
      <c r="Q365" s="115"/>
      <c r="R365" s="115"/>
      <c r="S365" s="115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7"/>
      <c r="D366" s="198"/>
      <c r="F366" s="6"/>
      <c r="H366" s="6"/>
      <c r="I366" s="6"/>
      <c r="P366" s="115"/>
      <c r="Q366" s="115"/>
      <c r="R366" s="115"/>
      <c r="S366" s="115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7"/>
      <c r="D367" s="198"/>
      <c r="F367" s="6"/>
      <c r="H367" s="6"/>
      <c r="I367" s="6"/>
      <c r="P367" s="115"/>
      <c r="Q367" s="115"/>
      <c r="R367" s="115"/>
      <c r="S367" s="115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7"/>
      <c r="D368" s="198"/>
      <c r="F368" s="6"/>
      <c r="H368" s="6"/>
      <c r="I368" s="6"/>
      <c r="P368" s="115"/>
      <c r="Q368" s="115"/>
      <c r="R368" s="115"/>
      <c r="S368" s="115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7"/>
      <c r="D369" s="198"/>
      <c r="F369" s="6"/>
      <c r="H369" s="6"/>
      <c r="I369" s="6"/>
      <c r="P369" s="115"/>
      <c r="Q369" s="115"/>
      <c r="R369" s="115"/>
      <c r="S369" s="115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7"/>
      <c r="D370" s="198"/>
      <c r="F370" s="6"/>
      <c r="H370" s="6"/>
      <c r="I370" s="6"/>
      <c r="P370" s="115"/>
      <c r="Q370" s="115"/>
      <c r="R370" s="115"/>
      <c r="S370" s="115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7"/>
      <c r="D371" s="198"/>
      <c r="F371" s="6"/>
      <c r="H371" s="6"/>
      <c r="I371" s="6"/>
      <c r="P371" s="115"/>
      <c r="Q371" s="115"/>
      <c r="R371" s="115"/>
      <c r="S371" s="115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7"/>
      <c r="D372" s="198"/>
      <c r="F372" s="6"/>
      <c r="H372" s="6"/>
      <c r="I372" s="6"/>
      <c r="P372" s="115"/>
      <c r="Q372" s="115"/>
      <c r="R372" s="115"/>
      <c r="S372" s="115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7"/>
      <c r="D373" s="198"/>
      <c r="F373" s="6"/>
      <c r="H373" s="6"/>
      <c r="I373" s="6"/>
      <c r="P373" s="115"/>
      <c r="Q373" s="115"/>
      <c r="R373" s="115"/>
      <c r="S373" s="115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7"/>
      <c r="D374" s="198"/>
      <c r="F374" s="6"/>
      <c r="H374" s="6"/>
      <c r="I374" s="6"/>
      <c r="P374" s="115"/>
      <c r="Q374" s="115"/>
      <c r="R374" s="115"/>
      <c r="S374" s="115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7"/>
      <c r="D375" s="198"/>
      <c r="F375" s="6"/>
      <c r="H375" s="6"/>
      <c r="I375" s="6"/>
      <c r="P375" s="115"/>
      <c r="Q375" s="115"/>
      <c r="R375" s="115"/>
      <c r="S375" s="115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7"/>
      <c r="D376" s="198"/>
      <c r="F376" s="6"/>
      <c r="H376" s="6"/>
      <c r="I376" s="6"/>
      <c r="P376" s="115"/>
      <c r="Q376" s="115"/>
      <c r="R376" s="115"/>
      <c r="S376" s="115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7"/>
      <c r="D377" s="198"/>
      <c r="F377" s="6"/>
      <c r="H377" s="6"/>
      <c r="I377" s="6"/>
      <c r="P377" s="115"/>
      <c r="Q377" s="115"/>
      <c r="R377" s="115"/>
      <c r="S377" s="115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7"/>
      <c r="D378" s="198"/>
      <c r="F378" s="6"/>
      <c r="H378" s="6"/>
      <c r="I378" s="6"/>
      <c r="P378" s="115"/>
      <c r="Q378" s="115"/>
      <c r="R378" s="115"/>
      <c r="S378" s="115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7"/>
      <c r="D379" s="198"/>
      <c r="F379" s="6"/>
      <c r="H379" s="6"/>
      <c r="I379" s="6"/>
      <c r="P379" s="115"/>
      <c r="Q379" s="115"/>
      <c r="R379" s="115"/>
      <c r="S379" s="115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7"/>
      <c r="D380" s="198"/>
      <c r="F380" s="6"/>
      <c r="H380" s="6"/>
      <c r="I380" s="6"/>
      <c r="P380" s="115"/>
      <c r="Q380" s="115"/>
      <c r="R380" s="115"/>
      <c r="S380" s="115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7"/>
      <c r="D381" s="198"/>
      <c r="F381" s="6"/>
      <c r="H381" s="6"/>
      <c r="I381" s="6"/>
      <c r="P381" s="115"/>
      <c r="Q381" s="115"/>
      <c r="R381" s="115"/>
      <c r="S381" s="115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7"/>
      <c r="D382" s="198"/>
      <c r="F382" s="6"/>
      <c r="H382" s="6"/>
      <c r="I382" s="6"/>
      <c r="P382" s="115"/>
      <c r="Q382" s="115"/>
      <c r="R382" s="115"/>
      <c r="S382" s="115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7"/>
      <c r="D383" s="198"/>
      <c r="F383" s="6"/>
      <c r="H383" s="6"/>
      <c r="I383" s="6"/>
      <c r="P383" s="115"/>
      <c r="Q383" s="115"/>
      <c r="R383" s="115"/>
      <c r="S383" s="115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7"/>
      <c r="D384" s="198"/>
      <c r="F384" s="6"/>
      <c r="H384" s="6"/>
      <c r="I384" s="6"/>
      <c r="P384" s="115"/>
      <c r="Q384" s="115"/>
      <c r="R384" s="115"/>
      <c r="S384" s="115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7"/>
      <c r="D385" s="198"/>
      <c r="F385" s="6"/>
      <c r="H385" s="6"/>
      <c r="I385" s="6"/>
      <c r="P385" s="115"/>
      <c r="Q385" s="115"/>
      <c r="R385" s="115"/>
      <c r="S385" s="115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7"/>
      <c r="D386" s="198"/>
      <c r="F386" s="6"/>
      <c r="H386" s="6"/>
      <c r="I386" s="6"/>
      <c r="P386" s="115"/>
      <c r="Q386" s="115"/>
      <c r="R386" s="115"/>
      <c r="S386" s="115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7"/>
      <c r="D387" s="198"/>
      <c r="F387" s="6"/>
      <c r="H387" s="6"/>
      <c r="I387" s="6"/>
      <c r="P387" s="115"/>
      <c r="Q387" s="115"/>
      <c r="R387" s="115"/>
      <c r="S387" s="115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7"/>
      <c r="D388" s="198"/>
      <c r="F388" s="6"/>
      <c r="H388" s="6"/>
      <c r="I388" s="6"/>
      <c r="P388" s="115"/>
      <c r="Q388" s="115"/>
      <c r="R388" s="115"/>
      <c r="S388" s="115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7"/>
      <c r="D389" s="198"/>
      <c r="F389" s="6"/>
      <c r="H389" s="6"/>
      <c r="I389" s="6"/>
      <c r="P389" s="115"/>
      <c r="Q389" s="115"/>
      <c r="R389" s="115"/>
      <c r="S389" s="115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7"/>
      <c r="D390" s="198"/>
      <c r="F390" s="6"/>
      <c r="H390" s="6"/>
      <c r="I390" s="6"/>
      <c r="P390" s="115"/>
      <c r="Q390" s="115"/>
      <c r="R390" s="115"/>
      <c r="S390" s="115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7"/>
      <c r="D391" s="198"/>
      <c r="F391" s="6"/>
      <c r="H391" s="6"/>
      <c r="I391" s="6"/>
      <c r="P391" s="115"/>
      <c r="Q391" s="115"/>
      <c r="R391" s="115"/>
      <c r="S391" s="115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7"/>
      <c r="D392" s="198"/>
      <c r="F392" s="6"/>
      <c r="H392" s="6"/>
      <c r="I392" s="6"/>
      <c r="P392" s="115"/>
      <c r="Q392" s="115"/>
      <c r="R392" s="115"/>
      <c r="S392" s="115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7"/>
      <c r="D393" s="198"/>
      <c r="F393" s="6"/>
      <c r="H393" s="6"/>
      <c r="I393" s="6"/>
      <c r="P393" s="115"/>
      <c r="Q393" s="115"/>
      <c r="R393" s="115"/>
      <c r="S393" s="115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7"/>
      <c r="D394" s="198"/>
      <c r="F394" s="6"/>
      <c r="H394" s="6"/>
      <c r="I394" s="6"/>
      <c r="P394" s="115"/>
      <c r="Q394" s="115"/>
      <c r="R394" s="115"/>
      <c r="S394" s="115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7"/>
      <c r="D395" s="198"/>
      <c r="F395" s="6"/>
      <c r="H395" s="6"/>
      <c r="I395" s="6"/>
      <c r="P395" s="115"/>
      <c r="Q395" s="115"/>
      <c r="R395" s="115"/>
      <c r="S395" s="115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7"/>
      <c r="D396" s="198"/>
      <c r="F396" s="6"/>
      <c r="H396" s="6"/>
      <c r="I396" s="6"/>
      <c r="P396" s="115"/>
      <c r="Q396" s="115"/>
      <c r="R396" s="115"/>
      <c r="S396" s="115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7"/>
      <c r="D397" s="198"/>
      <c r="F397" s="6"/>
      <c r="H397" s="6"/>
      <c r="I397" s="6"/>
      <c r="P397" s="115"/>
      <c r="Q397" s="115"/>
      <c r="R397" s="115"/>
      <c r="S397" s="115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7"/>
      <c r="D398" s="198"/>
      <c r="F398" s="6"/>
      <c r="H398" s="6"/>
      <c r="I398" s="6"/>
      <c r="P398" s="115"/>
      <c r="Q398" s="115"/>
      <c r="R398" s="115"/>
      <c r="S398" s="115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7"/>
      <c r="D399" s="198"/>
      <c r="F399" s="6"/>
      <c r="H399" s="6"/>
      <c r="I399" s="6"/>
      <c r="P399" s="115"/>
      <c r="Q399" s="115"/>
      <c r="R399" s="115"/>
      <c r="S399" s="115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7"/>
      <c r="D400" s="198"/>
      <c r="F400" s="6"/>
      <c r="H400" s="6"/>
      <c r="I400" s="6"/>
      <c r="P400" s="115"/>
      <c r="Q400" s="115"/>
      <c r="R400" s="115"/>
      <c r="S400" s="115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7"/>
      <c r="D401" s="198"/>
      <c r="F401" s="6"/>
      <c r="H401" s="6"/>
      <c r="I401" s="6"/>
      <c r="P401" s="115"/>
      <c r="Q401" s="115"/>
      <c r="R401" s="115"/>
      <c r="S401" s="115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7"/>
      <c r="D402" s="198"/>
      <c r="F402" s="6"/>
      <c r="H402" s="6"/>
      <c r="I402" s="6"/>
      <c r="P402" s="115"/>
      <c r="Q402" s="115"/>
      <c r="R402" s="115"/>
      <c r="S402" s="115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7"/>
      <c r="D403" s="198"/>
      <c r="F403" s="6"/>
      <c r="H403" s="6"/>
      <c r="I403" s="6"/>
      <c r="P403" s="115"/>
      <c r="Q403" s="115"/>
      <c r="R403" s="115"/>
      <c r="S403" s="115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7"/>
      <c r="D404" s="198"/>
      <c r="F404" s="6"/>
      <c r="H404" s="6"/>
      <c r="I404" s="6"/>
      <c r="P404" s="115"/>
      <c r="Q404" s="115"/>
      <c r="R404" s="115"/>
      <c r="S404" s="115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7"/>
      <c r="D405" s="198"/>
      <c r="F405" s="6"/>
      <c r="H405" s="6"/>
      <c r="I405" s="6"/>
      <c r="P405" s="115"/>
      <c r="Q405" s="115"/>
      <c r="R405" s="115"/>
      <c r="S405" s="115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7"/>
      <c r="D406" s="198"/>
      <c r="F406" s="6"/>
      <c r="H406" s="6"/>
      <c r="I406" s="6"/>
      <c r="P406" s="115"/>
      <c r="Q406" s="115"/>
      <c r="R406" s="115"/>
      <c r="S406" s="115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7"/>
      <c r="D407" s="198"/>
      <c r="F407" s="6"/>
      <c r="H407" s="6"/>
      <c r="I407" s="6"/>
      <c r="P407" s="115"/>
      <c r="Q407" s="115"/>
      <c r="R407" s="115"/>
      <c r="S407" s="115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7"/>
      <c r="D408" s="198"/>
      <c r="F408" s="6"/>
      <c r="H408" s="6"/>
      <c r="I408" s="6"/>
      <c r="P408" s="115"/>
      <c r="Q408" s="115"/>
      <c r="R408" s="115"/>
      <c r="S408" s="115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7"/>
      <c r="D409" s="198"/>
      <c r="F409" s="6"/>
      <c r="H409" s="6"/>
      <c r="I409" s="6"/>
      <c r="P409" s="115"/>
      <c r="Q409" s="115"/>
      <c r="R409" s="115"/>
      <c r="S409" s="115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7"/>
      <c r="D410" s="198"/>
      <c r="F410" s="6"/>
      <c r="H410" s="6"/>
      <c r="I410" s="6"/>
      <c r="P410" s="115"/>
      <c r="Q410" s="115"/>
      <c r="R410" s="115"/>
      <c r="S410" s="115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7"/>
      <c r="D411" s="198"/>
      <c r="F411" s="6"/>
      <c r="H411" s="6"/>
      <c r="I411" s="6"/>
      <c r="P411" s="115"/>
      <c r="Q411" s="115"/>
      <c r="R411" s="115"/>
      <c r="S411" s="115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7"/>
      <c r="D412" s="198"/>
      <c r="F412" s="6"/>
      <c r="H412" s="6"/>
      <c r="I412" s="6"/>
      <c r="P412" s="115"/>
      <c r="Q412" s="115"/>
      <c r="R412" s="115"/>
      <c r="S412" s="115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7"/>
      <c r="D413" s="198"/>
      <c r="F413" s="6"/>
      <c r="H413" s="6"/>
      <c r="I413" s="6"/>
      <c r="P413" s="115"/>
      <c r="Q413" s="115"/>
      <c r="R413" s="115"/>
      <c r="S413" s="115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7"/>
      <c r="D414" s="198"/>
      <c r="F414" s="6"/>
      <c r="H414" s="6"/>
      <c r="I414" s="6"/>
      <c r="P414" s="115"/>
      <c r="Q414" s="115"/>
      <c r="R414" s="115"/>
      <c r="S414" s="115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7"/>
      <c r="D415" s="198"/>
      <c r="F415" s="6"/>
      <c r="H415" s="6"/>
      <c r="I415" s="6"/>
      <c r="P415" s="115"/>
      <c r="Q415" s="115"/>
      <c r="R415" s="115"/>
      <c r="S415" s="115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7"/>
      <c r="D416" s="198"/>
      <c r="F416" s="6"/>
      <c r="H416" s="6"/>
      <c r="I416" s="6"/>
      <c r="P416" s="115"/>
      <c r="Q416" s="115"/>
      <c r="R416" s="115"/>
      <c r="S416" s="115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7"/>
      <c r="D417" s="198"/>
      <c r="F417" s="6"/>
      <c r="H417" s="6"/>
      <c r="I417" s="6"/>
      <c r="P417" s="115"/>
      <c r="Q417" s="115"/>
      <c r="R417" s="115"/>
      <c r="S417" s="115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7"/>
      <c r="D418" s="198"/>
      <c r="F418" s="6"/>
      <c r="H418" s="6"/>
      <c r="I418" s="6"/>
      <c r="P418" s="115"/>
      <c r="Q418" s="115"/>
      <c r="R418" s="115"/>
      <c r="S418" s="115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7"/>
      <c r="D419" s="198"/>
      <c r="F419" s="6"/>
      <c r="H419" s="6"/>
      <c r="I419" s="6"/>
      <c r="P419" s="115"/>
      <c r="Q419" s="115"/>
      <c r="R419" s="115"/>
      <c r="S419" s="115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7"/>
      <c r="D420" s="198"/>
      <c r="F420" s="6"/>
      <c r="H420" s="6"/>
      <c r="I420" s="6"/>
      <c r="P420" s="115"/>
      <c r="Q420" s="115"/>
      <c r="R420" s="115"/>
      <c r="S420" s="115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7"/>
      <c r="D421" s="198"/>
      <c r="F421" s="6"/>
      <c r="H421" s="6"/>
      <c r="I421" s="6"/>
      <c r="P421" s="115"/>
      <c r="Q421" s="115"/>
      <c r="R421" s="115"/>
      <c r="S421" s="115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7"/>
      <c r="D422" s="198"/>
      <c r="F422" s="6"/>
      <c r="H422" s="6"/>
      <c r="I422" s="6"/>
      <c r="P422" s="115"/>
      <c r="Q422" s="115"/>
      <c r="R422" s="115"/>
      <c r="S422" s="115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7"/>
      <c r="D423" s="198"/>
      <c r="F423" s="6"/>
      <c r="H423" s="6"/>
      <c r="I423" s="6"/>
      <c r="P423" s="115"/>
      <c r="Q423" s="115"/>
      <c r="R423" s="115"/>
      <c r="S423" s="115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7"/>
      <c r="D424" s="198"/>
      <c r="F424" s="6"/>
      <c r="H424" s="6"/>
      <c r="I424" s="6"/>
      <c r="P424" s="115"/>
      <c r="Q424" s="115"/>
      <c r="R424" s="115"/>
      <c r="S424" s="115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7"/>
      <c r="D425" s="198"/>
      <c r="F425" s="6"/>
      <c r="H425" s="6"/>
      <c r="I425" s="6"/>
      <c r="P425" s="115"/>
      <c r="Q425" s="115"/>
      <c r="R425" s="115"/>
      <c r="S425" s="115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7"/>
      <c r="D426" s="198"/>
      <c r="F426" s="6"/>
      <c r="H426" s="6"/>
      <c r="I426" s="6"/>
      <c r="P426" s="115"/>
      <c r="Q426" s="115"/>
      <c r="R426" s="115"/>
      <c r="S426" s="115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7"/>
      <c r="D427" s="198"/>
      <c r="F427" s="6"/>
      <c r="H427" s="6"/>
      <c r="I427" s="6"/>
      <c r="P427" s="115"/>
      <c r="Q427" s="115"/>
      <c r="R427" s="115"/>
      <c r="S427" s="115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7"/>
      <c r="D428" s="198"/>
      <c r="F428" s="6"/>
      <c r="H428" s="6"/>
      <c r="I428" s="6"/>
      <c r="P428" s="115"/>
      <c r="Q428" s="115"/>
      <c r="R428" s="115"/>
      <c r="S428" s="115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7"/>
      <c r="D429" s="198"/>
      <c r="F429" s="6"/>
      <c r="H429" s="6"/>
      <c r="I429" s="6"/>
      <c r="P429" s="115"/>
      <c r="Q429" s="115"/>
      <c r="R429" s="115"/>
      <c r="S429" s="115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7"/>
      <c r="D430" s="198"/>
      <c r="F430" s="6"/>
      <c r="H430" s="6"/>
      <c r="I430" s="6"/>
      <c r="P430" s="115"/>
      <c r="Q430" s="115"/>
      <c r="R430" s="115"/>
      <c r="S430" s="115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7"/>
      <c r="D431" s="198"/>
      <c r="F431" s="6"/>
      <c r="H431" s="6"/>
      <c r="I431" s="6"/>
      <c r="P431" s="115"/>
      <c r="Q431" s="115"/>
      <c r="R431" s="115"/>
      <c r="S431" s="115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7"/>
      <c r="D432" s="198"/>
      <c r="F432" s="6"/>
      <c r="H432" s="6"/>
      <c r="I432" s="6"/>
      <c r="P432" s="115"/>
      <c r="Q432" s="115"/>
      <c r="R432" s="115"/>
      <c r="S432" s="115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7"/>
      <c r="D433" s="198"/>
      <c r="F433" s="6"/>
      <c r="H433" s="6"/>
      <c r="I433" s="6"/>
      <c r="P433" s="115"/>
      <c r="Q433" s="115"/>
      <c r="R433" s="115"/>
      <c r="S433" s="115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7"/>
      <c r="D434" s="198"/>
      <c r="F434" s="6"/>
      <c r="H434" s="6"/>
      <c r="I434" s="6"/>
      <c r="P434" s="115"/>
      <c r="Q434" s="115"/>
      <c r="R434" s="115"/>
      <c r="S434" s="115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7"/>
      <c r="D435" s="198"/>
      <c r="F435" s="6"/>
      <c r="H435" s="6"/>
      <c r="I435" s="6"/>
      <c r="P435" s="115"/>
      <c r="Q435" s="115"/>
      <c r="R435" s="115"/>
      <c r="S435" s="115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7"/>
      <c r="D436" s="198"/>
      <c r="F436" s="6"/>
      <c r="H436" s="6"/>
      <c r="I436" s="6"/>
      <c r="P436" s="115"/>
      <c r="Q436" s="115"/>
      <c r="R436" s="115"/>
      <c r="S436" s="115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7"/>
      <c r="D437" s="198"/>
      <c r="F437" s="6"/>
      <c r="H437" s="6"/>
      <c r="I437" s="6"/>
      <c r="P437" s="115"/>
      <c r="Q437" s="115"/>
      <c r="R437" s="115"/>
      <c r="S437" s="115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7"/>
      <c r="D438" s="198"/>
      <c r="F438" s="6"/>
      <c r="H438" s="6"/>
      <c r="I438" s="6"/>
      <c r="P438" s="115"/>
      <c r="Q438" s="115"/>
      <c r="R438" s="115"/>
      <c r="S438" s="115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7"/>
      <c r="D439" s="198"/>
      <c r="F439" s="6"/>
      <c r="H439" s="6"/>
      <c r="I439" s="6"/>
      <c r="P439" s="115"/>
      <c r="Q439" s="115"/>
      <c r="R439" s="115"/>
      <c r="S439" s="115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7"/>
      <c r="D440" s="198"/>
      <c r="F440" s="6"/>
      <c r="H440" s="6"/>
      <c r="I440" s="6"/>
      <c r="P440" s="115"/>
      <c r="Q440" s="115"/>
      <c r="R440" s="115"/>
      <c r="S440" s="115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7"/>
      <c r="D441" s="198"/>
      <c r="F441" s="6"/>
      <c r="H441" s="6"/>
      <c r="I441" s="6"/>
      <c r="P441" s="115"/>
      <c r="Q441" s="115"/>
      <c r="R441" s="115"/>
      <c r="S441" s="115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7"/>
      <c r="D442" s="198"/>
      <c r="F442" s="6"/>
      <c r="H442" s="6"/>
      <c r="I442" s="6"/>
      <c r="P442" s="115"/>
      <c r="Q442" s="115"/>
      <c r="R442" s="115"/>
      <c r="S442" s="115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7"/>
      <c r="D443" s="198"/>
      <c r="F443" s="6"/>
      <c r="H443" s="6"/>
      <c r="I443" s="6"/>
      <c r="P443" s="115"/>
      <c r="Q443" s="115"/>
      <c r="R443" s="115"/>
      <c r="S443" s="115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7"/>
      <c r="D444" s="198"/>
      <c r="F444" s="6"/>
      <c r="H444" s="6"/>
      <c r="I444" s="6"/>
      <c r="P444" s="115"/>
      <c r="Q444" s="115"/>
      <c r="R444" s="115"/>
      <c r="S444" s="115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7"/>
      <c r="D445" s="198"/>
      <c r="F445" s="6"/>
      <c r="H445" s="6"/>
      <c r="I445" s="6"/>
      <c r="P445" s="115"/>
      <c r="Q445" s="115"/>
      <c r="R445" s="115"/>
      <c r="S445" s="115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7"/>
      <c r="D446" s="198"/>
      <c r="F446" s="6"/>
      <c r="H446" s="6"/>
      <c r="I446" s="6"/>
      <c r="P446" s="115"/>
      <c r="Q446" s="115"/>
      <c r="R446" s="115"/>
      <c r="S446" s="115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7"/>
      <c r="D447" s="198"/>
      <c r="F447" s="6"/>
      <c r="H447" s="6"/>
      <c r="I447" s="6"/>
      <c r="P447" s="115"/>
      <c r="Q447" s="115"/>
      <c r="R447" s="115"/>
      <c r="S447" s="115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7"/>
      <c r="D448" s="198"/>
      <c r="F448" s="6"/>
      <c r="H448" s="6"/>
      <c r="I448" s="6"/>
      <c r="P448" s="115"/>
      <c r="Q448" s="115"/>
      <c r="R448" s="115"/>
      <c r="S448" s="115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7"/>
      <c r="D449" s="198"/>
      <c r="F449" s="6"/>
      <c r="H449" s="6"/>
      <c r="I449" s="6"/>
      <c r="P449" s="115"/>
      <c r="Q449" s="115"/>
      <c r="R449" s="115"/>
      <c r="S449" s="115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7"/>
      <c r="D450" s="198"/>
      <c r="F450" s="6"/>
      <c r="H450" s="6"/>
      <c r="I450" s="6"/>
      <c r="P450" s="115"/>
      <c r="Q450" s="115"/>
      <c r="R450" s="115"/>
      <c r="S450" s="115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7"/>
      <c r="D451" s="198"/>
      <c r="F451" s="6"/>
      <c r="H451" s="6"/>
      <c r="I451" s="6"/>
      <c r="P451" s="115"/>
      <c r="Q451" s="115"/>
      <c r="R451" s="115"/>
      <c r="S451" s="115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7"/>
      <c r="D452" s="198"/>
      <c r="F452" s="6"/>
      <c r="H452" s="6"/>
      <c r="I452" s="6"/>
      <c r="P452" s="115"/>
      <c r="Q452" s="115"/>
      <c r="R452" s="115"/>
      <c r="S452" s="115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7"/>
      <c r="D453" s="198"/>
      <c r="F453" s="6"/>
      <c r="H453" s="6"/>
      <c r="I453" s="6"/>
      <c r="P453" s="115"/>
      <c r="Q453" s="115"/>
      <c r="R453" s="115"/>
      <c r="S453" s="115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7"/>
      <c r="D454" s="198"/>
      <c r="F454" s="6"/>
      <c r="H454" s="6"/>
      <c r="I454" s="6"/>
      <c r="P454" s="115"/>
      <c r="Q454" s="115"/>
      <c r="R454" s="115"/>
      <c r="S454" s="115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7"/>
      <c r="D455" s="198"/>
      <c r="F455" s="6"/>
      <c r="H455" s="6"/>
      <c r="I455" s="6"/>
      <c r="P455" s="115"/>
      <c r="Q455" s="115"/>
      <c r="R455" s="115"/>
      <c r="S455" s="115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7"/>
      <c r="D456" s="198"/>
      <c r="F456" s="6"/>
      <c r="H456" s="6"/>
      <c r="I456" s="6"/>
      <c r="P456" s="115"/>
      <c r="Q456" s="115"/>
      <c r="R456" s="115"/>
      <c r="S456" s="115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7"/>
      <c r="D457" s="198"/>
      <c r="F457" s="6"/>
      <c r="H457" s="6"/>
      <c r="I457" s="6"/>
      <c r="P457" s="115"/>
      <c r="Q457" s="115"/>
      <c r="R457" s="115"/>
      <c r="S457" s="115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7"/>
      <c r="D458" s="198"/>
      <c r="F458" s="6"/>
      <c r="H458" s="6"/>
      <c r="I458" s="6"/>
      <c r="P458" s="115"/>
      <c r="Q458" s="115"/>
      <c r="R458" s="115"/>
      <c r="S458" s="115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7"/>
      <c r="D459" s="198"/>
      <c r="F459" s="6"/>
      <c r="H459" s="6"/>
      <c r="I459" s="6"/>
      <c r="P459" s="115"/>
      <c r="Q459" s="115"/>
      <c r="R459" s="115"/>
      <c r="S459" s="115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7"/>
      <c r="D460" s="198"/>
      <c r="F460" s="6"/>
      <c r="H460" s="6"/>
      <c r="I460" s="6"/>
      <c r="P460" s="115"/>
      <c r="Q460" s="115"/>
      <c r="R460" s="115"/>
      <c r="S460" s="115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7"/>
      <c r="D461" s="198"/>
      <c r="F461" s="6"/>
      <c r="H461" s="6"/>
      <c r="I461" s="6"/>
      <c r="P461" s="115"/>
      <c r="Q461" s="115"/>
      <c r="R461" s="115"/>
      <c r="S461" s="115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7"/>
      <c r="D462" s="198"/>
      <c r="F462" s="6"/>
      <c r="H462" s="6"/>
      <c r="I462" s="6"/>
      <c r="P462" s="115"/>
      <c r="Q462" s="115"/>
      <c r="R462" s="115"/>
      <c r="S462" s="115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7"/>
      <c r="D463" s="198"/>
      <c r="F463" s="6"/>
      <c r="H463" s="6"/>
      <c r="I463" s="6"/>
      <c r="P463" s="115"/>
      <c r="Q463" s="115"/>
      <c r="R463" s="115"/>
      <c r="S463" s="115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7"/>
      <c r="D464" s="198"/>
      <c r="F464" s="6"/>
      <c r="H464" s="6"/>
      <c r="I464" s="6"/>
      <c r="P464" s="115"/>
      <c r="Q464" s="115"/>
      <c r="R464" s="115"/>
      <c r="S464" s="115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7"/>
      <c r="D465" s="198"/>
      <c r="F465" s="6"/>
      <c r="H465" s="6"/>
      <c r="I465" s="6"/>
      <c r="P465" s="115"/>
      <c r="Q465" s="115"/>
      <c r="R465" s="115"/>
      <c r="S465" s="115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7"/>
      <c r="D466" s="198"/>
      <c r="F466" s="6"/>
      <c r="H466" s="6"/>
      <c r="I466" s="6"/>
      <c r="P466" s="115"/>
      <c r="Q466" s="115"/>
      <c r="R466" s="115"/>
      <c r="S466" s="115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7"/>
      <c r="D467" s="198"/>
      <c r="F467" s="6"/>
      <c r="H467" s="6"/>
      <c r="I467" s="6"/>
      <c r="P467" s="115"/>
      <c r="Q467" s="115"/>
      <c r="R467" s="115"/>
      <c r="S467" s="115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7"/>
      <c r="D468" s="198"/>
      <c r="F468" s="6"/>
      <c r="H468" s="6"/>
      <c r="I468" s="6"/>
      <c r="P468" s="115"/>
      <c r="Q468" s="115"/>
      <c r="R468" s="115"/>
      <c r="S468" s="115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7"/>
      <c r="D469" s="198"/>
      <c r="F469" s="6"/>
      <c r="H469" s="6"/>
      <c r="I469" s="6"/>
      <c r="P469" s="115"/>
      <c r="Q469" s="115"/>
      <c r="R469" s="115"/>
      <c r="S469" s="115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7"/>
      <c r="D470" s="198"/>
      <c r="F470" s="6"/>
      <c r="H470" s="6"/>
      <c r="I470" s="6"/>
      <c r="P470" s="115"/>
      <c r="Q470" s="115"/>
      <c r="R470" s="115"/>
      <c r="S470" s="115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7"/>
      <c r="D471" s="198"/>
      <c r="F471" s="6"/>
      <c r="H471" s="6"/>
      <c r="I471" s="6"/>
      <c r="P471" s="115"/>
      <c r="Q471" s="115"/>
      <c r="R471" s="115"/>
      <c r="S471" s="115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7"/>
      <c r="D472" s="198"/>
      <c r="F472" s="6"/>
      <c r="H472" s="6"/>
      <c r="I472" s="6"/>
      <c r="P472" s="115"/>
      <c r="Q472" s="115"/>
      <c r="R472" s="115"/>
      <c r="S472" s="115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7"/>
      <c r="D473" s="198"/>
      <c r="F473" s="6"/>
      <c r="H473" s="6"/>
      <c r="I473" s="6"/>
      <c r="P473" s="115"/>
      <c r="Q473" s="115"/>
      <c r="R473" s="115"/>
      <c r="S473" s="115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7"/>
      <c r="D474" s="198"/>
      <c r="F474" s="6"/>
      <c r="H474" s="6"/>
      <c r="I474" s="6"/>
      <c r="P474" s="115"/>
      <c r="Q474" s="115"/>
      <c r="R474" s="115"/>
      <c r="S474" s="115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7"/>
      <c r="D475" s="198"/>
      <c r="F475" s="6"/>
      <c r="H475" s="6"/>
      <c r="I475" s="6"/>
      <c r="P475" s="115"/>
      <c r="Q475" s="115"/>
      <c r="R475" s="115"/>
      <c r="S475" s="115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7"/>
      <c r="D476" s="198"/>
      <c r="F476" s="6"/>
      <c r="H476" s="6"/>
      <c r="I476" s="6"/>
      <c r="P476" s="115"/>
      <c r="Q476" s="115"/>
      <c r="R476" s="115"/>
      <c r="S476" s="115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7"/>
      <c r="D477" s="198"/>
      <c r="F477" s="6"/>
      <c r="H477" s="6"/>
      <c r="I477" s="6"/>
      <c r="P477" s="115"/>
      <c r="Q477" s="115"/>
      <c r="R477" s="115"/>
      <c r="S477" s="115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7"/>
      <c r="D478" s="198"/>
      <c r="F478" s="6"/>
      <c r="H478" s="6"/>
      <c r="I478" s="6"/>
      <c r="P478" s="115"/>
      <c r="Q478" s="115"/>
      <c r="R478" s="115"/>
      <c r="S478" s="115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7"/>
      <c r="D479" s="198"/>
      <c r="F479" s="6"/>
      <c r="H479" s="6"/>
      <c r="I479" s="6"/>
      <c r="P479" s="115"/>
      <c r="Q479" s="115"/>
      <c r="R479" s="115"/>
      <c r="S479" s="115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7"/>
      <c r="D480" s="198"/>
      <c r="F480" s="6"/>
      <c r="H480" s="6"/>
      <c r="I480" s="6"/>
      <c r="P480" s="115"/>
      <c r="Q480" s="115"/>
      <c r="R480" s="115"/>
      <c r="S480" s="115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7"/>
      <c r="D481" s="198"/>
      <c r="F481" s="6"/>
      <c r="H481" s="6"/>
      <c r="I481" s="6"/>
      <c r="P481" s="115"/>
      <c r="Q481" s="115"/>
      <c r="R481" s="115"/>
      <c r="S481" s="115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7"/>
      <c r="D482" s="198"/>
      <c r="F482" s="6"/>
      <c r="H482" s="6"/>
      <c r="I482" s="6"/>
      <c r="P482" s="115"/>
      <c r="Q482" s="115"/>
      <c r="R482" s="115"/>
      <c r="S482" s="115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7"/>
      <c r="D483" s="198"/>
      <c r="F483" s="6"/>
      <c r="H483" s="6"/>
      <c r="I483" s="6"/>
      <c r="P483" s="115"/>
      <c r="Q483" s="115"/>
      <c r="R483" s="115"/>
      <c r="S483" s="115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7"/>
      <c r="D484" s="198"/>
      <c r="F484" s="6"/>
      <c r="H484" s="6"/>
      <c r="I484" s="6"/>
      <c r="P484" s="115"/>
      <c r="Q484" s="115"/>
      <c r="R484" s="115"/>
      <c r="S484" s="115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7"/>
      <c r="D485" s="198"/>
      <c r="F485" s="6"/>
      <c r="H485" s="6"/>
      <c r="I485" s="6"/>
      <c r="P485" s="115"/>
      <c r="Q485" s="115"/>
      <c r="R485" s="115"/>
      <c r="S485" s="115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7"/>
      <c r="D486" s="198"/>
      <c r="F486" s="6"/>
      <c r="H486" s="6"/>
      <c r="I486" s="6"/>
      <c r="P486" s="115"/>
      <c r="Q486" s="115"/>
      <c r="R486" s="115"/>
      <c r="S486" s="115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7"/>
      <c r="D487" s="198"/>
      <c r="F487" s="6"/>
      <c r="H487" s="6"/>
      <c r="I487" s="6"/>
      <c r="P487" s="115"/>
      <c r="Q487" s="115"/>
      <c r="R487" s="115"/>
      <c r="S487" s="115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7"/>
      <c r="D488" s="198"/>
      <c r="F488" s="6"/>
      <c r="H488" s="6"/>
      <c r="I488" s="6"/>
      <c r="P488" s="115"/>
      <c r="Q488" s="115"/>
      <c r="R488" s="115"/>
      <c r="S488" s="115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7"/>
      <c r="D489" s="198"/>
      <c r="F489" s="6"/>
      <c r="H489" s="6"/>
      <c r="I489" s="6"/>
      <c r="P489" s="115"/>
      <c r="Q489" s="115"/>
      <c r="R489" s="115"/>
      <c r="S489" s="115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7"/>
      <c r="D490" s="198"/>
      <c r="F490" s="6"/>
      <c r="H490" s="6"/>
      <c r="I490" s="6"/>
      <c r="P490" s="115"/>
      <c r="Q490" s="115"/>
      <c r="R490" s="115"/>
      <c r="S490" s="115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7"/>
      <c r="D491" s="198"/>
      <c r="F491" s="6"/>
      <c r="H491" s="6"/>
      <c r="I491" s="6"/>
      <c r="P491" s="115"/>
      <c r="Q491" s="115"/>
      <c r="R491" s="115"/>
      <c r="S491" s="115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7"/>
      <c r="D492" s="198"/>
      <c r="F492" s="6"/>
      <c r="H492" s="6"/>
      <c r="I492" s="6"/>
      <c r="P492" s="115"/>
      <c r="Q492" s="115"/>
      <c r="R492" s="115"/>
      <c r="S492" s="115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7"/>
      <c r="D493" s="198"/>
      <c r="F493" s="6"/>
      <c r="H493" s="6"/>
      <c r="I493" s="6"/>
      <c r="P493" s="115"/>
      <c r="Q493" s="115"/>
      <c r="R493" s="115"/>
      <c r="S493" s="115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7"/>
      <c r="D494" s="198"/>
      <c r="F494" s="6"/>
      <c r="H494" s="6"/>
      <c r="I494" s="6"/>
      <c r="P494" s="115"/>
      <c r="Q494" s="115"/>
      <c r="R494" s="115"/>
      <c r="S494" s="115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7"/>
      <c r="D495" s="198"/>
      <c r="F495" s="6"/>
      <c r="H495" s="6"/>
      <c r="I495" s="6"/>
      <c r="P495" s="115"/>
      <c r="Q495" s="115"/>
      <c r="R495" s="115"/>
      <c r="S495" s="115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7"/>
      <c r="D496" s="198"/>
      <c r="F496" s="6"/>
      <c r="H496" s="6"/>
      <c r="I496" s="6"/>
      <c r="P496" s="115"/>
      <c r="Q496" s="115"/>
      <c r="R496" s="115"/>
      <c r="S496" s="115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7"/>
      <c r="D497" s="198"/>
      <c r="F497" s="6"/>
      <c r="H497" s="6"/>
      <c r="I497" s="6"/>
      <c r="P497" s="115"/>
      <c r="Q497" s="115"/>
      <c r="R497" s="115"/>
      <c r="S497" s="115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7"/>
      <c r="D498" s="198"/>
      <c r="F498" s="6"/>
      <c r="H498" s="6"/>
      <c r="I498" s="6"/>
      <c r="P498" s="115"/>
      <c r="Q498" s="115"/>
      <c r="R498" s="115"/>
      <c r="S498" s="115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7"/>
      <c r="D499" s="198"/>
      <c r="F499" s="6"/>
      <c r="H499" s="6"/>
      <c r="I499" s="6"/>
      <c r="P499" s="115"/>
      <c r="Q499" s="115"/>
      <c r="R499" s="115"/>
      <c r="S499" s="115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7"/>
      <c r="D500" s="198"/>
      <c r="F500" s="6"/>
      <c r="H500" s="6"/>
      <c r="I500" s="6"/>
      <c r="P500" s="115"/>
      <c r="Q500" s="115"/>
      <c r="R500" s="115"/>
      <c r="S500" s="115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WM08S9lNvlrFn+d6bC9KpyfedrzoxM1PnsPWZ5b88YpnL0GLQeL3hc4yIchISepQGDbmsPYSlS5aO6xXrc1Qg==" saltValue="OpswR2bdsOMkcN4gGTeRAA==" spinCount="100000" sheet="1" objects="1" scenarios="1"/>
  <autoFilter ref="AG19:AX136" xr:uid="{00000000-0009-0000-0000-000002000000}">
    <filterColumn colId="11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2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57.42578125" style="37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94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1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30">
        <f>Deckblatt_WMmB!C4</f>
        <v>0</v>
      </c>
      <c r="E4" s="531"/>
      <c r="F4" s="531"/>
      <c r="G4" s="531"/>
      <c r="H4" s="533"/>
      <c r="I4" s="136"/>
      <c r="J4" s="136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196</v>
      </c>
      <c r="C5" s="135"/>
      <c r="D5" s="524">
        <f>Deckblatt_WMmB!C5</f>
        <v>0</v>
      </c>
      <c r="E5" s="525"/>
      <c r="F5" s="525"/>
      <c r="G5" s="525"/>
      <c r="H5" s="526"/>
      <c r="I5" s="137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109</v>
      </c>
      <c r="C6" s="135"/>
      <c r="D6" s="524">
        <f>Deckblatt_WMmB!C6</f>
        <v>0</v>
      </c>
      <c r="E6" s="525"/>
      <c r="F6" s="525"/>
      <c r="G6" s="525"/>
      <c r="H6" s="526"/>
      <c r="I6" s="137"/>
      <c r="J6" s="135"/>
      <c r="K6" s="135" t="s">
        <v>67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24" t="str">
        <f>Deckblatt_WMmB!C7</f>
        <v xml:space="preserve"> </v>
      </c>
      <c r="E7" s="525"/>
      <c r="F7" s="525"/>
      <c r="G7" s="525"/>
      <c r="H7" s="526"/>
      <c r="I7" s="13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24" t="str">
        <f>Deckblatt_WMmB!C8</f>
        <v/>
      </c>
      <c r="E8" s="525"/>
      <c r="F8" s="525"/>
      <c r="G8" s="525"/>
      <c r="H8" s="526"/>
      <c r="I8" s="137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24">
        <f>Deckblatt_WMmB!C9</f>
        <v>0</v>
      </c>
      <c r="E9" s="525"/>
      <c r="F9" s="525"/>
      <c r="G9" s="525"/>
      <c r="H9" s="526"/>
      <c r="I9" s="13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135"/>
      <c r="D10" s="524">
        <f>Deckblatt_WMmB!C10</f>
        <v>0</v>
      </c>
      <c r="E10" s="525"/>
      <c r="F10" s="525"/>
      <c r="G10" s="525"/>
      <c r="H10" s="526"/>
      <c r="I10" s="137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206</v>
      </c>
      <c r="C11" s="135"/>
      <c r="D11" s="524">
        <f>Deckblatt_WMmB!C11</f>
        <v>0</v>
      </c>
      <c r="E11" s="525"/>
      <c r="F11" s="525"/>
      <c r="G11" s="525"/>
      <c r="H11" s="526"/>
      <c r="I11" s="137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207</v>
      </c>
      <c r="C12" s="135"/>
      <c r="D12" s="524">
        <f>Deckblatt_WMmB!C12</f>
        <v>0</v>
      </c>
      <c r="E12" s="525"/>
      <c r="F12" s="525"/>
      <c r="G12" s="525"/>
      <c r="H12" s="526"/>
      <c r="I12" s="137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135"/>
      <c r="D13" s="527">
        <f>Deckblatt_WMmB!C13</f>
        <v>0</v>
      </c>
      <c r="E13" s="528"/>
      <c r="F13" s="528"/>
      <c r="G13" s="528"/>
      <c r="H13" s="529"/>
      <c r="I13" s="13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" customHeight="1" thickBot="1" x14ac:dyDescent="0.25">
      <c r="A14" s="6"/>
      <c r="B14" s="32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4" customFormat="1" ht="30" customHeight="1" thickBot="1" x14ac:dyDescent="0.25">
      <c r="B15" s="455"/>
      <c r="C15" s="456"/>
      <c r="D15" s="457" t="s">
        <v>111</v>
      </c>
      <c r="E15" s="458"/>
      <c r="F15" s="449" t="s">
        <v>271</v>
      </c>
      <c r="G15" s="458"/>
      <c r="H15" s="449" t="s">
        <v>22</v>
      </c>
      <c r="I15" s="459"/>
      <c r="J15" s="459"/>
    </row>
    <row r="16" spans="1:100" s="104" customFormat="1" ht="18" customHeight="1" thickBot="1" x14ac:dyDescent="0.25">
      <c r="B16" s="326"/>
      <c r="C16" s="33"/>
      <c r="D16" s="327"/>
      <c r="E16" s="327"/>
      <c r="F16" s="327"/>
      <c r="G16" s="327"/>
      <c r="H16" s="98"/>
      <c r="I16" s="98"/>
      <c r="J16" s="98"/>
    </row>
    <row r="17" spans="1:100" s="104" customFormat="1" ht="18" customHeight="1" thickBot="1" x14ac:dyDescent="0.25">
      <c r="B17" s="35" t="s">
        <v>110</v>
      </c>
      <c r="C17" s="328"/>
      <c r="D17" s="44">
        <f>SUM(D19,D24)</f>
        <v>0</v>
      </c>
      <c r="E17" s="327"/>
      <c r="F17" s="327"/>
      <c r="G17" s="327"/>
      <c r="H17" s="98"/>
      <c r="I17" s="98"/>
      <c r="J17" s="98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98"/>
      <c r="I18" s="98"/>
      <c r="J18" s="98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SUM(D20:D22)</f>
        <v>0</v>
      </c>
      <c r="E19" s="162"/>
      <c r="F19" s="162"/>
      <c r="G19" s="162"/>
      <c r="H19" s="462" t="s">
        <v>313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7" customFormat="1" ht="12.75" x14ac:dyDescent="0.2">
      <c r="A20" s="167"/>
      <c r="B20" s="325" t="s">
        <v>1</v>
      </c>
      <c r="C20" s="328"/>
      <c r="D20" s="169"/>
      <c r="E20" s="162"/>
      <c r="F20" s="162"/>
      <c r="G20" s="162"/>
      <c r="H20" s="397"/>
      <c r="I20" s="100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</row>
    <row r="21" spans="1:100" s="337" customFormat="1" ht="12.75" x14ac:dyDescent="0.2">
      <c r="A21" s="167"/>
      <c r="B21" s="55" t="s">
        <v>2</v>
      </c>
      <c r="C21" s="328"/>
      <c r="D21" s="169"/>
      <c r="E21" s="162"/>
      <c r="F21" s="162"/>
      <c r="G21" s="162"/>
      <c r="H21" s="66"/>
      <c r="I21" s="100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3.5" thickBot="1" x14ac:dyDescent="0.25">
      <c r="A22" s="167"/>
      <c r="B22" s="38" t="s">
        <v>93</v>
      </c>
      <c r="C22" s="328"/>
      <c r="D22" s="340"/>
      <c r="E22" s="162"/>
      <c r="F22" s="162"/>
      <c r="G22" s="162"/>
      <c r="H22" s="276"/>
      <c r="I22" s="10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8" customHeight="1" thickBot="1" x14ac:dyDescent="0.25">
      <c r="A23" s="167"/>
      <c r="B23" s="326"/>
      <c r="C23" s="328"/>
      <c r="D23" s="341"/>
      <c r="E23" s="342"/>
      <c r="F23" s="342"/>
      <c r="G23" s="342"/>
      <c r="H23" s="99"/>
      <c r="I23" s="99"/>
      <c r="J23" s="345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4" customFormat="1" ht="18" customHeight="1" thickBot="1" x14ac:dyDescent="0.25">
      <c r="A24" s="104"/>
      <c r="B24" s="18" t="s">
        <v>84</v>
      </c>
      <c r="C24" s="328"/>
      <c r="D24" s="43">
        <f>SUM(D25:D32)</f>
        <v>0</v>
      </c>
      <c r="E24" s="162"/>
      <c r="F24" s="162"/>
      <c r="G24" s="162"/>
      <c r="H24" s="460" t="s">
        <v>313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337" customFormat="1" ht="12.75" x14ac:dyDescent="0.2">
      <c r="A25" s="167"/>
      <c r="B25" s="322" t="s">
        <v>86</v>
      </c>
      <c r="C25" s="328"/>
      <c r="D25" s="168"/>
      <c r="E25" s="162"/>
      <c r="F25" s="162"/>
      <c r="G25" s="162"/>
      <c r="H25" s="343"/>
      <c r="I25" s="100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4" t="s">
        <v>112</v>
      </c>
      <c r="C26" s="328"/>
      <c r="D26" s="168"/>
      <c r="E26" s="162"/>
      <c r="F26" s="162"/>
      <c r="G26" s="162"/>
      <c r="H26" s="58"/>
      <c r="I26" s="100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4" t="s">
        <v>73</v>
      </c>
      <c r="C27" s="328"/>
      <c r="D27" s="168"/>
      <c r="E27" s="162"/>
      <c r="F27" s="162"/>
      <c r="G27" s="162"/>
      <c r="H27" s="58"/>
      <c r="I27" s="100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x14ac:dyDescent="0.2">
      <c r="A28" s="167"/>
      <c r="B28" s="55" t="s">
        <v>120</v>
      </c>
      <c r="C28" s="328"/>
      <c r="D28" s="168"/>
      <c r="E28" s="162"/>
      <c r="F28" s="162"/>
      <c r="G28" s="162"/>
      <c r="H28" s="66"/>
      <c r="I28" s="100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119</v>
      </c>
      <c r="C29" s="328"/>
      <c r="D29" s="169"/>
      <c r="E29" s="162"/>
      <c r="F29" s="162"/>
      <c r="G29" s="162"/>
      <c r="H29" s="66"/>
      <c r="I29" s="100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2.75" x14ac:dyDescent="0.2">
      <c r="A30" s="167"/>
      <c r="B30" s="55" t="s">
        <v>72</v>
      </c>
      <c r="C30" s="328"/>
      <c r="D30" s="169"/>
      <c r="E30" s="162"/>
      <c r="F30" s="162"/>
      <c r="G30" s="162"/>
      <c r="H30" s="66"/>
      <c r="I30" s="100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2.75" x14ac:dyDescent="0.2">
      <c r="A31" s="167"/>
      <c r="B31" s="55" t="s">
        <v>123</v>
      </c>
      <c r="C31" s="328"/>
      <c r="D31" s="169"/>
      <c r="E31" s="162"/>
      <c r="F31" s="162"/>
      <c r="G31" s="162"/>
      <c r="H31" s="66"/>
      <c r="I31" s="100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37" customFormat="1" ht="13.5" thickBot="1" x14ac:dyDescent="0.25">
      <c r="A32" s="167"/>
      <c r="B32" s="38" t="s">
        <v>85</v>
      </c>
      <c r="C32" s="328"/>
      <c r="D32" s="340"/>
      <c r="E32" s="162"/>
      <c r="F32" s="162"/>
      <c r="G32" s="162"/>
      <c r="H32" s="276"/>
      <c r="I32" s="100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</row>
    <row r="33" spans="1:100" s="337" customFormat="1" ht="18" customHeight="1" x14ac:dyDescent="0.2">
      <c r="A33" s="167"/>
      <c r="B33" s="326"/>
      <c r="C33" s="328"/>
      <c r="D33" s="341"/>
      <c r="E33" s="344"/>
      <c r="F33" s="344"/>
      <c r="G33" s="344"/>
      <c r="H33" s="99"/>
      <c r="I33" s="99"/>
      <c r="J33" s="345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8" customHeight="1" thickBot="1" x14ac:dyDescent="0.25">
      <c r="A34" s="167"/>
      <c r="B34" s="326"/>
      <c r="C34" s="328"/>
      <c r="D34" s="341"/>
      <c r="E34" s="344"/>
      <c r="F34" s="344"/>
      <c r="G34" s="344"/>
      <c r="H34" s="99"/>
      <c r="I34" s="99"/>
      <c r="J34" s="345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8" customHeight="1" thickBot="1" x14ac:dyDescent="0.25">
      <c r="A35" s="167"/>
      <c r="B35" s="35" t="s">
        <v>20</v>
      </c>
      <c r="C35" s="328"/>
      <c r="D35" s="44">
        <f>SUM(D37,D44,D51,D59,D71,D78)</f>
        <v>0</v>
      </c>
      <c r="E35" s="41"/>
      <c r="F35" s="41"/>
      <c r="G35" s="41"/>
      <c r="H35" s="19"/>
      <c r="I35" s="19"/>
      <c r="J35" s="171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8" customHeight="1" thickBot="1" x14ac:dyDescent="0.25">
      <c r="A36" s="167"/>
      <c r="B36" s="326"/>
      <c r="C36" s="328"/>
      <c r="D36" s="341"/>
      <c r="E36" s="342"/>
      <c r="F36" s="342"/>
      <c r="G36" s="342"/>
      <c r="H36" s="101"/>
      <c r="I36" s="101"/>
      <c r="J36" s="345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8" customHeight="1" thickBot="1" x14ac:dyDescent="0.25">
      <c r="A37" s="167"/>
      <c r="B37" s="18" t="s">
        <v>97</v>
      </c>
      <c r="C37" s="345"/>
      <c r="D37" s="43">
        <f>SUM(D38:D42)</f>
        <v>0</v>
      </c>
      <c r="E37" s="30"/>
      <c r="F37" s="49">
        <f>SUM(F38:F41)</f>
        <v>0</v>
      </c>
      <c r="G37" s="30"/>
      <c r="H37" s="460" t="s">
        <v>313</v>
      </c>
      <c r="I37" s="10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322" t="s">
        <v>113</v>
      </c>
      <c r="C38" s="345"/>
      <c r="D38" s="168"/>
      <c r="E38" s="162"/>
      <c r="F38" s="385"/>
      <c r="G38" s="162"/>
      <c r="H38" s="343"/>
      <c r="I38" s="99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4" t="s">
        <v>31</v>
      </c>
      <c r="C39" s="345"/>
      <c r="D39" s="168"/>
      <c r="E39" s="162"/>
      <c r="F39" s="77"/>
      <c r="G39" s="162"/>
      <c r="H39" s="58"/>
      <c r="I39" s="99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x14ac:dyDescent="0.2">
      <c r="A40" s="167"/>
      <c r="B40" s="54" t="s">
        <v>3</v>
      </c>
      <c r="C40" s="345"/>
      <c r="D40" s="168"/>
      <c r="E40" s="162"/>
      <c r="F40" s="77"/>
      <c r="G40" s="162"/>
      <c r="H40" s="58"/>
      <c r="I40" s="99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3.5" thickBot="1" x14ac:dyDescent="0.25">
      <c r="A41" s="167"/>
      <c r="B41" s="55" t="s">
        <v>15</v>
      </c>
      <c r="C41" s="345"/>
      <c r="D41" s="169"/>
      <c r="E41" s="162"/>
      <c r="F41" s="78"/>
      <c r="G41" s="162"/>
      <c r="H41" s="58"/>
      <c r="I41" s="99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3.5" thickBot="1" x14ac:dyDescent="0.25">
      <c r="A42" s="167"/>
      <c r="B42" s="38" t="s">
        <v>30</v>
      </c>
      <c r="C42" s="345"/>
      <c r="D42" s="340"/>
      <c r="E42" s="162"/>
      <c r="F42" s="167"/>
      <c r="G42" s="162"/>
      <c r="H42" s="276"/>
      <c r="I42" s="99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8" customHeight="1" thickBot="1" x14ac:dyDescent="0.25">
      <c r="A43" s="167"/>
      <c r="B43" s="326"/>
      <c r="C43" s="345"/>
      <c r="D43" s="341"/>
      <c r="E43" s="342"/>
      <c r="F43" s="30"/>
      <c r="G43" s="342"/>
      <c r="H43" s="368"/>
      <c r="I43" s="368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thickBot="1" x14ac:dyDescent="0.25">
      <c r="A44" s="167"/>
      <c r="B44" s="18" t="s">
        <v>92</v>
      </c>
      <c r="C44" s="345"/>
      <c r="D44" s="43">
        <f>SUM(D45:D49)</f>
        <v>0</v>
      </c>
      <c r="E44" s="30"/>
      <c r="F44" s="162"/>
      <c r="G44" s="30"/>
      <c r="H44" s="460" t="s">
        <v>313</v>
      </c>
      <c r="I44" s="369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2.75" x14ac:dyDescent="0.2">
      <c r="A45" s="167"/>
      <c r="B45" s="322" t="s">
        <v>25</v>
      </c>
      <c r="C45" s="345"/>
      <c r="D45" s="76"/>
      <c r="E45" s="162"/>
      <c r="F45" s="162"/>
      <c r="G45" s="162"/>
      <c r="H45" s="343"/>
      <c r="I45" s="100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2.75" x14ac:dyDescent="0.2">
      <c r="A46" s="167"/>
      <c r="B46" s="54" t="s">
        <v>4</v>
      </c>
      <c r="C46" s="345"/>
      <c r="D46" s="168"/>
      <c r="E46" s="162"/>
      <c r="F46" s="162"/>
      <c r="G46" s="162"/>
      <c r="H46" s="58"/>
      <c r="I46" s="100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2.75" x14ac:dyDescent="0.2">
      <c r="A47" s="167"/>
      <c r="B47" s="54" t="s">
        <v>107</v>
      </c>
      <c r="C47" s="345"/>
      <c r="D47" s="168"/>
      <c r="E47" s="162"/>
      <c r="F47" s="162"/>
      <c r="G47" s="162"/>
      <c r="H47" s="58"/>
      <c r="I47" s="100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2.75" x14ac:dyDescent="0.2">
      <c r="A48" s="167"/>
      <c r="B48" s="54" t="s">
        <v>52</v>
      </c>
      <c r="C48" s="345"/>
      <c r="D48" s="168"/>
      <c r="E48" s="162"/>
      <c r="F48" s="342"/>
      <c r="G48" s="162"/>
      <c r="H48" s="58"/>
      <c r="I48" s="100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5" thickBot="1" x14ac:dyDescent="0.25">
      <c r="A49" s="167"/>
      <c r="B49" s="38" t="s">
        <v>99</v>
      </c>
      <c r="C49" s="345"/>
      <c r="D49" s="340"/>
      <c r="E49" s="162"/>
      <c r="F49" s="30"/>
      <c r="G49" s="162"/>
      <c r="H49" s="276"/>
      <c r="I49" s="100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8" customHeight="1" thickBot="1" x14ac:dyDescent="0.25">
      <c r="A50" s="167"/>
      <c r="B50" s="326"/>
      <c r="C50" s="345"/>
      <c r="D50" s="341"/>
      <c r="E50" s="342"/>
      <c r="F50" s="162"/>
      <c r="G50" s="342"/>
      <c r="H50" s="368"/>
      <c r="I50" s="368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8" customHeight="1" thickBot="1" x14ac:dyDescent="0.25">
      <c r="A51" s="167"/>
      <c r="B51" s="18" t="s">
        <v>5</v>
      </c>
      <c r="C51" s="345"/>
      <c r="D51" s="43">
        <f>SUM(D52:D57)</f>
        <v>0</v>
      </c>
      <c r="E51" s="30"/>
      <c r="F51" s="162"/>
      <c r="G51" s="30"/>
      <c r="H51" s="460" t="s">
        <v>313</v>
      </c>
      <c r="I51" s="369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2.75" x14ac:dyDescent="0.2">
      <c r="A52" s="167"/>
      <c r="B52" s="322" t="s">
        <v>131</v>
      </c>
      <c r="C52" s="345"/>
      <c r="D52" s="76"/>
      <c r="E52" s="162"/>
      <c r="F52" s="162"/>
      <c r="G52" s="162"/>
      <c r="H52" s="343"/>
      <c r="I52" s="100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2.75" x14ac:dyDescent="0.2">
      <c r="A53" s="167"/>
      <c r="B53" s="86" t="s">
        <v>6</v>
      </c>
      <c r="C53" s="345"/>
      <c r="D53" s="357"/>
      <c r="E53" s="162"/>
      <c r="F53" s="162"/>
      <c r="G53" s="162"/>
      <c r="H53" s="58"/>
      <c r="I53" s="100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2.75" x14ac:dyDescent="0.2">
      <c r="A54" s="167"/>
      <c r="B54" s="86" t="s">
        <v>53</v>
      </c>
      <c r="C54" s="345"/>
      <c r="D54" s="168"/>
      <c r="E54" s="162"/>
      <c r="F54" s="162"/>
      <c r="G54" s="162"/>
      <c r="H54" s="58"/>
      <c r="I54" s="100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2.75" x14ac:dyDescent="0.2">
      <c r="A55" s="167"/>
      <c r="B55" s="54" t="s">
        <v>25</v>
      </c>
      <c r="C55" s="345"/>
      <c r="D55" s="169"/>
      <c r="E55" s="162"/>
      <c r="F55" s="30"/>
      <c r="G55" s="162"/>
      <c r="H55" s="58"/>
      <c r="I55" s="100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2.75" x14ac:dyDescent="0.2">
      <c r="A56" s="167"/>
      <c r="B56" s="55" t="s">
        <v>40</v>
      </c>
      <c r="C56" s="345"/>
      <c r="D56" s="169"/>
      <c r="E56" s="162"/>
      <c r="F56" s="162"/>
      <c r="G56" s="162"/>
      <c r="H56" s="58"/>
      <c r="I56" s="100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3.5" thickBot="1" x14ac:dyDescent="0.25">
      <c r="A57" s="167"/>
      <c r="B57" s="38" t="s">
        <v>139</v>
      </c>
      <c r="C57" s="345"/>
      <c r="D57" s="340"/>
      <c r="E57" s="162"/>
      <c r="F57" s="162"/>
      <c r="G57" s="162"/>
      <c r="H57" s="276"/>
      <c r="I57" s="100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8" customHeight="1" thickBot="1" x14ac:dyDescent="0.25">
      <c r="A58" s="167"/>
      <c r="B58" s="326"/>
      <c r="C58" s="345"/>
      <c r="D58" s="341"/>
      <c r="E58" s="342"/>
      <c r="F58" s="162"/>
      <c r="G58" s="342"/>
      <c r="H58" s="368"/>
      <c r="I58" s="368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8" customHeight="1" thickBot="1" x14ac:dyDescent="0.25">
      <c r="A59" s="167"/>
      <c r="B59" s="18" t="s">
        <v>16</v>
      </c>
      <c r="C59" s="345"/>
      <c r="D59" s="43">
        <f>SUM(D60:D69)</f>
        <v>0</v>
      </c>
      <c r="E59" s="30"/>
      <c r="F59" s="162"/>
      <c r="G59" s="30"/>
      <c r="H59" s="460" t="s">
        <v>313</v>
      </c>
      <c r="I59" s="369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2.75" x14ac:dyDescent="0.2">
      <c r="A60" s="167"/>
      <c r="B60" s="322" t="s">
        <v>133</v>
      </c>
      <c r="C60" s="345"/>
      <c r="D60" s="168"/>
      <c r="E60" s="162"/>
      <c r="F60" s="162"/>
      <c r="G60" s="162"/>
      <c r="H60" s="343"/>
      <c r="I60" s="100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2.75" x14ac:dyDescent="0.2">
      <c r="A61" s="167"/>
      <c r="B61" s="54" t="s">
        <v>126</v>
      </c>
      <c r="C61" s="345"/>
      <c r="D61" s="168"/>
      <c r="E61" s="162"/>
      <c r="F61" s="162"/>
      <c r="G61" s="162"/>
      <c r="H61" s="58"/>
      <c r="I61" s="100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2.75" x14ac:dyDescent="0.2">
      <c r="A62" s="167"/>
      <c r="B62" s="54" t="s">
        <v>24</v>
      </c>
      <c r="C62" s="345"/>
      <c r="D62" s="168"/>
      <c r="E62" s="162"/>
      <c r="F62" s="162"/>
      <c r="G62" s="162"/>
      <c r="H62" s="358"/>
      <c r="I62" s="100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2.75" x14ac:dyDescent="0.2">
      <c r="A63" s="167"/>
      <c r="B63" s="54" t="s">
        <v>198</v>
      </c>
      <c r="C63" s="345"/>
      <c r="D63" s="168"/>
      <c r="E63" s="162"/>
      <c r="F63" s="162"/>
      <c r="G63" s="162"/>
      <c r="H63" s="358"/>
      <c r="I63" s="100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2.75" x14ac:dyDescent="0.2">
      <c r="A64" s="167"/>
      <c r="B64" s="54" t="s">
        <v>18</v>
      </c>
      <c r="C64" s="345"/>
      <c r="D64" s="168"/>
      <c r="E64" s="162"/>
      <c r="F64" s="162"/>
      <c r="G64" s="162"/>
      <c r="H64" s="358"/>
      <c r="I64" s="100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2.75" x14ac:dyDescent="0.2">
      <c r="A65" s="167"/>
      <c r="B65" s="54" t="s">
        <v>130</v>
      </c>
      <c r="C65" s="345"/>
      <c r="D65" s="168"/>
      <c r="E65" s="162"/>
      <c r="F65" s="162"/>
      <c r="G65" s="162"/>
      <c r="H65" s="358"/>
      <c r="I65" s="100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2.75" x14ac:dyDescent="0.2">
      <c r="A66" s="167"/>
      <c r="B66" s="54" t="s">
        <v>129</v>
      </c>
      <c r="C66" s="345"/>
      <c r="D66" s="168"/>
      <c r="E66" s="162"/>
      <c r="F66" s="162"/>
      <c r="G66" s="162"/>
      <c r="H66" s="358"/>
      <c r="I66" s="100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2.75" x14ac:dyDescent="0.2">
      <c r="A67" s="167"/>
      <c r="B67" s="54" t="s">
        <v>55</v>
      </c>
      <c r="C67" s="345"/>
      <c r="D67" s="168"/>
      <c r="E67" s="162"/>
      <c r="F67" s="162"/>
      <c r="G67" s="162"/>
      <c r="H67" s="358"/>
      <c r="I67" s="100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2.75" x14ac:dyDescent="0.2">
      <c r="A68" s="167"/>
      <c r="B68" s="55" t="s">
        <v>54</v>
      </c>
      <c r="C68" s="345"/>
      <c r="D68" s="168"/>
      <c r="E68" s="162"/>
      <c r="F68" s="162"/>
      <c r="G68" s="162"/>
      <c r="H68" s="358"/>
      <c r="I68" s="100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thickBot="1" x14ac:dyDescent="0.25">
      <c r="A69" s="167"/>
      <c r="B69" s="38" t="s">
        <v>89</v>
      </c>
      <c r="C69" s="345"/>
      <c r="D69" s="340"/>
      <c r="E69" s="162"/>
      <c r="F69" s="162"/>
      <c r="G69" s="162"/>
      <c r="H69" s="276"/>
      <c r="I69" s="100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8" customHeight="1" thickBot="1" x14ac:dyDescent="0.25">
      <c r="A70" s="167"/>
      <c r="B70" s="326"/>
      <c r="C70" s="345"/>
      <c r="D70" s="341"/>
      <c r="E70" s="342"/>
      <c r="F70" s="162"/>
      <c r="G70" s="342"/>
      <c r="H70" s="368"/>
      <c r="I70" s="100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18" t="s">
        <v>28</v>
      </c>
      <c r="C71" s="345"/>
      <c r="D71" s="43">
        <f>SUM(D72:D76)</f>
        <v>0</v>
      </c>
      <c r="E71" s="30"/>
      <c r="F71" s="162"/>
      <c r="G71" s="30"/>
      <c r="H71" s="460" t="s">
        <v>313</v>
      </c>
      <c r="I71" s="370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2.75" x14ac:dyDescent="0.2">
      <c r="A72" s="167"/>
      <c r="B72" s="322" t="s">
        <v>12</v>
      </c>
      <c r="C72" s="345"/>
      <c r="D72" s="76"/>
      <c r="E72" s="162"/>
      <c r="F72" s="162"/>
      <c r="G72" s="162"/>
      <c r="H72" s="343"/>
      <c r="I72" s="100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2.75" x14ac:dyDescent="0.2">
      <c r="A73" s="167"/>
      <c r="B73" s="54" t="s">
        <v>79</v>
      </c>
      <c r="C73" s="345"/>
      <c r="D73" s="357"/>
      <c r="E73" s="162"/>
      <c r="F73" s="162"/>
      <c r="G73" s="162"/>
      <c r="H73" s="58"/>
      <c r="I73" s="100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2.75" x14ac:dyDescent="0.2">
      <c r="A74" s="167"/>
      <c r="B74" s="54" t="s">
        <v>77</v>
      </c>
      <c r="C74" s="345"/>
      <c r="D74" s="169"/>
      <c r="E74" s="162"/>
      <c r="F74" s="162"/>
      <c r="G74" s="162"/>
      <c r="H74" s="58"/>
      <c r="I74" s="100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2.75" x14ac:dyDescent="0.2">
      <c r="A75" s="167"/>
      <c r="B75" s="54" t="s">
        <v>71</v>
      </c>
      <c r="C75" s="345"/>
      <c r="D75" s="168"/>
      <c r="E75" s="162"/>
      <c r="F75" s="342"/>
      <c r="G75" s="162"/>
      <c r="H75" s="58"/>
      <c r="I75" s="100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thickBot="1" x14ac:dyDescent="0.25">
      <c r="A76" s="167"/>
      <c r="B76" s="38" t="s">
        <v>78</v>
      </c>
      <c r="C76" s="345"/>
      <c r="D76" s="340"/>
      <c r="E76" s="162"/>
      <c r="F76" s="30"/>
      <c r="G76" s="162"/>
      <c r="H76" s="276"/>
      <c r="I76" s="100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9" customFormat="1" ht="18" customHeight="1" thickBot="1" x14ac:dyDescent="0.25">
      <c r="A77" s="171"/>
      <c r="B77" s="326"/>
      <c r="C77" s="345"/>
      <c r="D77" s="341"/>
      <c r="E77" s="342"/>
      <c r="F77" s="162"/>
      <c r="G77" s="342"/>
      <c r="H77" s="100"/>
      <c r="I77" s="100"/>
      <c r="J77" s="174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</row>
    <row r="78" spans="1:100" s="9" customFormat="1" ht="18" customHeight="1" thickBot="1" x14ac:dyDescent="0.25">
      <c r="A78" s="171"/>
      <c r="B78" s="18" t="s">
        <v>19</v>
      </c>
      <c r="C78" s="8"/>
      <c r="D78" s="43">
        <f>SUM(D79:D93)</f>
        <v>0</v>
      </c>
      <c r="E78" s="30"/>
      <c r="F78" s="49">
        <f>SUM(F92)</f>
        <v>0</v>
      </c>
      <c r="G78" s="30"/>
      <c r="H78" s="460" t="s">
        <v>313</v>
      </c>
      <c r="I78" s="369"/>
      <c r="J78" s="167"/>
      <c r="K78" s="167"/>
      <c r="L78" s="167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</row>
    <row r="79" spans="1:100" s="9" customFormat="1" ht="12.75" x14ac:dyDescent="0.2">
      <c r="A79" s="171"/>
      <c r="B79" s="322" t="s">
        <v>26</v>
      </c>
      <c r="C79" s="8"/>
      <c r="D79" s="168"/>
      <c r="E79" s="30"/>
      <c r="F79" s="162"/>
      <c r="G79" s="30"/>
      <c r="H79" s="343"/>
      <c r="I79" s="369"/>
      <c r="J79" s="167"/>
      <c r="K79" s="167"/>
      <c r="L79" s="167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</row>
    <row r="80" spans="1:100" s="9" customFormat="1" ht="12.75" x14ac:dyDescent="0.2">
      <c r="A80" s="171"/>
      <c r="B80" s="54" t="s">
        <v>7</v>
      </c>
      <c r="C80" s="8"/>
      <c r="D80" s="168"/>
      <c r="E80" s="30"/>
      <c r="F80" s="162"/>
      <c r="G80" s="30"/>
      <c r="H80" s="358"/>
      <c r="I80" s="369"/>
      <c r="J80" s="167"/>
      <c r="K80" s="167"/>
      <c r="L80" s="167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</row>
    <row r="81" spans="1:100" s="9" customFormat="1" ht="12.75" x14ac:dyDescent="0.2">
      <c r="A81" s="171"/>
      <c r="B81" s="54" t="s">
        <v>8</v>
      </c>
      <c r="C81" s="8"/>
      <c r="D81" s="168"/>
      <c r="E81" s="30"/>
      <c r="F81" s="162"/>
      <c r="G81" s="30"/>
      <c r="H81" s="358"/>
      <c r="I81" s="369"/>
      <c r="J81" s="167"/>
      <c r="K81" s="167"/>
      <c r="L81" s="167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</row>
    <row r="82" spans="1:100" s="9" customFormat="1" ht="12.75" x14ac:dyDescent="0.2">
      <c r="A82" s="171"/>
      <c r="B82" s="54" t="s">
        <v>17</v>
      </c>
      <c r="C82" s="8"/>
      <c r="D82" s="168"/>
      <c r="E82" s="30"/>
      <c r="F82" s="162"/>
      <c r="G82" s="30"/>
      <c r="H82" s="358"/>
      <c r="I82" s="369"/>
      <c r="J82" s="167"/>
      <c r="K82" s="167"/>
      <c r="L82" s="167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</row>
    <row r="83" spans="1:100" s="9" customFormat="1" ht="12.75" x14ac:dyDescent="0.2">
      <c r="A83" s="171"/>
      <c r="B83" s="54" t="s">
        <v>74</v>
      </c>
      <c r="C83" s="8"/>
      <c r="D83" s="168"/>
      <c r="E83" s="30"/>
      <c r="F83" s="162"/>
      <c r="G83" s="30"/>
      <c r="H83" s="358"/>
      <c r="I83" s="369"/>
      <c r="J83" s="167"/>
      <c r="K83" s="167"/>
      <c r="L83" s="167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</row>
    <row r="84" spans="1:100" s="9" customFormat="1" ht="12.75" x14ac:dyDescent="0.2">
      <c r="A84" s="171"/>
      <c r="B84" s="86" t="s">
        <v>127</v>
      </c>
      <c r="C84" s="8"/>
      <c r="D84" s="168"/>
      <c r="E84" s="30"/>
      <c r="F84" s="162"/>
      <c r="G84" s="30"/>
      <c r="H84" s="358"/>
      <c r="I84" s="369"/>
      <c r="J84" s="167"/>
      <c r="K84" s="167"/>
      <c r="L84" s="167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</row>
    <row r="85" spans="1:100" s="9" customFormat="1" ht="12.75" x14ac:dyDescent="0.2">
      <c r="A85" s="171"/>
      <c r="B85" s="86" t="s">
        <v>91</v>
      </c>
      <c r="C85" s="8"/>
      <c r="D85" s="168"/>
      <c r="E85" s="30"/>
      <c r="F85" s="162"/>
      <c r="G85" s="30"/>
      <c r="H85" s="358"/>
      <c r="I85" s="369"/>
      <c r="J85" s="167"/>
      <c r="K85" s="167"/>
      <c r="L85" s="167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</row>
    <row r="86" spans="1:100" s="9" customFormat="1" ht="12.75" x14ac:dyDescent="0.2">
      <c r="A86" s="171"/>
      <c r="B86" s="54" t="s">
        <v>278</v>
      </c>
      <c r="C86" s="8"/>
      <c r="D86" s="168"/>
      <c r="E86" s="30"/>
      <c r="F86" s="162"/>
      <c r="G86" s="30"/>
      <c r="H86" s="358"/>
      <c r="I86" s="369"/>
      <c r="J86" s="167"/>
      <c r="K86" s="167"/>
      <c r="L86" s="167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</row>
    <row r="87" spans="1:100" s="9" customFormat="1" ht="12.75" x14ac:dyDescent="0.2">
      <c r="A87" s="171"/>
      <c r="B87" s="55" t="s">
        <v>87</v>
      </c>
      <c r="C87" s="8"/>
      <c r="D87" s="168"/>
      <c r="E87" s="30"/>
      <c r="F87" s="162"/>
      <c r="G87" s="30"/>
      <c r="H87" s="358"/>
      <c r="I87" s="369"/>
      <c r="J87" s="167"/>
      <c r="K87" s="167"/>
      <c r="L87" s="167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</row>
    <row r="88" spans="1:100" s="9" customFormat="1" ht="12.75" x14ac:dyDescent="0.2">
      <c r="A88" s="171"/>
      <c r="B88" s="55" t="s">
        <v>279</v>
      </c>
      <c r="C88" s="8"/>
      <c r="D88" s="168"/>
      <c r="E88" s="30"/>
      <c r="F88" s="162"/>
      <c r="G88" s="30"/>
      <c r="H88" s="358"/>
      <c r="I88" s="369"/>
      <c r="J88" s="167"/>
      <c r="K88" s="167"/>
      <c r="L88" s="167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</row>
    <row r="89" spans="1:100" s="9" customFormat="1" ht="12.75" x14ac:dyDescent="0.2">
      <c r="A89" s="171"/>
      <c r="B89" s="54" t="s">
        <v>280</v>
      </c>
      <c r="C89" s="8"/>
      <c r="D89" s="168"/>
      <c r="E89" s="30"/>
      <c r="F89" s="162"/>
      <c r="G89" s="30"/>
      <c r="H89" s="358"/>
      <c r="I89" s="369"/>
      <c r="J89" s="167"/>
      <c r="K89" s="167"/>
      <c r="L89" s="167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</row>
    <row r="90" spans="1:100" s="9" customFormat="1" ht="12.75" x14ac:dyDescent="0.2">
      <c r="A90" s="171"/>
      <c r="B90" s="55" t="s">
        <v>90</v>
      </c>
      <c r="C90" s="8"/>
      <c r="D90" s="168"/>
      <c r="E90" s="30"/>
      <c r="F90" s="162"/>
      <c r="G90" s="30"/>
      <c r="H90" s="358"/>
      <c r="I90" s="369"/>
      <c r="J90" s="167"/>
      <c r="K90" s="167"/>
      <c r="L90" s="167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</row>
    <row r="91" spans="1:100" s="9" customFormat="1" ht="13.5" thickBot="1" x14ac:dyDescent="0.25">
      <c r="A91" s="171"/>
      <c r="B91" s="55" t="s">
        <v>75</v>
      </c>
      <c r="C91" s="8"/>
      <c r="D91" s="168"/>
      <c r="E91" s="30"/>
      <c r="F91" s="162"/>
      <c r="G91" s="30"/>
      <c r="H91" s="358"/>
      <c r="I91" s="369"/>
      <c r="J91" s="167"/>
      <c r="K91" s="167"/>
      <c r="L91" s="167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</row>
    <row r="92" spans="1:100" s="9" customFormat="1" ht="13.5" thickBot="1" x14ac:dyDescent="0.25">
      <c r="A92" s="171"/>
      <c r="B92" s="55" t="s">
        <v>136</v>
      </c>
      <c r="C92" s="8"/>
      <c r="D92" s="168"/>
      <c r="E92" s="30"/>
      <c r="F92" s="75"/>
      <c r="G92" s="30"/>
      <c r="H92" s="358"/>
      <c r="I92" s="369"/>
      <c r="J92" s="167"/>
      <c r="K92" s="167"/>
      <c r="L92" s="167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</row>
    <row r="93" spans="1:100" s="9" customFormat="1" ht="13.5" thickBot="1" x14ac:dyDescent="0.25">
      <c r="A93" s="171"/>
      <c r="B93" s="38" t="s">
        <v>29</v>
      </c>
      <c r="C93" s="363"/>
      <c r="D93" s="340"/>
      <c r="E93" s="364"/>
      <c r="F93" s="30"/>
      <c r="G93" s="364"/>
      <c r="H93" s="276"/>
      <c r="I93" s="100"/>
      <c r="J93" s="167"/>
      <c r="K93" s="167"/>
      <c r="L93" s="167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</row>
    <row r="94" spans="1:100" s="9" customFormat="1" ht="18" customHeight="1" thickBot="1" x14ac:dyDescent="0.25">
      <c r="A94" s="171"/>
      <c r="B94" s="18"/>
      <c r="C94" s="345"/>
      <c r="D94" s="79"/>
      <c r="E94" s="162"/>
      <c r="F94" s="30"/>
      <c r="G94" s="162"/>
      <c r="H94" s="368"/>
      <c r="I94" s="368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</row>
    <row r="95" spans="1:100" s="337" customFormat="1" ht="18" customHeight="1" thickBot="1" x14ac:dyDescent="0.25">
      <c r="A95" s="167"/>
      <c r="B95" s="35" t="s">
        <v>34</v>
      </c>
      <c r="C95" s="328"/>
      <c r="D95" s="44">
        <f>D35-D24-D19</f>
        <v>0</v>
      </c>
      <c r="E95" s="41"/>
      <c r="F95" s="41"/>
      <c r="G95" s="41"/>
      <c r="H95" s="19"/>
      <c r="I95" s="19"/>
      <c r="J95" s="171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4" customFormat="1" ht="18" customHeight="1" thickBot="1" x14ac:dyDescent="0.25">
      <c r="A96" s="104"/>
      <c r="B96" s="398"/>
      <c r="C96" s="104"/>
      <c r="D96" s="327"/>
      <c r="E96" s="327"/>
      <c r="F96" s="30"/>
      <c r="G96" s="327"/>
      <c r="H96" s="399"/>
      <c r="I96" s="330"/>
      <c r="J96" s="330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34" customFormat="1" ht="13.5" thickBot="1" x14ac:dyDescent="0.25">
      <c r="A97" s="104"/>
      <c r="B97" s="35" t="s">
        <v>192</v>
      </c>
      <c r="C97" s="328"/>
      <c r="D97" s="199"/>
      <c r="E97" s="327"/>
      <c r="F97" s="30"/>
      <c r="G97" s="327"/>
      <c r="H97" s="302"/>
      <c r="I97" s="330"/>
      <c r="J97" s="330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34" customFormat="1" ht="18" customHeight="1" thickBot="1" x14ac:dyDescent="0.25">
      <c r="A98" s="104"/>
      <c r="B98" s="398"/>
      <c r="C98" s="104"/>
      <c r="D98" s="327"/>
      <c r="E98" s="327"/>
      <c r="F98" s="364"/>
      <c r="G98" s="327"/>
      <c r="H98" s="330"/>
      <c r="I98" s="330"/>
      <c r="J98" s="330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34" customFormat="1" ht="18" customHeight="1" thickBot="1" x14ac:dyDescent="0.25">
      <c r="A99" s="104"/>
      <c r="B99" s="35" t="s">
        <v>95</v>
      </c>
      <c r="C99" s="328"/>
      <c r="D99" s="53">
        <f>IFERROR(D97/D95,0)</f>
        <v>0</v>
      </c>
      <c r="E99" s="327"/>
      <c r="F99" s="162"/>
      <c r="G99" s="327"/>
      <c r="H99" s="330"/>
      <c r="I99" s="330"/>
      <c r="J99" s="330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6/7S0LtKYGUJJm7FsakQT/NyCSRpYo5ZNm6z4rAxaYQHiF67aj9bOzGiZCTNEZW+3HY46bQ+JqP+i8swZDlwA==" saltValue="YM/LaLC8uThZ18K71M2wPQ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41" bestFit="1" customWidth="1"/>
    <col min="2" max="2" width="15.42578125" style="141" bestFit="1" customWidth="1"/>
    <col min="3" max="3" width="33.42578125" style="141" bestFit="1" customWidth="1"/>
    <col min="4" max="4" width="10.85546875" style="115"/>
    <col min="5" max="16384" width="10.85546875" style="141"/>
  </cols>
  <sheetData>
    <row r="1" spans="1:3" x14ac:dyDescent="0.25">
      <c r="A1" s="138" t="s">
        <v>196</v>
      </c>
      <c r="B1" s="139"/>
      <c r="C1" s="139"/>
    </row>
    <row r="2" spans="1:3" x14ac:dyDescent="0.25">
      <c r="A2" s="140" t="s">
        <v>108</v>
      </c>
      <c r="B2" s="140"/>
      <c r="C2" s="139"/>
    </row>
    <row r="3" spans="1:3" x14ac:dyDescent="0.25">
      <c r="A3" s="140" t="s">
        <v>143</v>
      </c>
      <c r="B3" s="140"/>
      <c r="C3" s="139"/>
    </row>
    <row r="4" spans="1:3" x14ac:dyDescent="0.25">
      <c r="B4" s="140"/>
      <c r="C4" s="139"/>
    </row>
    <row r="5" spans="1:3" x14ac:dyDescent="0.25">
      <c r="C5" s="139"/>
    </row>
    <row r="6" spans="1:3" x14ac:dyDescent="0.25">
      <c r="C6" s="139"/>
    </row>
    <row r="7" spans="1:3" x14ac:dyDescent="0.25">
      <c r="C7" s="139"/>
    </row>
    <row r="8" spans="1:3" x14ac:dyDescent="0.25">
      <c r="C8" s="139"/>
    </row>
    <row r="9" spans="1:3" x14ac:dyDescent="0.25">
      <c r="C9" s="139"/>
    </row>
    <row r="10" spans="1:3" x14ac:dyDescent="0.25">
      <c r="C10" s="139"/>
    </row>
    <row r="11" spans="1:3" x14ac:dyDescent="0.25">
      <c r="C11" s="139"/>
    </row>
    <row r="12" spans="1:3" x14ac:dyDescent="0.25">
      <c r="C12" s="139"/>
    </row>
    <row r="13" spans="1:3" x14ac:dyDescent="0.25">
      <c r="C13" s="139"/>
    </row>
    <row r="14" spans="1:3" x14ac:dyDescent="0.25">
      <c r="C14" s="139"/>
    </row>
    <row r="15" spans="1:3" x14ac:dyDescent="0.25">
      <c r="C15" s="139"/>
    </row>
    <row r="16" spans="1:3" x14ac:dyDescent="0.25">
      <c r="C16" s="139"/>
    </row>
    <row r="17" spans="3:3" x14ac:dyDescent="0.25">
      <c r="C17" s="139"/>
    </row>
    <row r="18" spans="3:3" x14ac:dyDescent="0.25">
      <c r="C18" s="139"/>
    </row>
    <row r="19" spans="3:3" x14ac:dyDescent="0.25">
      <c r="C19" s="139"/>
    </row>
    <row r="20" spans="3:3" x14ac:dyDescent="0.25">
      <c r="C20" s="139"/>
    </row>
    <row r="21" spans="3:3" x14ac:dyDescent="0.25">
      <c r="C21" s="139"/>
    </row>
    <row r="22" spans="3:3" x14ac:dyDescent="0.25">
      <c r="C22" s="139"/>
    </row>
    <row r="23" spans="3:3" x14ac:dyDescent="0.25">
      <c r="C23" s="139"/>
    </row>
    <row r="24" spans="3:3" x14ac:dyDescent="0.25">
      <c r="C24" s="139"/>
    </row>
    <row r="25" spans="3:3" x14ac:dyDescent="0.25">
      <c r="C25" s="139"/>
    </row>
    <row r="26" spans="3:3" x14ac:dyDescent="0.25">
      <c r="C26" s="139"/>
    </row>
    <row r="27" spans="3:3" x14ac:dyDescent="0.25">
      <c r="C27" s="139"/>
    </row>
    <row r="28" spans="3:3" x14ac:dyDescent="0.25">
      <c r="C28" s="139"/>
    </row>
    <row r="29" spans="3:3" x14ac:dyDescent="0.25">
      <c r="C29" s="139"/>
    </row>
    <row r="30" spans="3:3" x14ac:dyDescent="0.25">
      <c r="C30" s="139"/>
    </row>
    <row r="31" spans="3:3" x14ac:dyDescent="0.25">
      <c r="C31" s="139"/>
    </row>
    <row r="32" spans="3:3" x14ac:dyDescent="0.25">
      <c r="C32" s="139"/>
    </row>
    <row r="33" spans="3:3" x14ac:dyDescent="0.25">
      <c r="C33" s="139"/>
    </row>
    <row r="34" spans="3:3" x14ac:dyDescent="0.25">
      <c r="C34" s="139"/>
    </row>
    <row r="35" spans="3:3" x14ac:dyDescent="0.25">
      <c r="C35" s="139"/>
    </row>
    <row r="36" spans="3:3" x14ac:dyDescent="0.25">
      <c r="C36" s="139"/>
    </row>
    <row r="37" spans="3:3" x14ac:dyDescent="0.25">
      <c r="C37" s="139"/>
    </row>
    <row r="38" spans="3:3" x14ac:dyDescent="0.25">
      <c r="C38" s="139"/>
    </row>
    <row r="39" spans="3:3" x14ac:dyDescent="0.25">
      <c r="C39" s="139"/>
    </row>
    <row r="40" spans="3:3" x14ac:dyDescent="0.25">
      <c r="C40" s="139"/>
    </row>
    <row r="41" spans="3:3" x14ac:dyDescent="0.25">
      <c r="C41" s="139"/>
    </row>
    <row r="42" spans="3:3" x14ac:dyDescent="0.25">
      <c r="C42" s="139"/>
    </row>
    <row r="43" spans="3:3" x14ac:dyDescent="0.25">
      <c r="C43" s="139"/>
    </row>
    <row r="44" spans="3:3" x14ac:dyDescent="0.25">
      <c r="C44" s="139"/>
    </row>
    <row r="45" spans="3:3" x14ac:dyDescent="0.25">
      <c r="C45" s="139"/>
    </row>
    <row r="46" spans="3:3" x14ac:dyDescent="0.25">
      <c r="C46" s="139"/>
    </row>
    <row r="47" spans="3:3" x14ac:dyDescent="0.25">
      <c r="C47" s="139"/>
    </row>
    <row r="48" spans="3:3" x14ac:dyDescent="0.25">
      <c r="C48" s="139"/>
    </row>
    <row r="49" spans="3:3" x14ac:dyDescent="0.25">
      <c r="C49" s="139"/>
    </row>
    <row r="50" spans="3:3" x14ac:dyDescent="0.25">
      <c r="C50" s="139"/>
    </row>
    <row r="51" spans="3:3" x14ac:dyDescent="0.25">
      <c r="C51" s="139"/>
    </row>
    <row r="52" spans="3:3" x14ac:dyDescent="0.25">
      <c r="C52" s="139"/>
    </row>
    <row r="53" spans="3:3" x14ac:dyDescent="0.25">
      <c r="C53" s="139"/>
    </row>
    <row r="54" spans="3:3" x14ac:dyDescent="0.25">
      <c r="C54" s="139"/>
    </row>
    <row r="55" spans="3:3" x14ac:dyDescent="0.25">
      <c r="C55" s="139"/>
    </row>
    <row r="56" spans="3:3" x14ac:dyDescent="0.25">
      <c r="C56" s="139"/>
    </row>
    <row r="57" spans="3:3" x14ac:dyDescent="0.25">
      <c r="C57" s="139"/>
    </row>
    <row r="58" spans="3:3" x14ac:dyDescent="0.25">
      <c r="C58" s="139"/>
    </row>
    <row r="59" spans="3:3" x14ac:dyDescent="0.25">
      <c r="C59" s="139"/>
    </row>
    <row r="60" spans="3:3" x14ac:dyDescent="0.25">
      <c r="C60" s="139"/>
    </row>
    <row r="61" spans="3:3" x14ac:dyDescent="0.25">
      <c r="C61" s="139"/>
    </row>
    <row r="62" spans="3:3" x14ac:dyDescent="0.25">
      <c r="C62" s="139"/>
    </row>
    <row r="63" spans="3:3" x14ac:dyDescent="0.25">
      <c r="C63" s="139"/>
    </row>
    <row r="64" spans="3:3" x14ac:dyDescent="0.25">
      <c r="C64" s="139"/>
    </row>
    <row r="65" spans="3:3" x14ac:dyDescent="0.25">
      <c r="C65" s="139"/>
    </row>
    <row r="66" spans="3:3" x14ac:dyDescent="0.25">
      <c r="C66" s="139"/>
    </row>
    <row r="67" spans="3:3" x14ac:dyDescent="0.25">
      <c r="C67" s="139"/>
    </row>
    <row r="68" spans="3:3" x14ac:dyDescent="0.25">
      <c r="C68" s="139"/>
    </row>
    <row r="69" spans="3:3" x14ac:dyDescent="0.25">
      <c r="C69" s="139"/>
    </row>
    <row r="70" spans="3:3" x14ac:dyDescent="0.25">
      <c r="C70" s="139"/>
    </row>
    <row r="71" spans="3:3" x14ac:dyDescent="0.25">
      <c r="C71" s="139"/>
    </row>
    <row r="72" spans="3:3" x14ac:dyDescent="0.25">
      <c r="C72" s="139"/>
    </row>
    <row r="73" spans="3:3" x14ac:dyDescent="0.25">
      <c r="C73" s="139"/>
    </row>
    <row r="74" spans="3:3" x14ac:dyDescent="0.25">
      <c r="C74" s="139"/>
    </row>
    <row r="75" spans="3:3" x14ac:dyDescent="0.25">
      <c r="C75" s="139"/>
    </row>
    <row r="76" spans="3:3" x14ac:dyDescent="0.25">
      <c r="C76" s="139"/>
    </row>
    <row r="77" spans="3:3" x14ac:dyDescent="0.25">
      <c r="C77" s="139"/>
    </row>
    <row r="78" spans="3:3" x14ac:dyDescent="0.25">
      <c r="C78" s="139"/>
    </row>
    <row r="79" spans="3:3" x14ac:dyDescent="0.25">
      <c r="C79" s="139"/>
    </row>
    <row r="80" spans="3:3" x14ac:dyDescent="0.25">
      <c r="C80" s="139"/>
    </row>
    <row r="81" spans="3:3" x14ac:dyDescent="0.25">
      <c r="C81" s="139"/>
    </row>
    <row r="82" spans="3:3" x14ac:dyDescent="0.25">
      <c r="C82" s="139"/>
    </row>
    <row r="83" spans="3:3" x14ac:dyDescent="0.25">
      <c r="C83" s="139"/>
    </row>
    <row r="84" spans="3:3" x14ac:dyDescent="0.25">
      <c r="C84" s="139"/>
    </row>
    <row r="85" spans="3:3" x14ac:dyDescent="0.25">
      <c r="C85" s="139"/>
    </row>
    <row r="86" spans="3:3" x14ac:dyDescent="0.25">
      <c r="C86" s="139"/>
    </row>
    <row r="87" spans="3:3" x14ac:dyDescent="0.25">
      <c r="C87" s="139"/>
    </row>
    <row r="88" spans="3:3" x14ac:dyDescent="0.25">
      <c r="C88" s="139"/>
    </row>
    <row r="89" spans="3:3" x14ac:dyDescent="0.25">
      <c r="C89" s="139"/>
    </row>
  </sheetData>
  <sheetProtection algorithmName="SHA-512" hashValue="EZCDa6sAOMziWC8L0JMs40VW0tNc2uhqUmVU0BGpn9ao2N+o3aDme3MlJSK0s3d9PZHOB7xlsK+t0ANA3PtFEQ==" saltValue="iFr/mIvjZ3ES+fFqQC61k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8.85546875" style="141" bestFit="1" customWidth="1"/>
    <col min="2" max="2" width="128" style="141" bestFit="1" customWidth="1"/>
    <col min="3" max="3" width="54.140625" style="141" bestFit="1" customWidth="1"/>
    <col min="4" max="4" width="19" style="141" bestFit="1" customWidth="1"/>
    <col min="5" max="6" width="19" style="141" customWidth="1"/>
    <col min="7" max="7" width="23.140625" style="141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42" t="s">
        <v>214</v>
      </c>
      <c r="B1" s="143" t="s">
        <v>109</v>
      </c>
      <c r="C1" s="143" t="s">
        <v>68</v>
      </c>
      <c r="D1" s="143" t="s">
        <v>215</v>
      </c>
      <c r="E1" s="142" t="s">
        <v>226</v>
      </c>
      <c r="F1" s="142" t="s">
        <v>214</v>
      </c>
      <c r="G1" s="142" t="s">
        <v>216</v>
      </c>
      <c r="H1" s="142" t="s">
        <v>217</v>
      </c>
      <c r="I1" s="144" t="s">
        <v>218</v>
      </c>
      <c r="J1" s="142" t="s">
        <v>219</v>
      </c>
      <c r="K1" s="142" t="s">
        <v>214</v>
      </c>
      <c r="L1" s="142" t="s">
        <v>217</v>
      </c>
      <c r="M1" s="144" t="s">
        <v>220</v>
      </c>
      <c r="N1" s="142" t="s">
        <v>221</v>
      </c>
      <c r="O1" s="145" t="s">
        <v>215</v>
      </c>
    </row>
    <row r="2" spans="1:15" x14ac:dyDescent="0.25">
      <c r="A2" s="140">
        <f>ROWS(A$2:$B2)</f>
        <v>1</v>
      </c>
      <c r="B2" s="282" t="s">
        <v>241</v>
      </c>
      <c r="C2" s="201"/>
      <c r="D2" s="200">
        <v>33505</v>
      </c>
      <c r="E2" s="141" t="str">
        <f>MID(TRIM(B2)&amp;"/"&amp;TRIM(C2),1,255)</f>
        <v>ASSIST - Sozialwirtschaftliche Dienstleistungen für Menschen mit Behinderung - gemeinnützige GmbH/</v>
      </c>
      <c r="F2" s="140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s="141" t="str">
        <f>IFERROR(VLOOKUP(H2,A:B,2,0),IF(H1&lt;&gt;"","&lt;Neu&gt;",""))</f>
        <v>ASSIST - Sozialwirtschaftliche Dienstleistungen für Menschen mit Behinderung - gemeinnützige GmbH</v>
      </c>
      <c r="J2" s="153">
        <f>Deckblatt_WMmB!C6</f>
        <v>0</v>
      </c>
      <c r="K2" t="str">
        <f>IF(AND($J$2=B2,$J$2&lt;&gt;0),A2,"")</f>
        <v/>
      </c>
      <c r="L2" s="141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3" t="str">
        <f>IF(Deckblatt_WMmB!C7=0," ",Deckblatt_WMmB!C7)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0">
        <f>ROWS(A$2:$B3)</f>
        <v>2</v>
      </c>
      <c r="B3" s="282" t="s">
        <v>242</v>
      </c>
      <c r="C3" s="201"/>
      <c r="D3" s="200">
        <v>33927</v>
      </c>
      <c r="E3" s="141" t="str">
        <f t="shared" ref="E3:E66" si="0">MID(TRIM(B3)&amp;"/"&amp;TRIM(C3),1,255)</f>
        <v>Auftakt GmbH/</v>
      </c>
      <c r="F3" s="140">
        <f>ROWS($B$2:F3)</f>
        <v>2</v>
      </c>
      <c r="G3" s="141">
        <f t="shared" ref="G3:G62" si="1">IF(B3=B2,"",IF(LEN(B3)&lt;1,"",A3))</f>
        <v>2</v>
      </c>
      <c r="H3" s="141">
        <f>IFERROR(SMALL(G$2:G$100,ROWS(G$2:$G3)),"")</f>
        <v>2</v>
      </c>
      <c r="I3" s="141" t="str">
        <f t="shared" ref="I3:I65" si="2">IFERROR(VLOOKUP(H3,A:B,2,0),IF(H2&lt;&gt;"","&lt;Neu&gt;",""))</f>
        <v>Auftakt GmbH</v>
      </c>
      <c r="K3" t="str">
        <f t="shared" ref="K3:K66" si="3">IF(AND($J$2=B3,$J$2&lt;&gt;0),A3,"")</f>
        <v/>
      </c>
      <c r="L3" s="141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0">
        <f>ROWS(A$2:$B4)</f>
        <v>3</v>
      </c>
      <c r="B4" s="282" t="s">
        <v>314</v>
      </c>
      <c r="C4" s="201"/>
      <c r="D4" s="200">
        <v>34138</v>
      </c>
      <c r="E4" s="141" t="str">
        <f t="shared" si="0"/>
        <v>Autistenzentrum Arche Noah - Verein zur beruflichen und sozialen Rehabilitation und Integration von Autisten und Menschen mit anderer Behinderung/</v>
      </c>
      <c r="F4" s="140">
        <f>ROWS($B$2:F4)</f>
        <v>3</v>
      </c>
      <c r="G4" s="141">
        <f t="shared" si="1"/>
        <v>3</v>
      </c>
      <c r="H4" s="141">
        <f>IFERROR(SMALL(G$2:G$100,ROWS(G$2:$G4)),"")</f>
        <v>3</v>
      </c>
      <c r="I4" s="141" t="str">
        <f t="shared" si="2"/>
        <v>Autistenzentrum Arche Noah - Verein zur beruflichen und sozialen Rehabilitation und  Integration von Autisten und Menschen mit anderer Behinderung</v>
      </c>
      <c r="K4" t="str">
        <f t="shared" si="3"/>
        <v/>
      </c>
      <c r="L4" s="141" t="str">
        <f>IFERROR(SMALL(K$2:K$100,ROWS($G$2:K4)),"")</f>
        <v/>
      </c>
      <c r="M4" t="str">
        <f t="shared" si="4"/>
        <v/>
      </c>
    </row>
    <row r="5" spans="1:15" x14ac:dyDescent="0.25">
      <c r="A5" s="140">
        <f>ROWS(A$2:$B5)</f>
        <v>4</v>
      </c>
      <c r="B5" s="282" t="s">
        <v>243</v>
      </c>
      <c r="C5" s="201"/>
      <c r="D5" s="200">
        <v>47003</v>
      </c>
      <c r="E5" s="141" t="str">
        <f t="shared" si="0"/>
        <v>BALANCE Leben ohne Barrieren GmbH/</v>
      </c>
      <c r="F5" s="140">
        <f>ROWS($B$2:F5)</f>
        <v>4</v>
      </c>
      <c r="G5" s="141">
        <f t="shared" si="1"/>
        <v>4</v>
      </c>
      <c r="H5" s="141">
        <f>IFERROR(SMALL(G$2:G$100,ROWS(G$2:$G5)),"")</f>
        <v>4</v>
      </c>
      <c r="I5" s="141" t="str">
        <f t="shared" si="2"/>
        <v>BALANCE Leben ohne Barrieren GmbH</v>
      </c>
      <c r="K5" t="str">
        <f t="shared" si="3"/>
        <v/>
      </c>
      <c r="L5" s="141" t="str">
        <f>IFERROR(SMALL(K$2:K$100,ROWS($G$2:K5)),"")</f>
        <v/>
      </c>
      <c r="M5" t="str">
        <f t="shared" si="4"/>
        <v/>
      </c>
    </row>
    <row r="6" spans="1:15" x14ac:dyDescent="0.25">
      <c r="A6" s="140">
        <f>ROWS(A$2:$B6)</f>
        <v>5</v>
      </c>
      <c r="B6" s="282" t="s">
        <v>244</v>
      </c>
      <c r="C6" s="201"/>
      <c r="D6" s="200">
        <v>44571</v>
      </c>
      <c r="E6" s="141" t="str">
        <f t="shared" si="0"/>
        <v>CARDO gemeinnützige GmbH/</v>
      </c>
      <c r="F6" s="140">
        <f>ROWS($B$2:F6)</f>
        <v>5</v>
      </c>
      <c r="G6" s="141">
        <f t="shared" si="1"/>
        <v>5</v>
      </c>
      <c r="H6" s="141">
        <f>IFERROR(SMALL(G$2:G$100,ROWS(G$2:$G6)),"")</f>
        <v>5</v>
      </c>
      <c r="I6" s="141" t="str">
        <f t="shared" si="2"/>
        <v>CARDO gemeinnützige GmbH</v>
      </c>
      <c r="K6" t="str">
        <f t="shared" si="3"/>
        <v/>
      </c>
      <c r="L6" s="141" t="str">
        <f>IFERROR(SMALL(K$2:K$100,ROWS($G$2:K6)),"")</f>
        <v/>
      </c>
      <c r="M6" t="str">
        <f t="shared" si="4"/>
        <v/>
      </c>
    </row>
    <row r="7" spans="1:15" x14ac:dyDescent="0.25">
      <c r="A7" s="140">
        <f>ROWS(A$2:$B7)</f>
        <v>6</v>
      </c>
      <c r="B7" s="282" t="s">
        <v>222</v>
      </c>
      <c r="C7" s="201"/>
      <c r="D7" s="200">
        <v>30220</v>
      </c>
      <c r="E7" s="141" t="str">
        <f t="shared" si="0"/>
        <v>Caritas der Erzdiözese Wien (Caritasverband) gemeinnützige Gesellschaft mit beschränkter Haftung/</v>
      </c>
      <c r="F7" s="140">
        <f>ROWS($B$2:F7)</f>
        <v>6</v>
      </c>
      <c r="G7" s="141">
        <f t="shared" si="1"/>
        <v>6</v>
      </c>
      <c r="H7" s="141">
        <f>IFERROR(SMALL(G$2:G$100,ROWS(G$2:$G7)),"")</f>
        <v>6</v>
      </c>
      <c r="I7" s="141" t="str">
        <f t="shared" si="2"/>
        <v>Caritas der Erzdiözese Wien (Caritasverband) gemeinnützige Gesellschaft mit beschränkter Haftung</v>
      </c>
      <c r="K7" t="str">
        <f t="shared" si="3"/>
        <v/>
      </c>
      <c r="L7" s="141" t="str">
        <f>IFERROR(SMALL(K$2:K$100,ROWS($G$2:K7)),"")</f>
        <v/>
      </c>
      <c r="M7" t="str">
        <f t="shared" si="4"/>
        <v/>
      </c>
    </row>
    <row r="8" spans="1:15" x14ac:dyDescent="0.25">
      <c r="A8" s="140">
        <f>ROWS(A$2:$B8)</f>
        <v>7</v>
      </c>
      <c r="B8" s="282" t="s">
        <v>264</v>
      </c>
      <c r="C8" s="201"/>
      <c r="D8" s="200">
        <v>34204</v>
      </c>
      <c r="E8" s="141" t="str">
        <f t="shared" si="0"/>
        <v>DAS BAND - gemeinsam vielfältig, Verein für unterstütztes Arbeiten und Wohnen/</v>
      </c>
      <c r="F8" s="140">
        <f>ROWS($B$2:F8)</f>
        <v>7</v>
      </c>
      <c r="G8" s="141">
        <f t="shared" si="1"/>
        <v>7</v>
      </c>
      <c r="H8" s="141">
        <f>IFERROR(SMALL(G$2:G$100,ROWS(G$2:$G8)),"")</f>
        <v>7</v>
      </c>
      <c r="I8" s="141" t="str">
        <f t="shared" si="2"/>
        <v>DAS BAND - gemeinsam vielfältig, Verein für unterstütztes Arbeiten und Wohnen</v>
      </c>
      <c r="K8" t="str">
        <f t="shared" si="3"/>
        <v/>
      </c>
      <c r="L8" s="141" t="str">
        <f>IFERROR(SMALL(K$2:K$100,ROWS($G$2:K8)),"")</f>
        <v/>
      </c>
      <c r="M8" t="str">
        <f t="shared" si="4"/>
        <v/>
      </c>
    </row>
    <row r="9" spans="1:15" x14ac:dyDescent="0.25">
      <c r="A9" s="140">
        <f>ROWS(A$2:$B9)</f>
        <v>8</v>
      </c>
      <c r="B9" s="282" t="s">
        <v>245</v>
      </c>
      <c r="C9" s="201"/>
      <c r="D9" s="200">
        <v>30335</v>
      </c>
      <c r="E9" s="141" t="str">
        <f t="shared" si="0"/>
        <v>Diakonie - Flüchtlingsdienst gemeinnützige GmbH/</v>
      </c>
      <c r="F9" s="140">
        <f>ROWS($B$2:F9)</f>
        <v>8</v>
      </c>
      <c r="G9" s="141">
        <f t="shared" si="1"/>
        <v>8</v>
      </c>
      <c r="H9" s="141">
        <f>IFERROR(SMALL(G$2:G$100,ROWS(G$2:$G9)),"")</f>
        <v>8</v>
      </c>
      <c r="I9" s="141" t="str">
        <f t="shared" si="2"/>
        <v>Diakonie - Flüchtlingsdienst gemeinnützige GmbH</v>
      </c>
      <c r="K9" t="str">
        <f t="shared" si="3"/>
        <v/>
      </c>
      <c r="L9" s="141" t="str">
        <f>IFERROR(SMALL(K$2:K$100,ROWS($G$2:K9)),"")</f>
        <v/>
      </c>
      <c r="M9" t="str">
        <f t="shared" si="4"/>
        <v/>
      </c>
    </row>
    <row r="10" spans="1:15" x14ac:dyDescent="0.25">
      <c r="A10" s="140">
        <f>ROWS(A$2:$B10)</f>
        <v>9</v>
      </c>
      <c r="B10" s="282" t="s">
        <v>315</v>
      </c>
      <c r="C10" s="201"/>
      <c r="D10" s="200">
        <v>33381</v>
      </c>
      <c r="E10" s="141" t="str">
        <f t="shared" si="0"/>
        <v>Gemeinsam leben - gemeinsam lernen - Integration Wien/</v>
      </c>
      <c r="F10" s="140">
        <f>ROWS($B$2:F10)</f>
        <v>9</v>
      </c>
      <c r="G10" s="141">
        <f t="shared" si="1"/>
        <v>9</v>
      </c>
      <c r="H10" s="141">
        <f>IFERROR(SMALL(G$2:G$100,ROWS(G$2:$G10)),"")</f>
        <v>9</v>
      </c>
      <c r="I10" s="141" t="str">
        <f t="shared" si="2"/>
        <v>Gemeinsam leben - gemeinsam lernen -  Integration Wien</v>
      </c>
      <c r="K10" t="str">
        <f t="shared" si="3"/>
        <v/>
      </c>
      <c r="L10" s="141" t="str">
        <f>IFERROR(SMALL(K$2:K$100,ROWS($G$2:K10)),"")</f>
        <v/>
      </c>
      <c r="M10" t="str">
        <f t="shared" si="4"/>
        <v/>
      </c>
    </row>
    <row r="11" spans="1:15" x14ac:dyDescent="0.25">
      <c r="A11" s="140">
        <f>ROWS(A$2:$B11)</f>
        <v>10</v>
      </c>
      <c r="B11" s="282" t="s">
        <v>246</v>
      </c>
      <c r="C11" s="201"/>
      <c r="D11" s="200">
        <v>33936</v>
      </c>
      <c r="E11" s="141" t="str">
        <f t="shared" si="0"/>
        <v>Habit - Haus der Barmherzigkeit Integrationsteam GmbH/</v>
      </c>
      <c r="F11" s="140">
        <f>ROWS($B$2:F11)</f>
        <v>10</v>
      </c>
      <c r="G11" s="141">
        <f t="shared" si="1"/>
        <v>10</v>
      </c>
      <c r="H11" s="141">
        <f>IFERROR(SMALL(G$2:G$100,ROWS(G$2:$G11)),"")</f>
        <v>10</v>
      </c>
      <c r="I11" s="141" t="str">
        <f t="shared" si="2"/>
        <v>Habit - Haus der Barmherzigkeit Integrationsteam GmbH</v>
      </c>
      <c r="K11" t="str">
        <f t="shared" si="3"/>
        <v/>
      </c>
      <c r="L11" s="141" t="str">
        <f>IFERROR(SMALL(K$2:K$100,ROWS($G$2:K11)),"")</f>
        <v/>
      </c>
      <c r="M11" t="str">
        <f t="shared" si="4"/>
        <v/>
      </c>
    </row>
    <row r="12" spans="1:15" x14ac:dyDescent="0.25">
      <c r="A12" s="140">
        <f>ROWS(A$2:$B12)</f>
        <v>11</v>
      </c>
      <c r="B12" s="282" t="s">
        <v>247</v>
      </c>
      <c r="C12" s="201"/>
      <c r="D12" s="200">
        <v>42246</v>
      </c>
      <c r="E12" s="141" t="str">
        <f t="shared" si="0"/>
        <v>Jugend am Werk Sozial:Raum GmbH/</v>
      </c>
      <c r="F12" s="140">
        <f>ROWS($B$2:F12)</f>
        <v>11</v>
      </c>
      <c r="G12" s="141">
        <f t="shared" si="1"/>
        <v>11</v>
      </c>
      <c r="H12" s="141">
        <f>IFERROR(SMALL(G$2:G$100,ROWS(G$2:$G12)),"")</f>
        <v>11</v>
      </c>
      <c r="I12" s="141" t="str">
        <f t="shared" si="2"/>
        <v>Jugend am Werk Sozial:Raum GmbH</v>
      </c>
      <c r="K12" t="str">
        <f t="shared" si="3"/>
        <v/>
      </c>
      <c r="L12" s="141" t="str">
        <f>IFERROR(SMALL(K$2:K$100,ROWS($G$2:K12)),"")</f>
        <v/>
      </c>
      <c r="M12" t="str">
        <f t="shared" si="4"/>
        <v/>
      </c>
    </row>
    <row r="13" spans="1:15" x14ac:dyDescent="0.25">
      <c r="A13" s="140">
        <f>ROWS(A$2:$B13)</f>
        <v>12</v>
      </c>
      <c r="B13" s="282" t="s">
        <v>248</v>
      </c>
      <c r="C13" s="201"/>
      <c r="D13" s="200">
        <v>34215</v>
      </c>
      <c r="E13" s="141" t="str">
        <f t="shared" si="0"/>
        <v>KOMIT GmbH/</v>
      </c>
      <c r="F13" s="140">
        <f>ROWS($B$2:F13)</f>
        <v>12</v>
      </c>
      <c r="G13" s="141">
        <f t="shared" si="1"/>
        <v>12</v>
      </c>
      <c r="H13" s="141">
        <f>IFERROR(SMALL(G$2:G$100,ROWS(G$2:$G13)),"")</f>
        <v>12</v>
      </c>
      <c r="I13" s="141" t="str">
        <f t="shared" si="2"/>
        <v>KOMIT GmbH</v>
      </c>
      <c r="K13" t="str">
        <f t="shared" si="3"/>
        <v/>
      </c>
      <c r="L13" s="141" t="str">
        <f>IFERROR(SMALL(K$2:K$100,ROWS($G$2:K13)),"")</f>
        <v/>
      </c>
      <c r="M13" t="str">
        <f t="shared" si="4"/>
        <v/>
      </c>
    </row>
    <row r="14" spans="1:15" x14ac:dyDescent="0.25">
      <c r="A14" s="140">
        <f>ROWS(A$2:$B14)</f>
        <v>13</v>
      </c>
      <c r="B14" s="282" t="s">
        <v>316</v>
      </c>
      <c r="C14" s="201"/>
      <c r="D14" s="200">
        <v>50153</v>
      </c>
      <c r="E14" s="141" t="str">
        <f t="shared" si="0"/>
        <v>Lebenshilfe Wien GmbH/</v>
      </c>
      <c r="F14" s="140">
        <f>ROWS($B$2:F14)</f>
        <v>13</v>
      </c>
      <c r="G14" s="141">
        <f t="shared" si="1"/>
        <v>13</v>
      </c>
      <c r="H14" s="141">
        <f>IFERROR(SMALL(G$2:G$100,ROWS(G$2:$G14)),"")</f>
        <v>13</v>
      </c>
      <c r="I14" s="141" t="str">
        <f t="shared" si="2"/>
        <v>Lebenshilfe Wien GmbH</v>
      </c>
      <c r="K14" t="str">
        <f t="shared" si="3"/>
        <v/>
      </c>
      <c r="L14" s="141" t="str">
        <f>IFERROR(SMALL(K$2:K$100,ROWS($G$2:K14)),"")</f>
        <v/>
      </c>
      <c r="M14" t="str">
        <f t="shared" si="4"/>
        <v/>
      </c>
    </row>
    <row r="15" spans="1:15" x14ac:dyDescent="0.25">
      <c r="A15" s="140">
        <f>ROWS(A$2:$B15)</f>
        <v>14</v>
      </c>
      <c r="B15" s="282" t="s">
        <v>249</v>
      </c>
      <c r="C15" s="201"/>
      <c r="D15" s="200">
        <v>49901</v>
      </c>
      <c r="E15" s="141" t="str">
        <f t="shared" si="0"/>
        <v>Oasis Socialis gemeinnützige GmbH/</v>
      </c>
      <c r="F15" s="140">
        <f>ROWS($B$2:F15)</f>
        <v>14</v>
      </c>
      <c r="G15" s="141">
        <f t="shared" si="1"/>
        <v>14</v>
      </c>
      <c r="H15" s="141">
        <f>IFERROR(SMALL(G$2:G$100,ROWS(G$2:$G15)),"")</f>
        <v>14</v>
      </c>
      <c r="I15" s="141" t="str">
        <f t="shared" si="2"/>
        <v>Oasis Socialis gemeinnützige GmbH</v>
      </c>
      <c r="K15" t="str">
        <f t="shared" si="3"/>
        <v/>
      </c>
      <c r="L15" s="141" t="str">
        <f>IFERROR(SMALL(K$2:K$100,ROWS($G$2:K15)),"")</f>
        <v/>
      </c>
      <c r="M15" t="str">
        <f t="shared" si="4"/>
        <v/>
      </c>
    </row>
    <row r="16" spans="1:15" x14ac:dyDescent="0.25">
      <c r="A16" s="140">
        <f>ROWS(A$2:$B16)</f>
        <v>15</v>
      </c>
      <c r="B16" s="282" t="s">
        <v>250</v>
      </c>
      <c r="C16" s="201"/>
      <c r="D16" s="200">
        <v>44211</v>
      </c>
      <c r="E16" s="141" t="str">
        <f t="shared" si="0"/>
        <v>ÖHTB Wohnen GmbH/</v>
      </c>
      <c r="F16" s="140">
        <f>ROWS($B$2:F16)</f>
        <v>15</v>
      </c>
      <c r="G16" s="141">
        <f t="shared" si="1"/>
        <v>15</v>
      </c>
      <c r="H16" s="141">
        <f>IFERROR(SMALL(G$2:G$100,ROWS(G$2:$G16)),"")</f>
        <v>15</v>
      </c>
      <c r="I16" s="141" t="str">
        <f t="shared" si="2"/>
        <v>ÖHTB Wohnen GmbH</v>
      </c>
      <c r="K16" t="str">
        <f t="shared" si="3"/>
        <v/>
      </c>
      <c r="L16" s="141" t="str">
        <f>IFERROR(SMALL(K$2:K$100,ROWS($G$2:K16)),"")</f>
        <v/>
      </c>
      <c r="M16" t="str">
        <f t="shared" si="4"/>
        <v/>
      </c>
    </row>
    <row r="17" spans="1:13" x14ac:dyDescent="0.25">
      <c r="A17" s="140">
        <f>ROWS(A$2:$B17)</f>
        <v>16</v>
      </c>
      <c r="B17" s="282" t="s">
        <v>251</v>
      </c>
      <c r="C17" s="201"/>
      <c r="D17" s="200">
        <v>33565</v>
      </c>
      <c r="E17" s="141" t="str">
        <f t="shared" si="0"/>
        <v>pro mente Wien, Gesellschaft für psychische und soziale Gesundheit/</v>
      </c>
      <c r="F17" s="140">
        <f>ROWS($B$2:F17)</f>
        <v>16</v>
      </c>
      <c r="G17" s="141">
        <f t="shared" si="1"/>
        <v>16</v>
      </c>
      <c r="H17" s="141">
        <f>IFERROR(SMALL(G$2:G$100,ROWS(G$2:$G17)),"")</f>
        <v>16</v>
      </c>
      <c r="I17" s="141" t="str">
        <f t="shared" si="2"/>
        <v>pro mente Wien, Gesellschaft für psychische und soziale Gesundheit</v>
      </c>
      <c r="K17" t="str">
        <f t="shared" si="3"/>
        <v/>
      </c>
      <c r="L17" s="141" t="str">
        <f>IFERROR(SMALL(K$2:K$100,ROWS($G$2:K17)),"")</f>
        <v/>
      </c>
      <c r="M17" t="str">
        <f t="shared" si="4"/>
        <v/>
      </c>
    </row>
    <row r="18" spans="1:13" x14ac:dyDescent="0.25">
      <c r="A18" s="140">
        <f>ROWS(A$2:$B18)</f>
        <v>17</v>
      </c>
      <c r="B18" s="282" t="s">
        <v>252</v>
      </c>
      <c r="C18" s="201"/>
      <c r="D18" s="200">
        <v>34216</v>
      </c>
      <c r="E18" s="141" t="str">
        <f t="shared" si="0"/>
        <v>Sozialtherapeutische Lebens- und Arbeitsgemeinschaft/</v>
      </c>
      <c r="F18" s="140">
        <f>ROWS($B$2:F18)</f>
        <v>17</v>
      </c>
      <c r="G18" s="141">
        <f t="shared" si="1"/>
        <v>17</v>
      </c>
      <c r="H18" s="141">
        <f>IFERROR(SMALL(G$2:G$100,ROWS(G$2:$G18)),"")</f>
        <v>17</v>
      </c>
      <c r="I18" s="141" t="str">
        <f t="shared" si="2"/>
        <v>Sozialtherapeutische Lebens- und Arbeitsgemeinschaft</v>
      </c>
      <c r="K18" t="str">
        <f t="shared" si="3"/>
        <v/>
      </c>
      <c r="L18" s="141" t="str">
        <f>IFERROR(SMALL(K$2:K$100,ROWS($G$2:K18)),"")</f>
        <v/>
      </c>
      <c r="M18" t="str">
        <f t="shared" si="4"/>
        <v/>
      </c>
    </row>
    <row r="19" spans="1:13" x14ac:dyDescent="0.25">
      <c r="A19" s="140">
        <f>ROWS(A$2:$B19)</f>
        <v>18</v>
      </c>
      <c r="B19" s="282" t="s">
        <v>253</v>
      </c>
      <c r="C19" s="201"/>
      <c r="D19" s="200">
        <v>42452</v>
      </c>
      <c r="E19" s="141" t="str">
        <f t="shared" si="0"/>
        <v>Sozialwerke Clara Fey der Schwestern vom armen Kinde Jesus/</v>
      </c>
      <c r="F19" s="140">
        <f>ROWS($B$2:F19)</f>
        <v>18</v>
      </c>
      <c r="G19" s="141">
        <f t="shared" si="1"/>
        <v>18</v>
      </c>
      <c r="H19" s="141">
        <f>IFERROR(SMALL(G$2:G$100,ROWS(G$2:$G19)),"")</f>
        <v>18</v>
      </c>
      <c r="I19" s="141" t="str">
        <f t="shared" si="2"/>
        <v>Sozialwerke Clara Fey der Schwestern vom armen Kinde Jesus</v>
      </c>
      <c r="K19" t="str">
        <f t="shared" si="3"/>
        <v/>
      </c>
      <c r="L19" s="141" t="str">
        <f>IFERROR(SMALL(K$2:K$100,ROWS($G$2:K19)),"")</f>
        <v/>
      </c>
      <c r="M19" t="str">
        <f t="shared" si="4"/>
        <v/>
      </c>
    </row>
    <row r="20" spans="1:13" x14ac:dyDescent="0.25">
      <c r="A20" s="140">
        <f>ROWS(A$2:$B20)</f>
        <v>19</v>
      </c>
      <c r="B20" s="282" t="s">
        <v>254</v>
      </c>
      <c r="C20" s="201"/>
      <c r="D20" s="200">
        <v>34139</v>
      </c>
      <c r="E20" s="141" t="str">
        <f t="shared" si="0"/>
        <v>Starthilfe - Verein für psychosoziale Begleitung/</v>
      </c>
      <c r="F20" s="140">
        <f>ROWS($B$2:F20)</f>
        <v>19</v>
      </c>
      <c r="G20" s="141">
        <f t="shared" si="1"/>
        <v>19</v>
      </c>
      <c r="H20" s="141">
        <f>IFERROR(SMALL(G$2:G$100,ROWS(G$2:$G20)),"")</f>
        <v>19</v>
      </c>
      <c r="I20" s="141" t="str">
        <f t="shared" si="2"/>
        <v>Starthilfe - Verein für psychosoziale Begleitung</v>
      </c>
      <c r="K20" t="str">
        <f t="shared" si="3"/>
        <v/>
      </c>
      <c r="L20" s="141" t="str">
        <f>IFERROR(SMALL(K$2:K$100,ROWS($G$2:K20)),"")</f>
        <v/>
      </c>
      <c r="M20" t="str">
        <f t="shared" si="4"/>
        <v/>
      </c>
    </row>
    <row r="21" spans="1:13" x14ac:dyDescent="0.25">
      <c r="A21" s="140">
        <f>ROWS(A$2:$B21)</f>
        <v>20</v>
      </c>
      <c r="B21" s="282" t="s">
        <v>255</v>
      </c>
      <c r="C21" s="201"/>
      <c r="D21" s="200">
        <v>33698</v>
      </c>
      <c r="E21" s="141" t="str">
        <f t="shared" si="0"/>
        <v>Verein GIN (Gemeinwesenintegration und Normalisierung)/</v>
      </c>
      <c r="F21" s="140">
        <f>ROWS($B$2:F21)</f>
        <v>20</v>
      </c>
      <c r="G21" s="141">
        <f t="shared" si="1"/>
        <v>20</v>
      </c>
      <c r="H21" s="141">
        <f>IFERROR(SMALL(G$2:G$100,ROWS(G$2:$G21)),"")</f>
        <v>20</v>
      </c>
      <c r="I21" s="141" t="str">
        <f t="shared" si="2"/>
        <v>Verein GIN (Gemeinwesenintegration und Normalisierung)</v>
      </c>
      <c r="K21" t="str">
        <f t="shared" si="3"/>
        <v/>
      </c>
      <c r="L21" s="141" t="str">
        <f>IFERROR(SMALL(K$2:K$100,ROWS($G$2:K21)),"")</f>
        <v/>
      </c>
      <c r="M21" t="str">
        <f t="shared" si="4"/>
        <v/>
      </c>
    </row>
    <row r="22" spans="1:13" x14ac:dyDescent="0.25">
      <c r="A22" s="140">
        <f>ROWS(A$2:$B22)</f>
        <v>21</v>
      </c>
      <c r="B22" s="282" t="s">
        <v>256</v>
      </c>
      <c r="C22" s="201"/>
      <c r="D22" s="200">
        <v>33683</v>
      </c>
      <c r="E22" s="141" t="str">
        <f t="shared" si="0"/>
        <v>Verein LOK Leben ohne Krankenhaus/</v>
      </c>
      <c r="F22" s="140">
        <f>ROWS($B$2:F22)</f>
        <v>21</v>
      </c>
      <c r="G22" s="141">
        <f t="shared" si="1"/>
        <v>21</v>
      </c>
      <c r="H22" s="141">
        <f>IFERROR(SMALL(G$2:G$100,ROWS(G$2:$G22)),"")</f>
        <v>21</v>
      </c>
      <c r="I22" s="141" t="str">
        <f t="shared" si="2"/>
        <v>Verein LOK Leben ohne Krankenhaus</v>
      </c>
      <c r="K22" t="str">
        <f t="shared" si="3"/>
        <v/>
      </c>
      <c r="L22" s="141" t="str">
        <f>IFERROR(SMALL(K$2:K$100,ROWS($G$2:K22)),"")</f>
        <v/>
      </c>
      <c r="M22" t="str">
        <f t="shared" si="4"/>
        <v/>
      </c>
    </row>
    <row r="23" spans="1:13" x14ac:dyDescent="0.25">
      <c r="A23" s="140">
        <f>ROWS(A$2:$B23)</f>
        <v>22</v>
      </c>
      <c r="B23" s="282" t="s">
        <v>257</v>
      </c>
      <c r="C23" s="201"/>
      <c r="D23" s="200">
        <v>43772</v>
      </c>
      <c r="E23" s="141" t="str">
        <f t="shared" si="0"/>
        <v>Volkshilfe Wien gemeinnützige Betriebs-GmbH/</v>
      </c>
      <c r="F23" s="140">
        <f>ROWS($B$2:F23)</f>
        <v>22</v>
      </c>
      <c r="G23" s="141">
        <f t="shared" si="1"/>
        <v>22</v>
      </c>
      <c r="H23" s="141">
        <f>IFERROR(SMALL(G$2:G$100,ROWS(G$2:$G23)),"")</f>
        <v>22</v>
      </c>
      <c r="I23" s="141" t="str">
        <f t="shared" si="2"/>
        <v>Volkshilfe Wien gemeinnützige Betriebs-GmbH</v>
      </c>
      <c r="K23" t="str">
        <f t="shared" si="3"/>
        <v/>
      </c>
      <c r="L23" s="141" t="str">
        <f>IFERROR(SMALL(K$2:K$100,ROWS($G$2:K23)),"")</f>
        <v/>
      </c>
      <c r="M23" t="str">
        <f t="shared" si="4"/>
        <v/>
      </c>
    </row>
    <row r="24" spans="1:13" x14ac:dyDescent="0.25">
      <c r="A24" s="140">
        <f>ROWS(A$2:$B24)</f>
        <v>23</v>
      </c>
      <c r="B24" s="282" t="s">
        <v>258</v>
      </c>
      <c r="C24" s="201"/>
      <c r="D24" s="200">
        <v>34223</v>
      </c>
      <c r="E24" s="141" t="str">
        <f t="shared" si="0"/>
        <v>WAG - Assistenzgenossenschaft gemeinnützige e. Gen./</v>
      </c>
      <c r="F24" s="140">
        <f>ROWS($B$2:F24)</f>
        <v>23</v>
      </c>
      <c r="G24" s="141">
        <f t="shared" si="1"/>
        <v>23</v>
      </c>
      <c r="H24" s="141">
        <f>IFERROR(SMALL(G$2:G$100,ROWS(G$2:$G24)),"")</f>
        <v>23</v>
      </c>
      <c r="I24" s="141" t="str">
        <f t="shared" si="2"/>
        <v>WAG - Assistenzgenossenschaft gemeinnützige e. Gen.</v>
      </c>
      <c r="K24" t="str">
        <f t="shared" si="3"/>
        <v/>
      </c>
      <c r="L24" s="141" t="str">
        <f>IFERROR(SMALL(K$2:K$100,ROWS($G$2:K24)),"")</f>
        <v/>
      </c>
      <c r="M24" t="str">
        <f t="shared" si="4"/>
        <v/>
      </c>
    </row>
    <row r="25" spans="1:13" x14ac:dyDescent="0.25">
      <c r="A25" s="140">
        <f>ROWS(A$2:$B25)</f>
        <v>24</v>
      </c>
      <c r="B25" s="282" t="s">
        <v>259</v>
      </c>
      <c r="C25" s="201"/>
      <c r="D25" s="200">
        <v>33430</v>
      </c>
      <c r="E25" s="141" t="str">
        <f t="shared" si="0"/>
        <v>Wiener Sozialdienste Förderung &amp; Begleitung GmbH/</v>
      </c>
      <c r="F25" s="140">
        <f>ROWS($B$2:F25)</f>
        <v>24</v>
      </c>
      <c r="G25" s="141">
        <f t="shared" si="1"/>
        <v>24</v>
      </c>
      <c r="H25" s="141">
        <f>IFERROR(SMALL(G$2:G$100,ROWS(G$2:$G25)),"")</f>
        <v>24</v>
      </c>
      <c r="I25" s="141" t="str">
        <f t="shared" si="2"/>
        <v>Wiener Sozialdienste Förderung &amp; Begleitung GmbH</v>
      </c>
      <c r="K25" t="str">
        <f t="shared" si="3"/>
        <v/>
      </c>
      <c r="L25" s="141" t="str">
        <f>IFERROR(SMALL(K$2:K$100,ROWS($G$2:K25)),"")</f>
        <v/>
      </c>
      <c r="M25" t="str">
        <f t="shared" si="4"/>
        <v/>
      </c>
    </row>
    <row r="26" spans="1:13" x14ac:dyDescent="0.25">
      <c r="A26" s="140">
        <f>ROWS(A$2:$B26)</f>
        <v>25</v>
      </c>
      <c r="B26" s="282" t="s">
        <v>260</v>
      </c>
      <c r="C26" s="201"/>
      <c r="D26" s="200">
        <v>33407</v>
      </c>
      <c r="E26" s="141" t="str">
        <f t="shared" si="0"/>
        <v>Windhorse - Gesellschaft zur Förderung psychischer Gesundheit und ganzheitlicher Therapie psychotischer Leidensformen/</v>
      </c>
      <c r="F26" s="140">
        <f>ROWS($B$2:F26)</f>
        <v>25</v>
      </c>
      <c r="G26" s="141">
        <f t="shared" si="1"/>
        <v>25</v>
      </c>
      <c r="H26" s="141">
        <f>IFERROR(SMALL(G$2:G$100,ROWS(G$2:$G26)),"")</f>
        <v>25</v>
      </c>
      <c r="I26" s="141" t="str">
        <f t="shared" si="2"/>
        <v>Windhorse - Gesellschaft zur Förderung psychischer Gesundheit und ganzheitlicher Therapie psychotischer Leidensformen</v>
      </c>
      <c r="K26" t="str">
        <f t="shared" si="3"/>
        <v/>
      </c>
      <c r="L26" s="141" t="str">
        <f>IFERROR(SMALL(K$2:K$100,ROWS($G$2:K26)),"")</f>
        <v/>
      </c>
      <c r="M26" t="str">
        <f t="shared" si="4"/>
        <v/>
      </c>
    </row>
    <row r="27" spans="1:13" x14ac:dyDescent="0.25">
      <c r="A27" s="140">
        <f>ROWS(A$2:$B27)</f>
        <v>26</v>
      </c>
      <c r="B27" s="201"/>
      <c r="C27" s="201"/>
      <c r="D27" s="200"/>
      <c r="E27" s="141" t="str">
        <f t="shared" si="0"/>
        <v>/</v>
      </c>
      <c r="F27" s="140">
        <f>ROWS($B$2:F27)</f>
        <v>26</v>
      </c>
      <c r="G27" s="141" t="str">
        <f t="shared" si="1"/>
        <v/>
      </c>
      <c r="H27" s="141" t="str">
        <f>IFERROR(SMALL(G$2:G$100,ROWS(G$2:$G27)),"")</f>
        <v/>
      </c>
      <c r="I27" s="141" t="str">
        <f t="shared" si="2"/>
        <v>&lt;Neu&gt;</v>
      </c>
      <c r="K27" t="str">
        <f t="shared" si="3"/>
        <v/>
      </c>
      <c r="L27" s="141" t="str">
        <f>IFERROR(SMALL(K$2:K$100,ROWS($G$2:K27)),"")</f>
        <v/>
      </c>
      <c r="M27" t="str">
        <f t="shared" si="4"/>
        <v/>
      </c>
    </row>
    <row r="28" spans="1:13" x14ac:dyDescent="0.25">
      <c r="A28" s="140">
        <f>ROWS(A$2:$B28)</f>
        <v>27</v>
      </c>
      <c r="E28" s="141" t="str">
        <f t="shared" si="0"/>
        <v>/</v>
      </c>
      <c r="F28" s="140">
        <f>ROWS($B$2:F28)</f>
        <v>27</v>
      </c>
      <c r="G28" s="141" t="str">
        <f t="shared" si="1"/>
        <v/>
      </c>
      <c r="H28" s="141" t="str">
        <f>IFERROR(SMALL(G$2:G$100,ROWS(G$2:$G28)),"")</f>
        <v/>
      </c>
      <c r="I28" s="141" t="str">
        <f t="shared" si="2"/>
        <v/>
      </c>
      <c r="K28" t="str">
        <f t="shared" si="3"/>
        <v/>
      </c>
      <c r="L28" s="141" t="str">
        <f>IFERROR(SMALL(K$2:K$100,ROWS($G$2:K28)),"")</f>
        <v/>
      </c>
      <c r="M28" t="str">
        <f t="shared" si="4"/>
        <v/>
      </c>
    </row>
    <row r="29" spans="1:13" x14ac:dyDescent="0.25">
      <c r="A29" s="140">
        <f>ROWS(A$2:$B29)</f>
        <v>28</v>
      </c>
      <c r="E29" s="141" t="str">
        <f t="shared" si="0"/>
        <v>/</v>
      </c>
      <c r="F29" s="140">
        <f>ROWS($B$2:F29)</f>
        <v>28</v>
      </c>
      <c r="G29" s="141" t="str">
        <f t="shared" si="1"/>
        <v/>
      </c>
      <c r="H29" s="141" t="str">
        <f>IFERROR(SMALL(G$2:G$100,ROWS(G$2:$G29)),"")</f>
        <v/>
      </c>
      <c r="I29" s="141" t="str">
        <f t="shared" si="2"/>
        <v/>
      </c>
      <c r="K29" t="str">
        <f t="shared" si="3"/>
        <v/>
      </c>
      <c r="L29" s="141" t="str">
        <f>IFERROR(SMALL(K$2:K$100,ROWS($G$2:K29)),"")</f>
        <v/>
      </c>
      <c r="M29" t="str">
        <f t="shared" si="4"/>
        <v/>
      </c>
    </row>
    <row r="30" spans="1:13" x14ac:dyDescent="0.25">
      <c r="A30" s="140">
        <f>ROWS(A$2:$B30)</f>
        <v>29</v>
      </c>
      <c r="E30" s="141" t="str">
        <f t="shared" si="0"/>
        <v>/</v>
      </c>
      <c r="F30" s="140">
        <f>ROWS($B$2:F30)</f>
        <v>29</v>
      </c>
      <c r="G30" s="141" t="str">
        <f t="shared" si="1"/>
        <v/>
      </c>
      <c r="H30" s="141" t="str">
        <f>IFERROR(SMALL(G$2:G$100,ROWS(G$2:$G30)),"")</f>
        <v/>
      </c>
      <c r="I30" s="141" t="str">
        <f t="shared" si="2"/>
        <v/>
      </c>
      <c r="K30" t="str">
        <f t="shared" si="3"/>
        <v/>
      </c>
      <c r="L30" s="141" t="str">
        <f>IFERROR(SMALL(K$2:K$100,ROWS($G$2:K30)),"")</f>
        <v/>
      </c>
      <c r="M30" t="str">
        <f t="shared" si="4"/>
        <v/>
      </c>
    </row>
    <row r="31" spans="1:13" x14ac:dyDescent="0.25">
      <c r="A31" s="140">
        <f>ROWS(A$2:$B31)</f>
        <v>30</v>
      </c>
      <c r="E31" s="141" t="str">
        <f t="shared" si="0"/>
        <v>/</v>
      </c>
      <c r="F31" s="140">
        <f>ROWS($B$2:F31)</f>
        <v>30</v>
      </c>
      <c r="G31" s="141" t="str">
        <f t="shared" si="1"/>
        <v/>
      </c>
      <c r="H31" s="141" t="str">
        <f>IFERROR(SMALL(G$2:G$100,ROWS(G$2:$G31)),"")</f>
        <v/>
      </c>
      <c r="I31" s="141" t="str">
        <f t="shared" si="2"/>
        <v/>
      </c>
      <c r="K31" t="str">
        <f t="shared" si="3"/>
        <v/>
      </c>
      <c r="L31" s="141" t="str">
        <f>IFERROR(SMALL(K$2:K$100,ROWS($G$2:K31)),"")</f>
        <v/>
      </c>
      <c r="M31" t="str">
        <f t="shared" si="4"/>
        <v/>
      </c>
    </row>
    <row r="32" spans="1:13" x14ac:dyDescent="0.25">
      <c r="A32" s="140">
        <f>ROWS(A$2:$B32)</f>
        <v>31</v>
      </c>
      <c r="E32" s="141" t="str">
        <f t="shared" si="0"/>
        <v>/</v>
      </c>
      <c r="F32" s="140">
        <f>ROWS($B$2:F32)</f>
        <v>31</v>
      </c>
      <c r="G32" s="141" t="str">
        <f t="shared" si="1"/>
        <v/>
      </c>
      <c r="H32" s="141" t="str">
        <f>IFERROR(SMALL(G$2:G$100,ROWS(G$2:$G32)),"")</f>
        <v/>
      </c>
      <c r="I32" s="141" t="str">
        <f t="shared" si="2"/>
        <v/>
      </c>
      <c r="K32" t="str">
        <f t="shared" si="3"/>
        <v/>
      </c>
      <c r="L32" s="141" t="str">
        <f>IFERROR(SMALL(K$2:K$100,ROWS($G$2:K32)),"")</f>
        <v/>
      </c>
      <c r="M32" t="str">
        <f t="shared" si="4"/>
        <v/>
      </c>
    </row>
    <row r="33" spans="1:13" x14ac:dyDescent="0.25">
      <c r="A33" s="140">
        <f>ROWS(A$2:$B33)</f>
        <v>32</v>
      </c>
      <c r="E33" s="141" t="str">
        <f t="shared" si="0"/>
        <v>/</v>
      </c>
      <c r="F33" s="140">
        <f>ROWS($B$2:F33)</f>
        <v>32</v>
      </c>
      <c r="G33" s="141" t="str">
        <f t="shared" si="1"/>
        <v/>
      </c>
      <c r="H33" s="141" t="str">
        <f>IFERROR(SMALL(G$2:G$100,ROWS(G$2:$G33)),"")</f>
        <v/>
      </c>
      <c r="I33" s="141" t="str">
        <f t="shared" si="2"/>
        <v/>
      </c>
      <c r="K33" t="str">
        <f t="shared" si="3"/>
        <v/>
      </c>
      <c r="L33" s="141" t="str">
        <f>IFERROR(SMALL(K$2:K$100,ROWS($G$2:K33)),"")</f>
        <v/>
      </c>
      <c r="M33" t="str">
        <f t="shared" si="4"/>
        <v/>
      </c>
    </row>
    <row r="34" spans="1:13" x14ac:dyDescent="0.25">
      <c r="A34" s="140">
        <f>ROWS(A$2:$B34)</f>
        <v>33</v>
      </c>
      <c r="E34" s="141" t="str">
        <f t="shared" si="0"/>
        <v>/</v>
      </c>
      <c r="F34" s="140">
        <f>ROWS($B$2:F34)</f>
        <v>33</v>
      </c>
      <c r="G34" s="141" t="str">
        <f t="shared" si="1"/>
        <v/>
      </c>
      <c r="H34" s="141" t="str">
        <f>IFERROR(SMALL(G$2:G$100,ROWS(G$2:$G34)),"")</f>
        <v/>
      </c>
      <c r="I34" s="141" t="str">
        <f t="shared" si="2"/>
        <v/>
      </c>
      <c r="K34" t="str">
        <f t="shared" si="3"/>
        <v/>
      </c>
      <c r="L34" s="141" t="str">
        <f>IFERROR(SMALL(K$2:K$100,ROWS($G$2:K34)),"")</f>
        <v/>
      </c>
      <c r="M34" t="str">
        <f t="shared" si="4"/>
        <v/>
      </c>
    </row>
    <row r="35" spans="1:13" x14ac:dyDescent="0.25">
      <c r="A35" s="140">
        <f>ROWS(A$2:$B35)</f>
        <v>34</v>
      </c>
      <c r="E35" s="141" t="str">
        <f t="shared" si="0"/>
        <v>/</v>
      </c>
      <c r="F35" s="140">
        <f>ROWS($B$2:F35)</f>
        <v>34</v>
      </c>
      <c r="G35" s="141" t="str">
        <f t="shared" si="1"/>
        <v/>
      </c>
      <c r="H35" s="141" t="str">
        <f>IFERROR(SMALL(G$2:G$100,ROWS(G$2:$G35)),"")</f>
        <v/>
      </c>
      <c r="I35" s="141" t="str">
        <f t="shared" si="2"/>
        <v/>
      </c>
      <c r="K35" t="str">
        <f t="shared" si="3"/>
        <v/>
      </c>
      <c r="L35" s="141" t="str">
        <f>IFERROR(SMALL(K$2:K$100,ROWS($G$2:K35)),"")</f>
        <v/>
      </c>
      <c r="M35" t="str">
        <f t="shared" si="4"/>
        <v/>
      </c>
    </row>
    <row r="36" spans="1:13" x14ac:dyDescent="0.25">
      <c r="A36" s="140">
        <f>ROWS(A$2:$B36)</f>
        <v>35</v>
      </c>
      <c r="E36" s="141" t="str">
        <f t="shared" si="0"/>
        <v>/</v>
      </c>
      <c r="F36" s="140">
        <f>ROWS($B$2:F36)</f>
        <v>35</v>
      </c>
      <c r="G36" s="141" t="str">
        <f t="shared" si="1"/>
        <v/>
      </c>
      <c r="H36" s="141" t="str">
        <f>IFERROR(SMALL(G$2:G$100,ROWS(G$2:$G36)),"")</f>
        <v/>
      </c>
      <c r="I36" s="141" t="str">
        <f t="shared" si="2"/>
        <v/>
      </c>
      <c r="K36" t="str">
        <f t="shared" si="3"/>
        <v/>
      </c>
      <c r="L36" s="141" t="str">
        <f>IFERROR(SMALL(K$2:K$100,ROWS($G$2:K36)),"")</f>
        <v/>
      </c>
      <c r="M36" t="str">
        <f t="shared" si="4"/>
        <v/>
      </c>
    </row>
    <row r="37" spans="1:13" x14ac:dyDescent="0.25">
      <c r="A37" s="140">
        <f>ROWS(A$2:$B37)</f>
        <v>36</v>
      </c>
      <c r="E37" s="141" t="str">
        <f t="shared" si="0"/>
        <v>/</v>
      </c>
      <c r="F37" s="140">
        <f>ROWS($B$2:F37)</f>
        <v>36</v>
      </c>
      <c r="G37" s="141" t="str">
        <f t="shared" si="1"/>
        <v/>
      </c>
      <c r="H37" s="141" t="str">
        <f>IFERROR(SMALL(G$2:G$100,ROWS(G$2:$G37)),"")</f>
        <v/>
      </c>
      <c r="I37" s="141" t="str">
        <f t="shared" si="2"/>
        <v/>
      </c>
      <c r="K37" t="str">
        <f t="shared" si="3"/>
        <v/>
      </c>
      <c r="L37" s="141" t="str">
        <f>IFERROR(SMALL(K$2:K$100,ROWS($G$2:K37)),"")</f>
        <v/>
      </c>
      <c r="M37" t="str">
        <f t="shared" si="4"/>
        <v/>
      </c>
    </row>
    <row r="38" spans="1:13" x14ac:dyDescent="0.25">
      <c r="A38" s="140">
        <f>ROWS(A$2:$B38)</f>
        <v>37</v>
      </c>
      <c r="E38" s="141" t="str">
        <f t="shared" si="0"/>
        <v>/</v>
      </c>
      <c r="F38" s="140">
        <f>ROWS($B$2:F38)</f>
        <v>37</v>
      </c>
      <c r="G38" s="141" t="str">
        <f t="shared" si="1"/>
        <v/>
      </c>
      <c r="H38" s="141" t="str">
        <f>IFERROR(SMALL(G$2:G$100,ROWS(G$2:$G38)),"")</f>
        <v/>
      </c>
      <c r="I38" s="141" t="str">
        <f t="shared" si="2"/>
        <v/>
      </c>
      <c r="K38" t="str">
        <f t="shared" si="3"/>
        <v/>
      </c>
      <c r="L38" s="141" t="str">
        <f>IFERROR(SMALL(K$2:K$100,ROWS($G$2:K38)),"")</f>
        <v/>
      </c>
      <c r="M38" t="str">
        <f t="shared" si="4"/>
        <v/>
      </c>
    </row>
    <row r="39" spans="1:13" x14ac:dyDescent="0.25">
      <c r="A39" s="140">
        <f>ROWS(A$2:$B39)</f>
        <v>38</v>
      </c>
      <c r="E39" s="141" t="str">
        <f t="shared" si="0"/>
        <v>/</v>
      </c>
      <c r="F39" s="140">
        <f>ROWS($B$2:F39)</f>
        <v>38</v>
      </c>
      <c r="G39" s="141" t="str">
        <f t="shared" si="1"/>
        <v/>
      </c>
      <c r="H39" s="141" t="str">
        <f>IFERROR(SMALL(G$2:G$100,ROWS(G$2:$G39)),"")</f>
        <v/>
      </c>
      <c r="I39" s="141" t="str">
        <f t="shared" si="2"/>
        <v/>
      </c>
      <c r="K39" t="str">
        <f t="shared" si="3"/>
        <v/>
      </c>
      <c r="L39" s="141" t="str">
        <f>IFERROR(SMALL(K$2:K$100,ROWS($G$2:K39)),"")</f>
        <v/>
      </c>
      <c r="M39" t="str">
        <f t="shared" si="4"/>
        <v/>
      </c>
    </row>
    <row r="40" spans="1:13" x14ac:dyDescent="0.25">
      <c r="A40" s="140">
        <f>ROWS(A$2:$B40)</f>
        <v>39</v>
      </c>
      <c r="E40" s="141" t="str">
        <f t="shared" si="0"/>
        <v>/</v>
      </c>
      <c r="F40" s="140">
        <f>ROWS($B$2:F40)</f>
        <v>39</v>
      </c>
      <c r="G40" s="141" t="str">
        <f t="shared" si="1"/>
        <v/>
      </c>
      <c r="H40" s="141" t="str">
        <f>IFERROR(SMALL(G$2:G$100,ROWS(G$2:$G40)),"")</f>
        <v/>
      </c>
      <c r="I40" s="141" t="str">
        <f t="shared" si="2"/>
        <v/>
      </c>
      <c r="K40" t="str">
        <f t="shared" si="3"/>
        <v/>
      </c>
      <c r="L40" s="141" t="str">
        <f>IFERROR(SMALL(K$2:K$100,ROWS($G$2:K40)),"")</f>
        <v/>
      </c>
      <c r="M40" t="str">
        <f t="shared" si="4"/>
        <v/>
      </c>
    </row>
    <row r="41" spans="1:13" x14ac:dyDescent="0.25">
      <c r="A41" s="140">
        <f>ROWS(A$2:$B41)</f>
        <v>40</v>
      </c>
      <c r="E41" s="141" t="str">
        <f t="shared" si="0"/>
        <v>/</v>
      </c>
      <c r="F41" s="140">
        <f>ROWS($B$2:F41)</f>
        <v>40</v>
      </c>
      <c r="G41" s="141" t="str">
        <f t="shared" si="1"/>
        <v/>
      </c>
      <c r="H41" s="141" t="str">
        <f>IFERROR(SMALL(G$2:G$100,ROWS(G$2:$G41)),"")</f>
        <v/>
      </c>
      <c r="I41" s="141" t="str">
        <f t="shared" si="2"/>
        <v/>
      </c>
      <c r="K41" t="str">
        <f t="shared" si="3"/>
        <v/>
      </c>
      <c r="L41" s="141" t="str">
        <f>IFERROR(SMALL(K$2:K$100,ROWS($G$2:K41)),"")</f>
        <v/>
      </c>
      <c r="M41" t="str">
        <f t="shared" si="4"/>
        <v/>
      </c>
    </row>
    <row r="42" spans="1:13" x14ac:dyDescent="0.25">
      <c r="A42" s="140">
        <f>ROWS(A$2:$B42)</f>
        <v>41</v>
      </c>
      <c r="E42" s="141" t="str">
        <f t="shared" si="0"/>
        <v>/</v>
      </c>
      <c r="F42" s="140">
        <f>ROWS($B$2:F42)</f>
        <v>41</v>
      </c>
      <c r="G42" s="141" t="str">
        <f t="shared" si="1"/>
        <v/>
      </c>
      <c r="H42" s="141" t="str">
        <f>IFERROR(SMALL(G$2:G$100,ROWS(G$2:$G42)),"")</f>
        <v/>
      </c>
      <c r="I42" s="141" t="str">
        <f t="shared" si="2"/>
        <v/>
      </c>
      <c r="K42" t="str">
        <f t="shared" si="3"/>
        <v/>
      </c>
      <c r="L42" s="141" t="str">
        <f>IFERROR(SMALL(K$2:K$100,ROWS($G$2:K42)),"")</f>
        <v/>
      </c>
      <c r="M42" t="str">
        <f t="shared" si="4"/>
        <v/>
      </c>
    </row>
    <row r="43" spans="1:13" x14ac:dyDescent="0.25">
      <c r="A43" s="140">
        <f>ROWS(A$2:$B43)</f>
        <v>42</v>
      </c>
      <c r="E43" s="141" t="str">
        <f t="shared" si="0"/>
        <v>/</v>
      </c>
      <c r="F43" s="140">
        <f>ROWS($B$2:F43)</f>
        <v>42</v>
      </c>
      <c r="G43" s="141" t="str">
        <f t="shared" si="1"/>
        <v/>
      </c>
      <c r="H43" s="141" t="str">
        <f>IFERROR(SMALL(G$2:G$100,ROWS(G$2:$G43)),"")</f>
        <v/>
      </c>
      <c r="I43" s="141" t="str">
        <f t="shared" si="2"/>
        <v/>
      </c>
      <c r="K43" t="str">
        <f t="shared" si="3"/>
        <v/>
      </c>
      <c r="L43" s="141" t="str">
        <f>IFERROR(SMALL(K$2:K$100,ROWS($G$2:K43)),"")</f>
        <v/>
      </c>
      <c r="M43" t="str">
        <f t="shared" si="4"/>
        <v/>
      </c>
    </row>
    <row r="44" spans="1:13" x14ac:dyDescent="0.25">
      <c r="A44" s="140">
        <f>ROWS(A$2:$B44)</f>
        <v>43</v>
      </c>
      <c r="E44" s="141" t="str">
        <f t="shared" si="0"/>
        <v>/</v>
      </c>
      <c r="F44" s="140">
        <f>ROWS($B$2:F44)</f>
        <v>43</v>
      </c>
      <c r="G44" s="141" t="str">
        <f t="shared" si="1"/>
        <v/>
      </c>
      <c r="H44" s="141" t="str">
        <f>IFERROR(SMALL(G$2:G$100,ROWS(G$2:$G44)),"")</f>
        <v/>
      </c>
      <c r="I44" s="141" t="str">
        <f t="shared" si="2"/>
        <v/>
      </c>
      <c r="K44" t="str">
        <f t="shared" si="3"/>
        <v/>
      </c>
      <c r="L44" s="141" t="str">
        <f>IFERROR(SMALL(K$2:K$100,ROWS($G$2:K44)),"")</f>
        <v/>
      </c>
      <c r="M44" t="str">
        <f t="shared" si="4"/>
        <v/>
      </c>
    </row>
    <row r="45" spans="1:13" x14ac:dyDescent="0.25">
      <c r="A45" s="140">
        <f>ROWS(A$2:$B45)</f>
        <v>44</v>
      </c>
      <c r="E45" s="141" t="str">
        <f t="shared" si="0"/>
        <v>/</v>
      </c>
      <c r="F45" s="140">
        <f>ROWS($B$2:F45)</f>
        <v>44</v>
      </c>
      <c r="G45" s="141" t="str">
        <f t="shared" si="1"/>
        <v/>
      </c>
      <c r="H45" s="141" t="str">
        <f>IFERROR(SMALL(G$2:G$100,ROWS(G$2:$G45)),"")</f>
        <v/>
      </c>
      <c r="I45" s="141" t="str">
        <f t="shared" si="2"/>
        <v/>
      </c>
      <c r="K45" t="str">
        <f t="shared" si="3"/>
        <v/>
      </c>
      <c r="L45" s="141" t="str">
        <f>IFERROR(SMALL(K$2:K$100,ROWS($G$2:K45)),"")</f>
        <v/>
      </c>
      <c r="M45" t="str">
        <f t="shared" si="4"/>
        <v/>
      </c>
    </row>
    <row r="46" spans="1:13" x14ac:dyDescent="0.25">
      <c r="A46" s="140">
        <f>ROWS(A$2:$B46)</f>
        <v>45</v>
      </c>
      <c r="E46" s="141" t="str">
        <f t="shared" si="0"/>
        <v>/</v>
      </c>
      <c r="F46" s="140">
        <f>ROWS($B$2:F46)</f>
        <v>45</v>
      </c>
      <c r="G46" s="141" t="str">
        <f t="shared" si="1"/>
        <v/>
      </c>
      <c r="H46" s="141" t="str">
        <f>IFERROR(SMALL(G$2:G$100,ROWS(G$2:$G46)),"")</f>
        <v/>
      </c>
      <c r="I46" s="141" t="str">
        <f t="shared" si="2"/>
        <v/>
      </c>
      <c r="K46" t="str">
        <f t="shared" si="3"/>
        <v/>
      </c>
      <c r="L46" s="141" t="str">
        <f>IFERROR(SMALL(K$2:K$100,ROWS($G$2:K46)),"")</f>
        <v/>
      </c>
      <c r="M46" t="str">
        <f t="shared" si="4"/>
        <v/>
      </c>
    </row>
    <row r="47" spans="1:13" x14ac:dyDescent="0.25">
      <c r="A47" s="140">
        <f>ROWS(A$2:$B47)</f>
        <v>46</v>
      </c>
      <c r="E47" s="141" t="str">
        <f t="shared" si="0"/>
        <v>/</v>
      </c>
      <c r="F47" s="140">
        <f>ROWS($B$2:F47)</f>
        <v>46</v>
      </c>
      <c r="G47" s="141" t="str">
        <f t="shared" si="1"/>
        <v/>
      </c>
      <c r="H47" s="141" t="str">
        <f>IFERROR(SMALL(G$2:G$100,ROWS(G$2:$G47)),"")</f>
        <v/>
      </c>
      <c r="I47" s="141" t="str">
        <f t="shared" si="2"/>
        <v/>
      </c>
      <c r="K47" t="str">
        <f t="shared" si="3"/>
        <v/>
      </c>
      <c r="L47" s="141" t="str">
        <f>IFERROR(SMALL(K$2:K$100,ROWS($G$2:K47)),"")</f>
        <v/>
      </c>
      <c r="M47" t="str">
        <f t="shared" si="4"/>
        <v/>
      </c>
    </row>
    <row r="48" spans="1:13" x14ac:dyDescent="0.25">
      <c r="A48" s="140">
        <f>ROWS(A$2:$B48)</f>
        <v>47</v>
      </c>
      <c r="E48" s="141" t="str">
        <f t="shared" si="0"/>
        <v>/</v>
      </c>
      <c r="F48" s="140">
        <f>ROWS($B$2:F48)</f>
        <v>47</v>
      </c>
      <c r="G48" s="141" t="str">
        <f t="shared" si="1"/>
        <v/>
      </c>
      <c r="H48" s="141" t="str">
        <f>IFERROR(SMALL(G$2:G$100,ROWS(G$2:$G48)),"")</f>
        <v/>
      </c>
      <c r="I48" s="141" t="str">
        <f t="shared" si="2"/>
        <v/>
      </c>
      <c r="K48" t="str">
        <f t="shared" si="3"/>
        <v/>
      </c>
      <c r="L48" s="141" t="str">
        <f>IFERROR(SMALL(K$2:K$100,ROWS($G$2:K48)),"")</f>
        <v/>
      </c>
      <c r="M48" t="str">
        <f t="shared" si="4"/>
        <v/>
      </c>
    </row>
    <row r="49" spans="1:13" x14ac:dyDescent="0.25">
      <c r="A49" s="140">
        <f>ROWS(A$2:$B49)</f>
        <v>48</v>
      </c>
      <c r="E49" s="141" t="str">
        <f t="shared" si="0"/>
        <v>/</v>
      </c>
      <c r="F49" s="140">
        <f>ROWS($B$2:F49)</f>
        <v>48</v>
      </c>
      <c r="G49" s="141" t="str">
        <f t="shared" si="1"/>
        <v/>
      </c>
      <c r="H49" s="141" t="str">
        <f>IFERROR(SMALL(G$2:G$100,ROWS(G$2:$G49)),"")</f>
        <v/>
      </c>
      <c r="I49" s="141" t="str">
        <f t="shared" si="2"/>
        <v/>
      </c>
      <c r="K49" t="str">
        <f t="shared" si="3"/>
        <v/>
      </c>
      <c r="L49" s="141" t="str">
        <f>IFERROR(SMALL(K$2:K$100,ROWS($G$2:K49)),"")</f>
        <v/>
      </c>
      <c r="M49" t="str">
        <f t="shared" si="4"/>
        <v/>
      </c>
    </row>
    <row r="50" spans="1:13" x14ac:dyDescent="0.25">
      <c r="A50" s="140">
        <f>ROWS(A$2:$B50)</f>
        <v>49</v>
      </c>
      <c r="E50" s="141" t="str">
        <f t="shared" si="0"/>
        <v>/</v>
      </c>
      <c r="F50" s="140">
        <f>ROWS($B$2:F50)</f>
        <v>49</v>
      </c>
      <c r="G50" s="141" t="str">
        <f t="shared" si="1"/>
        <v/>
      </c>
      <c r="H50" s="141" t="str">
        <f>IFERROR(SMALL(G$2:G$100,ROWS(G$2:$G50)),"")</f>
        <v/>
      </c>
      <c r="I50" s="141" t="str">
        <f t="shared" si="2"/>
        <v/>
      </c>
      <c r="K50" t="str">
        <f t="shared" si="3"/>
        <v/>
      </c>
      <c r="L50" s="141" t="str">
        <f>IFERROR(SMALL(K$2:K$100,ROWS($G$2:K50)),"")</f>
        <v/>
      </c>
      <c r="M50" t="str">
        <f t="shared" si="4"/>
        <v/>
      </c>
    </row>
    <row r="51" spans="1:13" x14ac:dyDescent="0.25">
      <c r="A51" s="140">
        <f>ROWS(A$2:$B51)</f>
        <v>50</v>
      </c>
      <c r="E51" s="141" t="str">
        <f t="shared" si="0"/>
        <v>/</v>
      </c>
      <c r="F51" s="140">
        <f>ROWS($B$2:F51)</f>
        <v>50</v>
      </c>
      <c r="G51" s="141" t="str">
        <f t="shared" si="1"/>
        <v/>
      </c>
      <c r="H51" s="141" t="str">
        <f>IFERROR(SMALL(G$2:G$100,ROWS(G$2:$G51)),"")</f>
        <v/>
      </c>
      <c r="I51" s="141" t="str">
        <f t="shared" si="2"/>
        <v/>
      </c>
      <c r="K51" t="str">
        <f t="shared" si="3"/>
        <v/>
      </c>
      <c r="L51" s="141" t="str">
        <f>IFERROR(SMALL(K$2:K$100,ROWS($G$2:K51)),"")</f>
        <v/>
      </c>
      <c r="M51" t="str">
        <f t="shared" si="4"/>
        <v/>
      </c>
    </row>
    <row r="52" spans="1:13" x14ac:dyDescent="0.25">
      <c r="A52" s="140">
        <f>ROWS(A$2:$B52)</f>
        <v>51</v>
      </c>
      <c r="E52" s="141" t="str">
        <f t="shared" si="0"/>
        <v>/</v>
      </c>
      <c r="F52" s="140">
        <f>ROWS($B$2:F52)</f>
        <v>51</v>
      </c>
      <c r="G52" s="141" t="str">
        <f t="shared" si="1"/>
        <v/>
      </c>
      <c r="H52" s="141" t="str">
        <f>IFERROR(SMALL(G$2:G$100,ROWS(G$2:$G52)),"")</f>
        <v/>
      </c>
      <c r="I52" s="141" t="str">
        <f t="shared" si="2"/>
        <v/>
      </c>
      <c r="K52" t="str">
        <f t="shared" si="3"/>
        <v/>
      </c>
      <c r="L52" s="141" t="str">
        <f>IFERROR(SMALL(K$2:K$100,ROWS($G$2:K52)),"")</f>
        <v/>
      </c>
      <c r="M52" t="str">
        <f t="shared" si="4"/>
        <v/>
      </c>
    </row>
    <row r="53" spans="1:13" x14ac:dyDescent="0.25">
      <c r="A53" s="140">
        <f>ROWS(A$2:$B53)</f>
        <v>52</v>
      </c>
      <c r="E53" s="141" t="str">
        <f t="shared" si="0"/>
        <v>/</v>
      </c>
      <c r="F53" s="140">
        <f>ROWS($B$2:F53)</f>
        <v>52</v>
      </c>
      <c r="G53" s="141" t="str">
        <f t="shared" si="1"/>
        <v/>
      </c>
      <c r="H53" s="141" t="str">
        <f>IFERROR(SMALL(G$2:G$100,ROWS(G$2:$G53)),"")</f>
        <v/>
      </c>
      <c r="I53" s="141" t="str">
        <f t="shared" si="2"/>
        <v/>
      </c>
      <c r="K53" t="str">
        <f t="shared" si="3"/>
        <v/>
      </c>
      <c r="L53" s="141" t="str">
        <f>IFERROR(SMALL(K$2:K$100,ROWS($G$2:K53)),"")</f>
        <v/>
      </c>
      <c r="M53" t="str">
        <f t="shared" si="4"/>
        <v/>
      </c>
    </row>
    <row r="54" spans="1:13" x14ac:dyDescent="0.25">
      <c r="A54" s="140">
        <f>ROWS(A$2:$B54)</f>
        <v>53</v>
      </c>
      <c r="E54" s="141" t="str">
        <f t="shared" si="0"/>
        <v>/</v>
      </c>
      <c r="F54" s="140">
        <f>ROWS($B$2:F54)</f>
        <v>53</v>
      </c>
      <c r="G54" s="141" t="str">
        <f t="shared" si="1"/>
        <v/>
      </c>
      <c r="H54" s="141" t="str">
        <f>IFERROR(SMALL(G$2:G$100,ROWS(G$2:$G54)),"")</f>
        <v/>
      </c>
      <c r="I54" s="141" t="str">
        <f t="shared" si="2"/>
        <v/>
      </c>
      <c r="K54" t="str">
        <f t="shared" si="3"/>
        <v/>
      </c>
      <c r="L54" s="141" t="str">
        <f>IFERROR(SMALL(K$2:K$100,ROWS($G$2:K54)),"")</f>
        <v/>
      </c>
      <c r="M54" t="str">
        <f t="shared" si="4"/>
        <v/>
      </c>
    </row>
    <row r="55" spans="1:13" x14ac:dyDescent="0.25">
      <c r="A55" s="140">
        <f>ROWS(A$2:$B55)</f>
        <v>54</v>
      </c>
      <c r="E55" s="141" t="str">
        <f t="shared" si="0"/>
        <v>/</v>
      </c>
      <c r="F55" s="140">
        <f>ROWS($B$2:F55)</f>
        <v>54</v>
      </c>
      <c r="G55" s="141" t="str">
        <f t="shared" si="1"/>
        <v/>
      </c>
      <c r="H55" s="141" t="str">
        <f>IFERROR(SMALL(G$2:G$100,ROWS(G$2:$G55)),"")</f>
        <v/>
      </c>
      <c r="I55" s="141" t="str">
        <f t="shared" si="2"/>
        <v/>
      </c>
      <c r="K55" t="str">
        <f t="shared" si="3"/>
        <v/>
      </c>
      <c r="L55" s="141" t="str">
        <f>IFERROR(SMALL(K$2:K$100,ROWS($G$2:K55)),"")</f>
        <v/>
      </c>
      <c r="M55" t="str">
        <f t="shared" si="4"/>
        <v/>
      </c>
    </row>
    <row r="56" spans="1:13" x14ac:dyDescent="0.25">
      <c r="A56" s="140">
        <f>ROWS(A$2:$B56)</f>
        <v>55</v>
      </c>
      <c r="E56" s="141" t="str">
        <f t="shared" si="0"/>
        <v>/</v>
      </c>
      <c r="F56" s="140">
        <f>ROWS($B$2:F56)</f>
        <v>55</v>
      </c>
      <c r="G56" s="141" t="str">
        <f t="shared" si="1"/>
        <v/>
      </c>
      <c r="H56" s="141" t="str">
        <f>IFERROR(SMALL(G$2:G$100,ROWS(G$2:$G56)),"")</f>
        <v/>
      </c>
      <c r="I56" s="141" t="str">
        <f t="shared" si="2"/>
        <v/>
      </c>
      <c r="K56" t="str">
        <f t="shared" si="3"/>
        <v/>
      </c>
      <c r="L56" s="141" t="str">
        <f>IFERROR(SMALL(K$2:K$100,ROWS($G$2:K56)),"")</f>
        <v/>
      </c>
      <c r="M56" t="str">
        <f t="shared" si="4"/>
        <v/>
      </c>
    </row>
    <row r="57" spans="1:13" x14ac:dyDescent="0.25">
      <c r="A57" s="140">
        <f>ROWS(A$2:$B57)</f>
        <v>56</v>
      </c>
      <c r="E57" s="141" t="str">
        <f t="shared" si="0"/>
        <v>/</v>
      </c>
      <c r="F57" s="140">
        <f>ROWS($B$2:F57)</f>
        <v>56</v>
      </c>
      <c r="G57" s="141" t="str">
        <f t="shared" si="1"/>
        <v/>
      </c>
      <c r="H57" s="141" t="str">
        <f>IFERROR(SMALL(G$2:G$100,ROWS(G$2:$G57)),"")</f>
        <v/>
      </c>
      <c r="I57" s="141" t="str">
        <f t="shared" si="2"/>
        <v/>
      </c>
      <c r="K57" t="str">
        <f t="shared" si="3"/>
        <v/>
      </c>
      <c r="L57" s="141" t="str">
        <f>IFERROR(SMALL(K$2:K$100,ROWS($G$2:K57)),"")</f>
        <v/>
      </c>
      <c r="M57" t="str">
        <f t="shared" si="4"/>
        <v/>
      </c>
    </row>
    <row r="58" spans="1:13" x14ac:dyDescent="0.25">
      <c r="A58" s="140">
        <f>ROWS(A$2:$B58)</f>
        <v>57</v>
      </c>
      <c r="E58" s="141" t="str">
        <f t="shared" si="0"/>
        <v>/</v>
      </c>
      <c r="F58" s="140">
        <f>ROWS($B$2:F58)</f>
        <v>57</v>
      </c>
      <c r="G58" s="141" t="str">
        <f t="shared" si="1"/>
        <v/>
      </c>
      <c r="H58" s="141" t="str">
        <f>IFERROR(SMALL(G$2:G$100,ROWS(G$2:$G58)),"")</f>
        <v/>
      </c>
      <c r="I58" s="141" t="str">
        <f t="shared" si="2"/>
        <v/>
      </c>
      <c r="K58" t="str">
        <f t="shared" si="3"/>
        <v/>
      </c>
      <c r="L58" s="141" t="str">
        <f>IFERROR(SMALL(K$2:K$100,ROWS($G$2:K58)),"")</f>
        <v/>
      </c>
      <c r="M58" t="str">
        <f t="shared" si="4"/>
        <v/>
      </c>
    </row>
    <row r="59" spans="1:13" x14ac:dyDescent="0.25">
      <c r="A59" s="140">
        <f>ROWS(A$2:$B59)</f>
        <v>58</v>
      </c>
      <c r="E59" s="141" t="str">
        <f t="shared" si="0"/>
        <v>/</v>
      </c>
      <c r="F59" s="140">
        <f>ROWS($B$2:F59)</f>
        <v>58</v>
      </c>
      <c r="G59" s="141" t="str">
        <f t="shared" si="1"/>
        <v/>
      </c>
      <c r="H59" s="141" t="str">
        <f>IFERROR(SMALL(G$2:G$100,ROWS(G$2:$G59)),"")</f>
        <v/>
      </c>
      <c r="I59" s="141" t="str">
        <f t="shared" si="2"/>
        <v/>
      </c>
      <c r="K59" t="str">
        <f t="shared" si="3"/>
        <v/>
      </c>
      <c r="L59" s="141" t="str">
        <f>IFERROR(SMALL(K$2:K$100,ROWS($G$2:K59)),"")</f>
        <v/>
      </c>
      <c r="M59" t="str">
        <f t="shared" si="4"/>
        <v/>
      </c>
    </row>
    <row r="60" spans="1:13" x14ac:dyDescent="0.25">
      <c r="A60" s="140">
        <f>ROWS(A$2:$B60)</f>
        <v>59</v>
      </c>
      <c r="E60" s="141" t="str">
        <f t="shared" si="0"/>
        <v>/</v>
      </c>
      <c r="F60" s="140">
        <f>ROWS($B$2:F60)</f>
        <v>59</v>
      </c>
      <c r="G60" s="141" t="str">
        <f t="shared" si="1"/>
        <v/>
      </c>
      <c r="H60" s="141" t="str">
        <f>IFERROR(SMALL(G$2:G$100,ROWS(G$2:$G60)),"")</f>
        <v/>
      </c>
      <c r="I60" s="141" t="str">
        <f t="shared" si="2"/>
        <v/>
      </c>
      <c r="K60" t="str">
        <f t="shared" si="3"/>
        <v/>
      </c>
      <c r="L60" s="141" t="str">
        <f>IFERROR(SMALL(K$2:K$100,ROWS($G$2:K60)),"")</f>
        <v/>
      </c>
      <c r="M60" t="str">
        <f t="shared" si="4"/>
        <v/>
      </c>
    </row>
    <row r="61" spans="1:13" x14ac:dyDescent="0.25">
      <c r="A61" s="140">
        <f>ROWS(A$2:$B61)</f>
        <v>60</v>
      </c>
      <c r="E61" s="141" t="str">
        <f t="shared" si="0"/>
        <v>/</v>
      </c>
      <c r="F61" s="140">
        <f>ROWS($B$2:F61)</f>
        <v>60</v>
      </c>
      <c r="G61" s="141" t="str">
        <f t="shared" si="1"/>
        <v/>
      </c>
      <c r="H61" s="141" t="str">
        <f>IFERROR(SMALL(G$2:G$100,ROWS(G$2:$G61)),"")</f>
        <v/>
      </c>
      <c r="I61" s="141" t="str">
        <f t="shared" si="2"/>
        <v/>
      </c>
      <c r="K61" t="str">
        <f t="shared" si="3"/>
        <v/>
      </c>
      <c r="L61" s="141" t="str">
        <f>IFERROR(SMALL(K$2:K$100,ROWS($G$2:K61)),"")</f>
        <v/>
      </c>
      <c r="M61" t="str">
        <f t="shared" si="4"/>
        <v/>
      </c>
    </row>
    <row r="62" spans="1:13" x14ac:dyDescent="0.25">
      <c r="A62" s="140">
        <f>ROWS(A$2:$B62)</f>
        <v>61</v>
      </c>
      <c r="E62" s="141" t="str">
        <f t="shared" si="0"/>
        <v>/</v>
      </c>
      <c r="F62" s="140">
        <f>ROWS($B$2:F62)</f>
        <v>61</v>
      </c>
      <c r="G62" s="141" t="str">
        <f t="shared" si="1"/>
        <v/>
      </c>
      <c r="H62" s="141" t="str">
        <f>IFERROR(SMALL(G$2:G$100,ROWS(G$2:$G62)),"")</f>
        <v/>
      </c>
      <c r="I62" s="141" t="str">
        <f t="shared" si="2"/>
        <v/>
      </c>
      <c r="K62" t="str">
        <f t="shared" si="3"/>
        <v/>
      </c>
      <c r="L62" s="141" t="str">
        <f>IFERROR(SMALL(K$2:K$100,ROWS($G$2:K62)),"")</f>
        <v/>
      </c>
      <c r="M62" t="str">
        <f t="shared" si="4"/>
        <v/>
      </c>
    </row>
    <row r="63" spans="1:13" x14ac:dyDescent="0.25">
      <c r="A63" s="140">
        <f>ROWS(A$2:$B63)</f>
        <v>62</v>
      </c>
      <c r="B63"/>
      <c r="C63"/>
      <c r="D63"/>
      <c r="E63" s="141" t="str">
        <f t="shared" si="0"/>
        <v>/</v>
      </c>
      <c r="F63" s="140">
        <f>ROWS($B$2:F63)</f>
        <v>62</v>
      </c>
      <c r="G63" s="141" t="str">
        <f>IF(B63=B62,"",IF(LEN(B63)&lt;1,"",A63))</f>
        <v/>
      </c>
      <c r="H63" s="141" t="str">
        <f>IFERROR(SMALL(G$2:G$100,ROWS(G$2:$G63)),"")</f>
        <v/>
      </c>
      <c r="I63" s="141" t="str">
        <f t="shared" si="2"/>
        <v/>
      </c>
      <c r="K63" t="str">
        <f t="shared" si="3"/>
        <v/>
      </c>
      <c r="L63" s="141" t="str">
        <f>IFERROR(SMALL(K$2:K$100,ROWS($G$2:K63)),"")</f>
        <v/>
      </c>
      <c r="M63" t="str">
        <f t="shared" si="4"/>
        <v/>
      </c>
    </row>
    <row r="64" spans="1:13" x14ac:dyDescent="0.25">
      <c r="A64" s="140">
        <f>ROWS(A$2:$B64)</f>
        <v>63</v>
      </c>
      <c r="B64"/>
      <c r="C64"/>
      <c r="D64"/>
      <c r="E64" s="141" t="str">
        <f t="shared" si="0"/>
        <v>/</v>
      </c>
      <c r="F64" s="140">
        <f>ROWS($B$2:F64)</f>
        <v>63</v>
      </c>
      <c r="G64" s="141" t="str">
        <f t="shared" ref="G64:G100" si="5">IF(B64=B63,"",IF(LEN(B64)&lt;1,"",A64))</f>
        <v/>
      </c>
      <c r="H64" s="141" t="str">
        <f>IFERROR(SMALL(G$2:G$100,ROWS(G$2:$G64)),"")</f>
        <v/>
      </c>
      <c r="I64" s="141" t="str">
        <f t="shared" si="2"/>
        <v/>
      </c>
      <c r="K64" t="str">
        <f t="shared" si="3"/>
        <v/>
      </c>
      <c r="L64" s="141" t="str">
        <f>IFERROR(SMALL(K$2:K$100,ROWS($G$2:K64)),"")</f>
        <v/>
      </c>
      <c r="M64" t="str">
        <f t="shared" si="4"/>
        <v/>
      </c>
    </row>
    <row r="65" spans="1:13" x14ac:dyDescent="0.25">
      <c r="A65" s="140">
        <f>ROWS(A$2:$B65)</f>
        <v>64</v>
      </c>
      <c r="B65"/>
      <c r="C65"/>
      <c r="D65"/>
      <c r="E65" s="141" t="str">
        <f t="shared" si="0"/>
        <v>/</v>
      </c>
      <c r="F65" s="140">
        <f>ROWS($B$2:F65)</f>
        <v>64</v>
      </c>
      <c r="G65" s="141" t="str">
        <f t="shared" si="5"/>
        <v/>
      </c>
      <c r="H65" s="141" t="str">
        <f>IFERROR(SMALL(G$2:G$100,ROWS(G$2:$G65)),"")</f>
        <v/>
      </c>
      <c r="I65" s="141" t="str">
        <f t="shared" si="2"/>
        <v/>
      </c>
      <c r="K65" t="str">
        <f t="shared" si="3"/>
        <v/>
      </c>
      <c r="L65" s="141" t="str">
        <f>IFERROR(SMALL(K$2:K$100,ROWS($G$2:K65)),"")</f>
        <v/>
      </c>
      <c r="M65" t="str">
        <f t="shared" si="4"/>
        <v/>
      </c>
    </row>
    <row r="66" spans="1:13" x14ac:dyDescent="0.25">
      <c r="A66" s="140">
        <f>ROWS(A$2:$B66)</f>
        <v>65</v>
      </c>
      <c r="B66"/>
      <c r="C66"/>
      <c r="D66"/>
      <c r="E66" s="141" t="str">
        <f t="shared" si="0"/>
        <v>/</v>
      </c>
      <c r="F66" s="140">
        <f>ROWS($B$2:F66)</f>
        <v>65</v>
      </c>
      <c r="G66" s="141" t="str">
        <f t="shared" si="5"/>
        <v/>
      </c>
      <c r="H66" s="141" t="str">
        <f>IFERROR(SMALL(G$2:G$100,ROWS(G$2:$G66)),"")</f>
        <v/>
      </c>
      <c r="I66" s="141" t="str">
        <f t="shared" ref="I66:I100" si="6">IFERROR(VLOOKUP(H66,A:B,2,0),IF(H65&lt;&gt;"","&lt;Neu&gt;",""))</f>
        <v/>
      </c>
      <c r="K66" t="str">
        <f t="shared" si="3"/>
        <v/>
      </c>
      <c r="L66" s="141" t="str">
        <f>IFERROR(SMALL(K$2:K$100,ROWS($G$2:K66)),"")</f>
        <v/>
      </c>
      <c r="M66" t="str">
        <f t="shared" si="4"/>
        <v/>
      </c>
    </row>
    <row r="67" spans="1:13" x14ac:dyDescent="0.25">
      <c r="A67" s="140">
        <f>ROWS(A$2:$B67)</f>
        <v>66</v>
      </c>
      <c r="B67"/>
      <c r="C67"/>
      <c r="D67"/>
      <c r="E67" s="141" t="str">
        <f t="shared" ref="E67:E100" si="7">MID(TRIM(B67)&amp;"/"&amp;TRIM(C67),1,255)</f>
        <v>/</v>
      </c>
      <c r="F67" s="140">
        <f>ROWS($B$2:F67)</f>
        <v>66</v>
      </c>
      <c r="G67" s="141" t="str">
        <f t="shared" si="5"/>
        <v/>
      </c>
      <c r="H67" s="141" t="str">
        <f>IFERROR(SMALL(G$2:G$100,ROWS(G$2:$G67)),"")</f>
        <v/>
      </c>
      <c r="I67" s="141" t="str">
        <f t="shared" si="6"/>
        <v/>
      </c>
      <c r="K67" t="str">
        <f t="shared" ref="K67:K100" si="8">IF(AND($J$2=B67,$J$2&lt;&gt;0),A67,"")</f>
        <v/>
      </c>
      <c r="L67" s="141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0">
        <f>ROWS(A$2:$B68)</f>
        <v>67</v>
      </c>
      <c r="B68"/>
      <c r="C68"/>
      <c r="D68"/>
      <c r="E68" s="141" t="str">
        <f t="shared" si="7"/>
        <v>/</v>
      </c>
      <c r="F68" s="140">
        <f>ROWS($B$2:F68)</f>
        <v>67</v>
      </c>
      <c r="G68" s="141" t="str">
        <f t="shared" si="5"/>
        <v/>
      </c>
      <c r="H68" s="141" t="str">
        <f>IFERROR(SMALL(G$2:G$100,ROWS(G$2:$G68)),"")</f>
        <v/>
      </c>
      <c r="I68" s="141" t="str">
        <f t="shared" si="6"/>
        <v/>
      </c>
      <c r="K68" t="str">
        <f t="shared" si="8"/>
        <v/>
      </c>
      <c r="L68" s="141" t="str">
        <f>IFERROR(SMALL(K$2:K$100,ROWS($G$2:K68)),"")</f>
        <v/>
      </c>
      <c r="M68" t="str">
        <f t="shared" si="9"/>
        <v/>
      </c>
    </row>
    <row r="69" spans="1:13" x14ac:dyDescent="0.25">
      <c r="A69" s="140">
        <f>ROWS(A$2:$B69)</f>
        <v>68</v>
      </c>
      <c r="B69"/>
      <c r="C69"/>
      <c r="D69"/>
      <c r="E69" s="141" t="str">
        <f t="shared" si="7"/>
        <v>/</v>
      </c>
      <c r="F69" s="140">
        <f>ROWS($B$2:F69)</f>
        <v>68</v>
      </c>
      <c r="G69" s="141" t="str">
        <f t="shared" si="5"/>
        <v/>
      </c>
      <c r="H69" s="141" t="str">
        <f>IFERROR(SMALL(G$2:G$100,ROWS(G$2:$G69)),"")</f>
        <v/>
      </c>
      <c r="I69" s="141" t="str">
        <f t="shared" si="6"/>
        <v/>
      </c>
      <c r="K69" t="str">
        <f t="shared" si="8"/>
        <v/>
      </c>
      <c r="L69" s="141" t="str">
        <f>IFERROR(SMALL(K$2:K$100,ROWS($G$2:K69)),"")</f>
        <v/>
      </c>
      <c r="M69" t="str">
        <f t="shared" si="9"/>
        <v/>
      </c>
    </row>
    <row r="70" spans="1:13" x14ac:dyDescent="0.25">
      <c r="A70" s="140">
        <f>ROWS(A$2:$B70)</f>
        <v>69</v>
      </c>
      <c r="B70"/>
      <c r="C70"/>
      <c r="D70"/>
      <c r="E70" s="141" t="str">
        <f t="shared" si="7"/>
        <v>/</v>
      </c>
      <c r="F70" s="140">
        <f>ROWS($B$2:F70)</f>
        <v>69</v>
      </c>
      <c r="G70" s="141" t="str">
        <f t="shared" si="5"/>
        <v/>
      </c>
      <c r="H70" s="141" t="str">
        <f>IFERROR(SMALL(G$2:G$100,ROWS(G$2:$G70)),"")</f>
        <v/>
      </c>
      <c r="I70" s="141" t="str">
        <f t="shared" si="6"/>
        <v/>
      </c>
      <c r="K70" t="str">
        <f t="shared" si="8"/>
        <v/>
      </c>
      <c r="L70" s="141" t="str">
        <f>IFERROR(SMALL(K$2:K$100,ROWS($G$2:K70)),"")</f>
        <v/>
      </c>
      <c r="M70" t="str">
        <f t="shared" si="9"/>
        <v/>
      </c>
    </row>
    <row r="71" spans="1:13" x14ac:dyDescent="0.25">
      <c r="A71" s="140">
        <f>ROWS(A$2:$B71)</f>
        <v>70</v>
      </c>
      <c r="B71"/>
      <c r="C71"/>
      <c r="D71"/>
      <c r="E71" s="141" t="str">
        <f t="shared" si="7"/>
        <v>/</v>
      </c>
      <c r="F71" s="140">
        <f>ROWS($B$2:F71)</f>
        <v>70</v>
      </c>
      <c r="G71" s="141" t="str">
        <f t="shared" si="5"/>
        <v/>
      </c>
      <c r="H71" s="141" t="str">
        <f>IFERROR(SMALL(G$2:G$100,ROWS(G$2:$G71)),"")</f>
        <v/>
      </c>
      <c r="I71" s="141" t="str">
        <f t="shared" si="6"/>
        <v/>
      </c>
      <c r="K71" t="str">
        <f t="shared" si="8"/>
        <v/>
      </c>
      <c r="L71" s="141" t="str">
        <f>IFERROR(SMALL(K$2:K$100,ROWS($G$2:K71)),"")</f>
        <v/>
      </c>
      <c r="M71" t="str">
        <f t="shared" si="9"/>
        <v/>
      </c>
    </row>
    <row r="72" spans="1:13" x14ac:dyDescent="0.25">
      <c r="A72" s="140">
        <f>ROWS(A$2:$B72)</f>
        <v>71</v>
      </c>
      <c r="B72"/>
      <c r="C72"/>
      <c r="D72"/>
      <c r="E72" s="141" t="str">
        <f t="shared" si="7"/>
        <v>/</v>
      </c>
      <c r="F72" s="140">
        <f>ROWS($B$2:F72)</f>
        <v>71</v>
      </c>
      <c r="G72" s="141" t="str">
        <f t="shared" si="5"/>
        <v/>
      </c>
      <c r="H72" s="141" t="str">
        <f>IFERROR(SMALL(G$2:G$100,ROWS(G$2:$G72)),"")</f>
        <v/>
      </c>
      <c r="I72" s="141" t="str">
        <f t="shared" si="6"/>
        <v/>
      </c>
      <c r="K72" t="str">
        <f t="shared" si="8"/>
        <v/>
      </c>
      <c r="L72" s="141" t="str">
        <f>IFERROR(SMALL(K$2:K$100,ROWS($G$2:K72)),"")</f>
        <v/>
      </c>
      <c r="M72" t="str">
        <f t="shared" si="9"/>
        <v/>
      </c>
    </row>
    <row r="73" spans="1:13" x14ac:dyDescent="0.25">
      <c r="A73" s="140">
        <f>ROWS(A$2:$B73)</f>
        <v>72</v>
      </c>
      <c r="B73"/>
      <c r="C73"/>
      <c r="D73"/>
      <c r="E73" s="141" t="str">
        <f t="shared" si="7"/>
        <v>/</v>
      </c>
      <c r="F73" s="140">
        <f>ROWS($B$2:F73)</f>
        <v>72</v>
      </c>
      <c r="G73" s="141" t="str">
        <f t="shared" si="5"/>
        <v/>
      </c>
      <c r="H73" s="141" t="str">
        <f>IFERROR(SMALL(G$2:G$100,ROWS(G$2:$G73)),"")</f>
        <v/>
      </c>
      <c r="I73" s="141" t="str">
        <f t="shared" si="6"/>
        <v/>
      </c>
      <c r="K73" t="str">
        <f t="shared" si="8"/>
        <v/>
      </c>
      <c r="L73" s="141" t="str">
        <f>IFERROR(SMALL(K$2:K$100,ROWS($G$2:K73)),"")</f>
        <v/>
      </c>
      <c r="M73" t="str">
        <f t="shared" si="9"/>
        <v/>
      </c>
    </row>
    <row r="74" spans="1:13" x14ac:dyDescent="0.25">
      <c r="A74" s="140">
        <f>ROWS(A$2:$B74)</f>
        <v>73</v>
      </c>
      <c r="B74"/>
      <c r="C74"/>
      <c r="D74"/>
      <c r="E74" s="141" t="str">
        <f t="shared" si="7"/>
        <v>/</v>
      </c>
      <c r="F74" s="140">
        <f>ROWS($B$2:F74)</f>
        <v>73</v>
      </c>
      <c r="G74" s="141" t="str">
        <f t="shared" si="5"/>
        <v/>
      </c>
      <c r="H74" s="141" t="str">
        <f>IFERROR(SMALL(G$2:G$100,ROWS(G$2:$G74)),"")</f>
        <v/>
      </c>
      <c r="I74" s="141" t="str">
        <f t="shared" si="6"/>
        <v/>
      </c>
      <c r="K74" t="str">
        <f t="shared" si="8"/>
        <v/>
      </c>
      <c r="L74" s="141" t="str">
        <f>IFERROR(SMALL(K$2:K$100,ROWS($G$2:K74)),"")</f>
        <v/>
      </c>
      <c r="M74" t="str">
        <f t="shared" si="9"/>
        <v/>
      </c>
    </row>
    <row r="75" spans="1:13" x14ac:dyDescent="0.25">
      <c r="A75" s="140">
        <f>ROWS(A$2:$B75)</f>
        <v>74</v>
      </c>
      <c r="B75"/>
      <c r="C75"/>
      <c r="D75"/>
      <c r="E75" s="141" t="str">
        <f t="shared" si="7"/>
        <v>/</v>
      </c>
      <c r="F75" s="140">
        <f>ROWS($B$2:F75)</f>
        <v>74</v>
      </c>
      <c r="G75" s="141" t="str">
        <f t="shared" si="5"/>
        <v/>
      </c>
      <c r="H75" s="141" t="str">
        <f>IFERROR(SMALL(G$2:G$100,ROWS(G$2:$G75)),"")</f>
        <v/>
      </c>
      <c r="I75" s="141" t="str">
        <f t="shared" si="6"/>
        <v/>
      </c>
      <c r="K75" t="str">
        <f t="shared" si="8"/>
        <v/>
      </c>
      <c r="L75" s="141" t="str">
        <f>IFERROR(SMALL(K$2:K$100,ROWS($G$2:K75)),"")</f>
        <v/>
      </c>
      <c r="M75" t="str">
        <f t="shared" si="9"/>
        <v/>
      </c>
    </row>
    <row r="76" spans="1:13" x14ac:dyDescent="0.25">
      <c r="A76" s="140">
        <f>ROWS(A$2:$B76)</f>
        <v>75</v>
      </c>
      <c r="B76"/>
      <c r="C76"/>
      <c r="D76"/>
      <c r="E76" s="141" t="str">
        <f t="shared" si="7"/>
        <v>/</v>
      </c>
      <c r="F76" s="140">
        <f>ROWS($B$2:F76)</f>
        <v>75</v>
      </c>
      <c r="G76" s="141" t="str">
        <f t="shared" si="5"/>
        <v/>
      </c>
      <c r="H76" s="141" t="str">
        <f>IFERROR(SMALL(G$2:G$100,ROWS(G$2:$G76)),"")</f>
        <v/>
      </c>
      <c r="I76" s="141" t="str">
        <f t="shared" si="6"/>
        <v/>
      </c>
      <c r="K76" t="str">
        <f t="shared" si="8"/>
        <v/>
      </c>
      <c r="L76" s="141" t="str">
        <f>IFERROR(SMALL(K$2:K$100,ROWS($G$2:K76)),"")</f>
        <v/>
      </c>
      <c r="M76" t="str">
        <f t="shared" si="9"/>
        <v/>
      </c>
    </row>
    <row r="77" spans="1:13" x14ac:dyDescent="0.25">
      <c r="A77" s="140">
        <f>ROWS(A$2:$B77)</f>
        <v>76</v>
      </c>
      <c r="B77"/>
      <c r="C77"/>
      <c r="D77"/>
      <c r="E77" s="141" t="str">
        <f t="shared" si="7"/>
        <v>/</v>
      </c>
      <c r="F77" s="140">
        <f>ROWS($B$2:F77)</f>
        <v>76</v>
      </c>
      <c r="G77" s="141" t="str">
        <f t="shared" si="5"/>
        <v/>
      </c>
      <c r="H77" s="141" t="str">
        <f>IFERROR(SMALL(G$2:G$100,ROWS(G$2:$G77)),"")</f>
        <v/>
      </c>
      <c r="I77" s="141" t="str">
        <f t="shared" si="6"/>
        <v/>
      </c>
      <c r="K77" t="str">
        <f t="shared" si="8"/>
        <v/>
      </c>
      <c r="L77" s="141" t="str">
        <f>IFERROR(SMALL(K$2:K$100,ROWS($G$2:K77)),"")</f>
        <v/>
      </c>
      <c r="M77" t="str">
        <f t="shared" si="9"/>
        <v/>
      </c>
    </row>
    <row r="78" spans="1:13" x14ac:dyDescent="0.25">
      <c r="A78" s="140">
        <f>ROWS(A$2:$B78)</f>
        <v>77</v>
      </c>
      <c r="B78"/>
      <c r="C78"/>
      <c r="D78"/>
      <c r="E78" s="141" t="str">
        <f t="shared" si="7"/>
        <v>/</v>
      </c>
      <c r="F78" s="140">
        <f>ROWS($B$2:F78)</f>
        <v>77</v>
      </c>
      <c r="G78" s="141" t="str">
        <f t="shared" si="5"/>
        <v/>
      </c>
      <c r="H78" s="141" t="str">
        <f>IFERROR(SMALL(G$2:G$100,ROWS(G$2:$G78)),"")</f>
        <v/>
      </c>
      <c r="I78" s="141" t="str">
        <f t="shared" si="6"/>
        <v/>
      </c>
      <c r="K78" t="str">
        <f t="shared" si="8"/>
        <v/>
      </c>
      <c r="L78" s="141" t="str">
        <f>IFERROR(SMALL(K$2:K$100,ROWS($G$2:K78)),"")</f>
        <v/>
      </c>
      <c r="M78" t="str">
        <f t="shared" si="9"/>
        <v/>
      </c>
    </row>
    <row r="79" spans="1:13" x14ac:dyDescent="0.25">
      <c r="A79" s="140">
        <f>ROWS(A$2:$B79)</f>
        <v>78</v>
      </c>
      <c r="B79"/>
      <c r="C79"/>
      <c r="D79"/>
      <c r="E79" s="141" t="str">
        <f t="shared" si="7"/>
        <v>/</v>
      </c>
      <c r="F79" s="140">
        <f>ROWS($B$2:F79)</f>
        <v>78</v>
      </c>
      <c r="G79" s="141" t="str">
        <f t="shared" si="5"/>
        <v/>
      </c>
      <c r="H79" s="141" t="str">
        <f>IFERROR(SMALL(G$2:G$100,ROWS(G$2:$G79)),"")</f>
        <v/>
      </c>
      <c r="I79" s="141" t="str">
        <f t="shared" si="6"/>
        <v/>
      </c>
      <c r="K79" t="str">
        <f t="shared" si="8"/>
        <v/>
      </c>
      <c r="L79" s="141" t="str">
        <f>IFERROR(SMALL(K$2:K$100,ROWS($G$2:K79)),"")</f>
        <v/>
      </c>
      <c r="M79" t="str">
        <f t="shared" si="9"/>
        <v/>
      </c>
    </row>
    <row r="80" spans="1:13" x14ac:dyDescent="0.25">
      <c r="A80" s="140">
        <f>ROWS(A$2:$B80)</f>
        <v>79</v>
      </c>
      <c r="B80"/>
      <c r="C80"/>
      <c r="D80"/>
      <c r="E80" s="141" t="str">
        <f t="shared" si="7"/>
        <v>/</v>
      </c>
      <c r="F80" s="140">
        <f>ROWS($B$2:F80)</f>
        <v>79</v>
      </c>
      <c r="G80" s="141" t="str">
        <f t="shared" si="5"/>
        <v/>
      </c>
      <c r="H80" s="141" t="str">
        <f>IFERROR(SMALL(G$2:G$100,ROWS(G$2:$G80)),"")</f>
        <v/>
      </c>
      <c r="I80" s="141" t="str">
        <f t="shared" si="6"/>
        <v/>
      </c>
      <c r="K80" t="str">
        <f t="shared" si="8"/>
        <v/>
      </c>
      <c r="L80" s="141" t="str">
        <f>IFERROR(SMALL(K$2:K$100,ROWS($G$2:K80)),"")</f>
        <v/>
      </c>
      <c r="M80" t="str">
        <f t="shared" si="9"/>
        <v/>
      </c>
    </row>
    <row r="81" spans="1:13" x14ac:dyDescent="0.25">
      <c r="A81" s="140">
        <f>ROWS(A$2:$B81)</f>
        <v>80</v>
      </c>
      <c r="B81"/>
      <c r="C81"/>
      <c r="D81"/>
      <c r="E81" s="141" t="str">
        <f t="shared" si="7"/>
        <v>/</v>
      </c>
      <c r="F81" s="140">
        <f>ROWS($B$2:F81)</f>
        <v>80</v>
      </c>
      <c r="G81" s="141" t="str">
        <f t="shared" si="5"/>
        <v/>
      </c>
      <c r="H81" s="141" t="str">
        <f>IFERROR(SMALL(G$2:G$100,ROWS(G$2:$G81)),"")</f>
        <v/>
      </c>
      <c r="I81" s="141" t="str">
        <f t="shared" si="6"/>
        <v/>
      </c>
      <c r="K81" t="str">
        <f t="shared" si="8"/>
        <v/>
      </c>
      <c r="L81" s="141" t="str">
        <f>IFERROR(SMALL(K$2:K$100,ROWS($G$2:K81)),"")</f>
        <v/>
      </c>
      <c r="M81" t="str">
        <f t="shared" si="9"/>
        <v/>
      </c>
    </row>
    <row r="82" spans="1:13" x14ac:dyDescent="0.25">
      <c r="A82" s="140">
        <f>ROWS(A$2:$B82)</f>
        <v>81</v>
      </c>
      <c r="B82"/>
      <c r="C82"/>
      <c r="D82"/>
      <c r="E82" s="141" t="str">
        <f t="shared" si="7"/>
        <v>/</v>
      </c>
      <c r="F82" s="140">
        <f>ROWS($B$2:F82)</f>
        <v>81</v>
      </c>
      <c r="G82" s="141" t="str">
        <f t="shared" si="5"/>
        <v/>
      </c>
      <c r="H82" s="141" t="str">
        <f>IFERROR(SMALL(G$2:G$100,ROWS(G$2:$G82)),"")</f>
        <v/>
      </c>
      <c r="I82" s="141" t="str">
        <f t="shared" si="6"/>
        <v/>
      </c>
      <c r="K82" t="str">
        <f t="shared" si="8"/>
        <v/>
      </c>
      <c r="L82" s="141" t="str">
        <f>IFERROR(SMALL(K$2:K$100,ROWS($G$2:K82)),"")</f>
        <v/>
      </c>
      <c r="M82" t="str">
        <f t="shared" si="9"/>
        <v/>
      </c>
    </row>
    <row r="83" spans="1:13" x14ac:dyDescent="0.25">
      <c r="A83" s="140">
        <f>ROWS(A$2:$B83)</f>
        <v>82</v>
      </c>
      <c r="B83"/>
      <c r="C83"/>
      <c r="D83"/>
      <c r="E83" s="141" t="str">
        <f t="shared" si="7"/>
        <v>/</v>
      </c>
      <c r="F83" s="140">
        <f>ROWS($B$2:F83)</f>
        <v>82</v>
      </c>
      <c r="G83" s="141" t="str">
        <f t="shared" si="5"/>
        <v/>
      </c>
      <c r="H83" s="141" t="str">
        <f>IFERROR(SMALL(G$2:G$100,ROWS(G$2:$G83)),"")</f>
        <v/>
      </c>
      <c r="I83" s="141" t="str">
        <f t="shared" si="6"/>
        <v/>
      </c>
      <c r="K83" t="str">
        <f t="shared" si="8"/>
        <v/>
      </c>
      <c r="L83" s="141" t="str">
        <f>IFERROR(SMALL(K$2:K$100,ROWS($G$2:K83)),"")</f>
        <v/>
      </c>
      <c r="M83" t="str">
        <f t="shared" si="9"/>
        <v/>
      </c>
    </row>
    <row r="84" spans="1:13" x14ac:dyDescent="0.25">
      <c r="A84" s="140">
        <f>ROWS(A$2:$B84)</f>
        <v>83</v>
      </c>
      <c r="B84"/>
      <c r="C84"/>
      <c r="D84"/>
      <c r="E84" s="141" t="str">
        <f t="shared" si="7"/>
        <v>/</v>
      </c>
      <c r="F84" s="140">
        <f>ROWS($B$2:F84)</f>
        <v>83</v>
      </c>
      <c r="G84" s="141" t="str">
        <f t="shared" si="5"/>
        <v/>
      </c>
      <c r="H84" s="141" t="str">
        <f>IFERROR(SMALL(G$2:G$100,ROWS(G$2:$G84)),"")</f>
        <v/>
      </c>
      <c r="I84" s="141" t="str">
        <f t="shared" si="6"/>
        <v/>
      </c>
      <c r="K84" t="str">
        <f t="shared" si="8"/>
        <v/>
      </c>
      <c r="L84" s="141" t="str">
        <f>IFERROR(SMALL(K$2:K$100,ROWS($G$2:K84)),"")</f>
        <v/>
      </c>
      <c r="M84" t="str">
        <f t="shared" si="9"/>
        <v/>
      </c>
    </row>
    <row r="85" spans="1:13" x14ac:dyDescent="0.25">
      <c r="A85" s="140">
        <f>ROWS(A$2:$B85)</f>
        <v>84</v>
      </c>
      <c r="B85"/>
      <c r="C85"/>
      <c r="D85"/>
      <c r="E85" s="141" t="str">
        <f t="shared" si="7"/>
        <v>/</v>
      </c>
      <c r="F85" s="140">
        <f>ROWS($B$2:F85)</f>
        <v>84</v>
      </c>
      <c r="G85" s="141" t="str">
        <f t="shared" si="5"/>
        <v/>
      </c>
      <c r="H85" s="141" t="str">
        <f>IFERROR(SMALL(G$2:G$100,ROWS(G$2:$G85)),"")</f>
        <v/>
      </c>
      <c r="I85" s="141" t="str">
        <f t="shared" si="6"/>
        <v/>
      </c>
      <c r="K85" t="str">
        <f t="shared" si="8"/>
        <v/>
      </c>
      <c r="L85" s="141" t="str">
        <f>IFERROR(SMALL(K$2:K$100,ROWS($G$2:K85)),"")</f>
        <v/>
      </c>
      <c r="M85" t="str">
        <f t="shared" si="9"/>
        <v/>
      </c>
    </row>
    <row r="86" spans="1:13" x14ac:dyDescent="0.25">
      <c r="A86" s="140">
        <f>ROWS(A$2:$B86)</f>
        <v>85</v>
      </c>
      <c r="B86"/>
      <c r="C86"/>
      <c r="D86"/>
      <c r="E86" s="141" t="str">
        <f t="shared" si="7"/>
        <v>/</v>
      </c>
      <c r="F86" s="140">
        <f>ROWS($B$2:F86)</f>
        <v>85</v>
      </c>
      <c r="G86" s="141" t="str">
        <f t="shared" si="5"/>
        <v/>
      </c>
      <c r="H86" s="141" t="str">
        <f>IFERROR(SMALL(G$2:G$100,ROWS(G$2:$G86)),"")</f>
        <v/>
      </c>
      <c r="I86" s="141" t="str">
        <f t="shared" si="6"/>
        <v/>
      </c>
      <c r="K86" t="str">
        <f t="shared" si="8"/>
        <v/>
      </c>
      <c r="L86" s="141" t="str">
        <f>IFERROR(SMALL(K$2:K$100,ROWS($G$2:K86)),"")</f>
        <v/>
      </c>
      <c r="M86" t="str">
        <f t="shared" si="9"/>
        <v/>
      </c>
    </row>
    <row r="87" spans="1:13" x14ac:dyDescent="0.25">
      <c r="A87" s="140">
        <f>ROWS(A$2:$B87)</f>
        <v>86</v>
      </c>
      <c r="B87"/>
      <c r="C87"/>
      <c r="D87"/>
      <c r="E87" s="141" t="str">
        <f t="shared" si="7"/>
        <v>/</v>
      </c>
      <c r="F87" s="140">
        <f>ROWS($B$2:F87)</f>
        <v>86</v>
      </c>
      <c r="G87" s="141" t="str">
        <f t="shared" si="5"/>
        <v/>
      </c>
      <c r="H87" s="141" t="str">
        <f>IFERROR(SMALL(G$2:G$100,ROWS(G$2:$G87)),"")</f>
        <v/>
      </c>
      <c r="I87" s="141" t="str">
        <f t="shared" si="6"/>
        <v/>
      </c>
      <c r="K87" t="str">
        <f t="shared" si="8"/>
        <v/>
      </c>
      <c r="L87" s="141" t="str">
        <f>IFERROR(SMALL(K$2:K$100,ROWS($G$2:K87)),"")</f>
        <v/>
      </c>
      <c r="M87" t="str">
        <f t="shared" si="9"/>
        <v/>
      </c>
    </row>
    <row r="88" spans="1:13" x14ac:dyDescent="0.25">
      <c r="A88" s="140">
        <f>ROWS(A$2:$B88)</f>
        <v>87</v>
      </c>
      <c r="B88"/>
      <c r="C88"/>
      <c r="D88"/>
      <c r="E88" s="141" t="str">
        <f t="shared" si="7"/>
        <v>/</v>
      </c>
      <c r="F88" s="140">
        <f>ROWS($B$2:F88)</f>
        <v>87</v>
      </c>
      <c r="G88" s="141" t="str">
        <f t="shared" si="5"/>
        <v/>
      </c>
      <c r="H88" s="141" t="str">
        <f>IFERROR(SMALL(G$2:G$100,ROWS(G$2:$G88)),"")</f>
        <v/>
      </c>
      <c r="I88" s="141" t="str">
        <f t="shared" si="6"/>
        <v/>
      </c>
      <c r="K88" t="str">
        <f t="shared" si="8"/>
        <v/>
      </c>
      <c r="L88" s="141" t="str">
        <f>IFERROR(SMALL(K$2:K$100,ROWS($G$2:K88)),"")</f>
        <v/>
      </c>
      <c r="M88" t="str">
        <f t="shared" si="9"/>
        <v/>
      </c>
    </row>
    <row r="89" spans="1:13" x14ac:dyDescent="0.25">
      <c r="A89" s="140">
        <f>ROWS(A$2:$B89)</f>
        <v>88</v>
      </c>
      <c r="B89"/>
      <c r="C89"/>
      <c r="D89"/>
      <c r="E89" s="141" t="str">
        <f t="shared" si="7"/>
        <v>/</v>
      </c>
      <c r="F89" s="140">
        <f>ROWS($B$2:F89)</f>
        <v>88</v>
      </c>
      <c r="G89" s="141" t="str">
        <f t="shared" si="5"/>
        <v/>
      </c>
      <c r="H89" s="141" t="str">
        <f>IFERROR(SMALL(G$2:G$100,ROWS(G$2:$G89)),"")</f>
        <v/>
      </c>
      <c r="I89" s="141" t="str">
        <f t="shared" si="6"/>
        <v/>
      </c>
      <c r="K89" t="str">
        <f t="shared" si="8"/>
        <v/>
      </c>
      <c r="L89" s="141" t="str">
        <f>IFERROR(SMALL(K$2:K$100,ROWS($G$2:K89)),"")</f>
        <v/>
      </c>
      <c r="M89" t="str">
        <f t="shared" si="9"/>
        <v/>
      </c>
    </row>
    <row r="90" spans="1:13" x14ac:dyDescent="0.25">
      <c r="A90" s="140">
        <f>ROWS(A$2:$B90)</f>
        <v>89</v>
      </c>
      <c r="B90"/>
      <c r="C90"/>
      <c r="D90"/>
      <c r="E90" s="141" t="str">
        <f t="shared" si="7"/>
        <v>/</v>
      </c>
      <c r="F90" s="140">
        <f>ROWS($B$2:F90)</f>
        <v>89</v>
      </c>
      <c r="G90" s="141" t="str">
        <f t="shared" si="5"/>
        <v/>
      </c>
      <c r="H90" s="141" t="str">
        <f>IFERROR(SMALL(G$2:G$100,ROWS(G$2:$G90)),"")</f>
        <v/>
      </c>
      <c r="I90" s="141" t="str">
        <f t="shared" si="6"/>
        <v/>
      </c>
      <c r="K90" t="str">
        <f t="shared" si="8"/>
        <v/>
      </c>
      <c r="L90" s="141" t="str">
        <f>IFERROR(SMALL(K$2:K$100,ROWS($G$2:K90)),"")</f>
        <v/>
      </c>
      <c r="M90" t="str">
        <f t="shared" si="9"/>
        <v/>
      </c>
    </row>
    <row r="91" spans="1:13" x14ac:dyDescent="0.25">
      <c r="A91" s="140">
        <f>ROWS(A$2:$B91)</f>
        <v>90</v>
      </c>
      <c r="B91"/>
      <c r="C91"/>
      <c r="D91"/>
      <c r="E91" s="141" t="str">
        <f t="shared" si="7"/>
        <v>/</v>
      </c>
      <c r="F91" s="140">
        <f>ROWS($B$2:F91)</f>
        <v>90</v>
      </c>
      <c r="G91" s="141" t="str">
        <f t="shared" si="5"/>
        <v/>
      </c>
      <c r="H91" s="141" t="str">
        <f>IFERROR(SMALL(G$2:G$100,ROWS(G$2:$G91)),"")</f>
        <v/>
      </c>
      <c r="I91" s="141" t="str">
        <f t="shared" si="6"/>
        <v/>
      </c>
      <c r="K91" t="str">
        <f t="shared" si="8"/>
        <v/>
      </c>
      <c r="L91" s="141" t="str">
        <f>IFERROR(SMALL(K$2:K$100,ROWS($G$2:K91)),"")</f>
        <v/>
      </c>
      <c r="M91" t="str">
        <f t="shared" si="9"/>
        <v/>
      </c>
    </row>
    <row r="92" spans="1:13" x14ac:dyDescent="0.25">
      <c r="A92" s="140">
        <f>ROWS(A$2:$B92)</f>
        <v>91</v>
      </c>
      <c r="B92"/>
      <c r="C92"/>
      <c r="D92"/>
      <c r="E92" s="141" t="str">
        <f t="shared" si="7"/>
        <v>/</v>
      </c>
      <c r="F92" s="140">
        <f>ROWS($B$2:F92)</f>
        <v>91</v>
      </c>
      <c r="G92" s="141" t="str">
        <f t="shared" si="5"/>
        <v/>
      </c>
      <c r="H92" s="141" t="str">
        <f>IFERROR(SMALL(G$2:G$100,ROWS(G$2:$G92)),"")</f>
        <v/>
      </c>
      <c r="I92" s="141" t="str">
        <f t="shared" si="6"/>
        <v/>
      </c>
      <c r="K92" t="str">
        <f t="shared" si="8"/>
        <v/>
      </c>
      <c r="L92" s="141" t="str">
        <f>IFERROR(SMALL(K$2:K$100,ROWS($G$2:K92)),"")</f>
        <v/>
      </c>
      <c r="M92" t="str">
        <f t="shared" si="9"/>
        <v/>
      </c>
    </row>
    <row r="93" spans="1:13" x14ac:dyDescent="0.25">
      <c r="A93" s="140">
        <f>ROWS(A$2:$B93)</f>
        <v>92</v>
      </c>
      <c r="B93"/>
      <c r="C93"/>
      <c r="D93"/>
      <c r="E93" s="141" t="str">
        <f t="shared" si="7"/>
        <v>/</v>
      </c>
      <c r="F93" s="140">
        <f>ROWS($B$2:F93)</f>
        <v>92</v>
      </c>
      <c r="G93" s="141" t="str">
        <f t="shared" si="5"/>
        <v/>
      </c>
      <c r="H93" s="141" t="str">
        <f>IFERROR(SMALL(G$2:G$100,ROWS(G$2:$G93)),"")</f>
        <v/>
      </c>
      <c r="I93" s="141" t="str">
        <f t="shared" si="6"/>
        <v/>
      </c>
      <c r="K93" t="str">
        <f t="shared" si="8"/>
        <v/>
      </c>
      <c r="L93" s="141" t="str">
        <f>IFERROR(SMALL(K$2:K$100,ROWS($G$2:K93)),"")</f>
        <v/>
      </c>
      <c r="M93" t="str">
        <f t="shared" si="9"/>
        <v/>
      </c>
    </row>
    <row r="94" spans="1:13" x14ac:dyDescent="0.25">
      <c r="A94" s="140">
        <f>ROWS(A$2:$B94)</f>
        <v>93</v>
      </c>
      <c r="B94"/>
      <c r="C94"/>
      <c r="D94"/>
      <c r="E94" s="141" t="str">
        <f t="shared" si="7"/>
        <v>/</v>
      </c>
      <c r="F94" s="140">
        <f>ROWS($B$2:F94)</f>
        <v>93</v>
      </c>
      <c r="G94" s="141" t="str">
        <f t="shared" si="5"/>
        <v/>
      </c>
      <c r="H94" s="141" t="str">
        <f>IFERROR(SMALL(G$2:G$100,ROWS(G$2:$G94)),"")</f>
        <v/>
      </c>
      <c r="I94" s="141" t="str">
        <f t="shared" si="6"/>
        <v/>
      </c>
      <c r="K94" t="str">
        <f t="shared" si="8"/>
        <v/>
      </c>
      <c r="L94" s="141" t="str">
        <f>IFERROR(SMALL(K$2:K$100,ROWS($G$2:K94)),"")</f>
        <v/>
      </c>
      <c r="M94" t="str">
        <f t="shared" si="9"/>
        <v/>
      </c>
    </row>
    <row r="95" spans="1:13" x14ac:dyDescent="0.25">
      <c r="A95" s="140">
        <f>ROWS(A$2:$B95)</f>
        <v>94</v>
      </c>
      <c r="B95"/>
      <c r="C95"/>
      <c r="D95"/>
      <c r="E95" s="141" t="str">
        <f t="shared" si="7"/>
        <v>/</v>
      </c>
      <c r="F95" s="140">
        <f>ROWS($B$2:F95)</f>
        <v>94</v>
      </c>
      <c r="G95" s="141" t="str">
        <f t="shared" si="5"/>
        <v/>
      </c>
      <c r="H95" s="141" t="str">
        <f>IFERROR(SMALL(G$2:G$100,ROWS(G$2:$G95)),"")</f>
        <v/>
      </c>
      <c r="I95" s="141" t="str">
        <f t="shared" si="6"/>
        <v/>
      </c>
      <c r="K95" t="str">
        <f t="shared" si="8"/>
        <v/>
      </c>
      <c r="L95" s="141" t="str">
        <f>IFERROR(SMALL(K$2:K$100,ROWS($G$2:K95)),"")</f>
        <v/>
      </c>
      <c r="M95" t="str">
        <f t="shared" si="9"/>
        <v/>
      </c>
    </row>
    <row r="96" spans="1:13" x14ac:dyDescent="0.25">
      <c r="A96" s="140">
        <f>ROWS(A$2:$B96)</f>
        <v>95</v>
      </c>
      <c r="B96"/>
      <c r="C96"/>
      <c r="D96"/>
      <c r="E96" s="141" t="str">
        <f t="shared" si="7"/>
        <v>/</v>
      </c>
      <c r="F96" s="140">
        <f>ROWS($B$2:F96)</f>
        <v>95</v>
      </c>
      <c r="G96" s="141" t="str">
        <f t="shared" si="5"/>
        <v/>
      </c>
      <c r="H96" s="141" t="str">
        <f>IFERROR(SMALL(G$2:G$100,ROWS(G$2:$G96)),"")</f>
        <v/>
      </c>
      <c r="I96" s="141" t="str">
        <f t="shared" si="6"/>
        <v/>
      </c>
      <c r="K96" t="str">
        <f t="shared" si="8"/>
        <v/>
      </c>
      <c r="L96" s="141" t="str">
        <f>IFERROR(SMALL(K$2:K$100,ROWS($G$2:K96)),"")</f>
        <v/>
      </c>
      <c r="M96" t="str">
        <f t="shared" si="9"/>
        <v/>
      </c>
    </row>
    <row r="97" spans="1:13" x14ac:dyDescent="0.25">
      <c r="A97" s="140">
        <f>ROWS(A$2:$B97)</f>
        <v>96</v>
      </c>
      <c r="B97"/>
      <c r="C97"/>
      <c r="D97"/>
      <c r="E97" s="141" t="str">
        <f t="shared" si="7"/>
        <v>/</v>
      </c>
      <c r="F97" s="140">
        <f>ROWS($B$2:F97)</f>
        <v>96</v>
      </c>
      <c r="G97" s="141" t="str">
        <f t="shared" si="5"/>
        <v/>
      </c>
      <c r="H97" s="141" t="str">
        <f>IFERROR(SMALL(G$2:G$100,ROWS(G$2:$G97)),"")</f>
        <v/>
      </c>
      <c r="I97" s="141" t="str">
        <f t="shared" si="6"/>
        <v/>
      </c>
      <c r="K97" t="str">
        <f t="shared" si="8"/>
        <v/>
      </c>
      <c r="L97" s="141" t="str">
        <f>IFERROR(SMALL(K$2:K$100,ROWS($G$2:K97)),"")</f>
        <v/>
      </c>
      <c r="M97" t="str">
        <f t="shared" si="9"/>
        <v/>
      </c>
    </row>
    <row r="98" spans="1:13" x14ac:dyDescent="0.25">
      <c r="A98" s="140">
        <f>ROWS(A$2:$B98)</f>
        <v>97</v>
      </c>
      <c r="B98"/>
      <c r="C98"/>
      <c r="D98"/>
      <c r="E98" s="141" t="str">
        <f t="shared" si="7"/>
        <v>/</v>
      </c>
      <c r="F98" s="140">
        <f>ROWS($B$2:F98)</f>
        <v>97</v>
      </c>
      <c r="G98" s="141" t="str">
        <f t="shared" si="5"/>
        <v/>
      </c>
      <c r="H98" s="141" t="str">
        <f>IFERROR(SMALL(G$2:G$100,ROWS(G$2:$G98)),"")</f>
        <v/>
      </c>
      <c r="I98" s="141" t="str">
        <f t="shared" si="6"/>
        <v/>
      </c>
      <c r="K98" t="str">
        <f t="shared" si="8"/>
        <v/>
      </c>
      <c r="L98" s="141" t="str">
        <f>IFERROR(SMALL(K$2:K$100,ROWS($G$2:K98)),"")</f>
        <v/>
      </c>
      <c r="M98" t="str">
        <f t="shared" si="9"/>
        <v/>
      </c>
    </row>
    <row r="99" spans="1:13" x14ac:dyDescent="0.25">
      <c r="A99" s="140">
        <f>ROWS(A$2:$B99)</f>
        <v>98</v>
      </c>
      <c r="B99"/>
      <c r="C99"/>
      <c r="D99"/>
      <c r="E99" s="141" t="str">
        <f t="shared" si="7"/>
        <v>/</v>
      </c>
      <c r="F99" s="140">
        <f>ROWS($B$2:F99)</f>
        <v>98</v>
      </c>
      <c r="G99" s="141" t="str">
        <f t="shared" si="5"/>
        <v/>
      </c>
      <c r="H99" s="141" t="str">
        <f>IFERROR(SMALL(G$2:G$100,ROWS(G$2:$G99)),"")</f>
        <v/>
      </c>
      <c r="I99" s="141" t="str">
        <f t="shared" si="6"/>
        <v/>
      </c>
      <c r="K99" t="str">
        <f t="shared" si="8"/>
        <v/>
      </c>
      <c r="L99" s="141" t="str">
        <f>IFERROR(SMALL(K$2:K$100,ROWS($G$2:K99)),"")</f>
        <v/>
      </c>
      <c r="M99" t="str">
        <f t="shared" si="9"/>
        <v/>
      </c>
    </row>
    <row r="100" spans="1:13" x14ac:dyDescent="0.25">
      <c r="A100" s="140">
        <f>ROWS(A$2:$B100)</f>
        <v>99</v>
      </c>
      <c r="B100"/>
      <c r="C100"/>
      <c r="D100"/>
      <c r="E100" s="141" t="str">
        <f t="shared" si="7"/>
        <v>/</v>
      </c>
      <c r="F100" s="140">
        <f>ROWS($B$2:F100)</f>
        <v>99</v>
      </c>
      <c r="G100" s="141" t="str">
        <f t="shared" si="5"/>
        <v/>
      </c>
      <c r="H100" s="141" t="str">
        <f>IFERROR(SMALL(G$2:G$100,ROWS(G$2:$G100)),"")</f>
        <v/>
      </c>
      <c r="I100" s="141" t="str">
        <f t="shared" si="6"/>
        <v/>
      </c>
      <c r="K100" t="str">
        <f t="shared" si="8"/>
        <v/>
      </c>
      <c r="L100" s="141" t="str">
        <f>IFERROR(SMALL(K$2:K$100,ROWS($G$2:K100)),"")</f>
        <v/>
      </c>
      <c r="M100" t="str">
        <f t="shared" si="9"/>
        <v/>
      </c>
    </row>
    <row r="101" spans="1:13" s="148" customFormat="1" x14ac:dyDescent="0.25">
      <c r="A101" s="146"/>
      <c r="B101" s="147" t="s">
        <v>223</v>
      </c>
    </row>
    <row r="102" spans="1:13" x14ac:dyDescent="0.25">
      <c r="A102" s="140"/>
      <c r="B102"/>
      <c r="C102"/>
      <c r="D102"/>
      <c r="E102"/>
      <c r="F102"/>
      <c r="G102"/>
    </row>
    <row r="103" spans="1:13" x14ac:dyDescent="0.25">
      <c r="A103" s="140"/>
      <c r="B103"/>
      <c r="C103"/>
      <c r="D103"/>
      <c r="E103"/>
      <c r="F103"/>
      <c r="G103"/>
    </row>
    <row r="104" spans="1:13" x14ac:dyDescent="0.25">
      <c r="A104" s="140"/>
      <c r="B104"/>
      <c r="C104"/>
      <c r="D104"/>
      <c r="E104"/>
      <c r="F104"/>
      <c r="G104"/>
    </row>
    <row r="105" spans="1:13" x14ac:dyDescent="0.25">
      <c r="A105" s="140"/>
      <c r="B105"/>
      <c r="C105"/>
      <c r="D105"/>
      <c r="E105"/>
      <c r="F105"/>
      <c r="G105"/>
    </row>
    <row r="106" spans="1:13" x14ac:dyDescent="0.25">
      <c r="A106" s="140"/>
      <c r="B106"/>
      <c r="C106"/>
      <c r="D106"/>
      <c r="E106"/>
      <c r="F106"/>
      <c r="G106"/>
    </row>
    <row r="107" spans="1:13" x14ac:dyDescent="0.25">
      <c r="A107" s="140"/>
      <c r="B107"/>
      <c r="C107"/>
      <c r="D107"/>
      <c r="E107"/>
      <c r="F107"/>
      <c r="G107"/>
    </row>
    <row r="108" spans="1:13" x14ac:dyDescent="0.25">
      <c r="A108" s="140"/>
      <c r="B108"/>
      <c r="C108"/>
      <c r="D108"/>
      <c r="E108"/>
      <c r="F108"/>
      <c r="G108"/>
    </row>
    <row r="109" spans="1:13" x14ac:dyDescent="0.25">
      <c r="A109" s="140"/>
      <c r="B109"/>
      <c r="C109"/>
      <c r="D109"/>
      <c r="E109"/>
      <c r="F109"/>
      <c r="G109"/>
    </row>
    <row r="110" spans="1:13" x14ac:dyDescent="0.25">
      <c r="A110" s="140"/>
      <c r="B110"/>
      <c r="C110"/>
      <c r="D110"/>
      <c r="E110"/>
      <c r="F110"/>
      <c r="G110"/>
    </row>
    <row r="111" spans="1:13" x14ac:dyDescent="0.25">
      <c r="A111" s="140"/>
      <c r="B111"/>
      <c r="C111"/>
      <c r="D111"/>
      <c r="E111"/>
      <c r="F111"/>
      <c r="G111"/>
    </row>
    <row r="112" spans="1:13" x14ac:dyDescent="0.25">
      <c r="A112" s="140"/>
      <c r="B112"/>
      <c r="C112"/>
      <c r="D112"/>
      <c r="E112"/>
      <c r="F112"/>
      <c r="G112"/>
    </row>
    <row r="113" spans="1:7" x14ac:dyDescent="0.25">
      <c r="A113" s="140"/>
      <c r="B113"/>
      <c r="C113"/>
      <c r="D113"/>
      <c r="E113"/>
      <c r="F113"/>
      <c r="G113"/>
    </row>
    <row r="114" spans="1:7" x14ac:dyDescent="0.25">
      <c r="A114" s="140"/>
      <c r="B114"/>
      <c r="C114"/>
      <c r="D114"/>
      <c r="E114"/>
      <c r="F114"/>
      <c r="G114"/>
    </row>
    <row r="115" spans="1:7" x14ac:dyDescent="0.25">
      <c r="A115" s="140"/>
      <c r="B115"/>
      <c r="C115"/>
      <c r="D115"/>
      <c r="E115"/>
      <c r="F115"/>
      <c r="G115"/>
    </row>
    <row r="116" spans="1:7" x14ac:dyDescent="0.25">
      <c r="A116" s="140"/>
      <c r="B116"/>
      <c r="C116"/>
      <c r="D116"/>
      <c r="E116"/>
      <c r="F116"/>
      <c r="G116"/>
    </row>
  </sheetData>
  <sheetProtection algorithmName="SHA-512" hashValue="fgg2Nm6eHpDNY54LCMWyp2Js0ZoDLxl6spXfKlNcdKGMHMHj4txSsmFJxUXwbkBxWV2CKuF5AZL3f9Vv3QDIsQ==" saltValue="eAPm2p388Vbgj9LOXV11q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8.85546875" bestFit="1" customWidth="1"/>
    <col min="2" max="2" width="65.5703125" style="141" bestFit="1" customWidth="1"/>
    <col min="3" max="3" width="68" style="141" bestFit="1" customWidth="1"/>
    <col min="4" max="4" width="12.140625" style="141" bestFit="1" customWidth="1"/>
    <col min="5" max="5" width="12.42578125" style="141" bestFit="1" customWidth="1"/>
    <col min="6" max="6" width="114.140625" style="141" customWidth="1"/>
    <col min="7" max="7" width="10.42578125" style="141" customWidth="1"/>
    <col min="8" max="8" width="12.42578125" style="141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42" t="s">
        <v>214</v>
      </c>
      <c r="B1" s="149" t="s">
        <v>224</v>
      </c>
      <c r="C1" s="150" t="s">
        <v>35</v>
      </c>
      <c r="D1" s="143" t="s">
        <v>160</v>
      </c>
      <c r="E1" s="143" t="s">
        <v>225</v>
      </c>
      <c r="F1" s="142" t="s">
        <v>226</v>
      </c>
      <c r="G1" s="142" t="s">
        <v>214</v>
      </c>
      <c r="H1" s="142" t="s">
        <v>240</v>
      </c>
      <c r="I1" s="142" t="s">
        <v>216</v>
      </c>
      <c r="J1" s="142" t="s">
        <v>217</v>
      </c>
      <c r="K1" s="144" t="s">
        <v>227</v>
      </c>
      <c r="L1" s="151" t="s">
        <v>228</v>
      </c>
      <c r="M1" s="142" t="s">
        <v>240</v>
      </c>
      <c r="N1" s="142" t="s">
        <v>214</v>
      </c>
      <c r="O1" s="142" t="s">
        <v>216</v>
      </c>
      <c r="P1" s="142" t="s">
        <v>217</v>
      </c>
      <c r="Q1" s="144" t="s">
        <v>35</v>
      </c>
      <c r="R1" s="151" t="s">
        <v>229</v>
      </c>
      <c r="S1" s="142" t="s">
        <v>214</v>
      </c>
      <c r="T1" s="142" t="s">
        <v>217</v>
      </c>
      <c r="U1" s="142" t="s">
        <v>230</v>
      </c>
      <c r="V1" s="144" t="s">
        <v>160</v>
      </c>
      <c r="W1" s="142" t="s">
        <v>231</v>
      </c>
      <c r="X1" s="151" t="s">
        <v>232</v>
      </c>
      <c r="Y1" s="142" t="s">
        <v>233</v>
      </c>
      <c r="Z1" s="145" t="s">
        <v>234</v>
      </c>
    </row>
    <row r="2" spans="1:26" x14ac:dyDescent="0.25">
      <c r="A2" s="140">
        <f>ROWS(A$2:$B2)</f>
        <v>1</v>
      </c>
      <c r="B2" s="283" t="s">
        <v>261</v>
      </c>
      <c r="C2" s="283" t="s">
        <v>261</v>
      </c>
      <c r="D2" s="203"/>
      <c r="E2" s="203">
        <v>2040100</v>
      </c>
      <c r="F2" s="141" t="str">
        <f>B2&amp;"/"&amp;C2&amp;"/"&amp;D2</f>
        <v>Teilbetreutes Wohnen/Teilbetreutes Wohnen/</v>
      </c>
      <c r="G2" s="140">
        <f>ROWS($B$2:G2)</f>
        <v>1</v>
      </c>
      <c r="H2" s="159"/>
      <c r="I2" s="141">
        <f>IF(B2=B1,"",IF(LEN(B2)&lt;1,"",A2))</f>
        <v>1</v>
      </c>
      <c r="J2" s="141">
        <f>IFERROR(SMALL(I$2:I$100,ROWS($E$2:I2)),"")</f>
        <v>1</v>
      </c>
      <c r="K2" s="141" t="str">
        <f t="shared" ref="K2:K65" si="0">IFERROR(VLOOKUP(J2,A:B,2,0),IF(J1&lt;&gt;"","&lt;Neu&gt;",""))</f>
        <v>Teilbetreutes Wohnen</v>
      </c>
      <c r="L2" s="202" t="str">
        <f>Deckblatt_WMmB!C8</f>
        <v/>
      </c>
      <c r="M2" s="160"/>
      <c r="N2" t="str">
        <f>IF(AND($L$2=B2,$L$2&lt;&gt;0),A2,"")</f>
        <v/>
      </c>
      <c r="O2" t="str">
        <f t="shared" ref="O2:O28" si="1">IF(C2=C1,"",N2)</f>
        <v/>
      </c>
      <c r="P2">
        <f>IFERROR(SMALL(O$2:O$100,ROWS(O$2:O2)),"")</f>
        <v>4</v>
      </c>
      <c r="Q2" t="str">
        <f>IFERROR(IF(VLOOKUP(P2,A:C,3,0)=0," ",VLOOKUP(P2,A:C,3,0)),IF(P1&lt;&gt;"","&lt;Neu&gt;",""))</f>
        <v xml:space="preserve"> </v>
      </c>
      <c r="R2" s="202">
        <f>Deckblatt_WMmB!C9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2">
        <f>Deckblatt_WMmB!C10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40">
        <f>ROWS(A$2:$B3)</f>
        <v>2</v>
      </c>
      <c r="B3" s="283" t="s">
        <v>265</v>
      </c>
      <c r="C3" s="283" t="s">
        <v>164</v>
      </c>
      <c r="D3" s="203"/>
      <c r="E3" s="203">
        <v>2040204</v>
      </c>
      <c r="F3" s="141" t="str">
        <f t="shared" ref="F3:F66" si="4">B3&amp;"/"&amp;C3&amp;"/"&amp;D3</f>
        <v>Vollbetreutes Wohnen/Tagesbetreuung/</v>
      </c>
      <c r="G3" s="140">
        <f>ROWS($B$2:G3)</f>
        <v>2</v>
      </c>
      <c r="H3" s="159"/>
      <c r="I3" s="141">
        <f t="shared" ref="I3:I66" si="5">IF(B3=B2,"",IF(LEN(B3)&lt;1,"",A3))</f>
        <v>2</v>
      </c>
      <c r="J3" s="141">
        <f>IFERROR(SMALL(I$2:I$100,ROWS($E$2:I3)),"")</f>
        <v>2</v>
      </c>
      <c r="K3" s="141" t="str">
        <f t="shared" si="0"/>
        <v>Vollbetreutes Wohnen</v>
      </c>
      <c r="M3" s="161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0">
        <f>ROWS(A$2:$B4)</f>
        <v>3</v>
      </c>
      <c r="B4" s="283" t="s">
        <v>265</v>
      </c>
      <c r="C4" s="283" t="s">
        <v>265</v>
      </c>
      <c r="D4" s="203"/>
      <c r="E4" s="203">
        <v>2040201</v>
      </c>
      <c r="F4" s="141" t="str">
        <f t="shared" si="4"/>
        <v>Vollbetreutes Wohnen/Vollbetreutes Wohnen/</v>
      </c>
      <c r="G4" s="140">
        <f>ROWS($B$2:G4)</f>
        <v>3</v>
      </c>
      <c r="H4" s="159"/>
      <c r="I4" s="141" t="str">
        <f t="shared" si="5"/>
        <v/>
      </c>
      <c r="J4" s="141" t="str">
        <f>IFERROR(SMALL(I$2:I$100,ROWS($E$2:I4)),"")</f>
        <v/>
      </c>
      <c r="K4" s="141" t="str">
        <f t="shared" si="0"/>
        <v>&lt;Neu&gt;</v>
      </c>
      <c r="M4" s="161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1"/>
    </row>
    <row r="5" spans="1:26" x14ac:dyDescent="0.25">
      <c r="A5" s="140">
        <f>ROWS(A$2:$B5)</f>
        <v>4</v>
      </c>
      <c r="F5" s="141" t="str">
        <f t="shared" si="4"/>
        <v>//</v>
      </c>
      <c r="G5" s="140">
        <f>ROWS($B$2:G5)</f>
        <v>4</v>
      </c>
      <c r="H5" s="159"/>
      <c r="I5" s="141" t="str">
        <f t="shared" si="5"/>
        <v/>
      </c>
      <c r="J5" s="141" t="str">
        <f>IFERROR(SMALL(I$2:I$100,ROWS($E$2:I5)),"")</f>
        <v/>
      </c>
      <c r="K5" s="141" t="str">
        <f t="shared" si="0"/>
        <v/>
      </c>
      <c r="M5" s="161"/>
      <c r="N5">
        <f t="shared" si="6"/>
        <v>4</v>
      </c>
      <c r="O5">
        <f t="shared" si="1"/>
        <v>4</v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0">
        <f>ROWS(A$2:$B6)</f>
        <v>5</v>
      </c>
      <c r="F6" s="141" t="str">
        <f t="shared" si="4"/>
        <v>//</v>
      </c>
      <c r="G6" s="140">
        <f>ROWS($B$2:G6)</f>
        <v>5</v>
      </c>
      <c r="H6" s="159"/>
      <c r="I6" s="141" t="str">
        <f t="shared" si="5"/>
        <v/>
      </c>
      <c r="J6" s="141" t="str">
        <f>IFERROR(SMALL(I$2:I$100,ROWS($E$2:I6)),"")</f>
        <v/>
      </c>
      <c r="K6" s="141" t="str">
        <f t="shared" si="0"/>
        <v/>
      </c>
      <c r="M6" s="161"/>
      <c r="N6">
        <f t="shared" si="6"/>
        <v>5</v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0">
        <f>ROWS(A$2:$B7)</f>
        <v>6</v>
      </c>
      <c r="F7" s="141" t="str">
        <f t="shared" si="4"/>
        <v>//</v>
      </c>
      <c r="G7" s="140">
        <f>ROWS($B$2:G7)</f>
        <v>6</v>
      </c>
      <c r="H7" s="159"/>
      <c r="I7" s="141" t="str">
        <f t="shared" si="5"/>
        <v/>
      </c>
      <c r="J7" s="141" t="str">
        <f>IFERROR(SMALL(I$2:I$100,ROWS($E$2:I7)),"")</f>
        <v/>
      </c>
      <c r="K7" s="141" t="str">
        <f t="shared" si="0"/>
        <v/>
      </c>
      <c r="M7" s="161"/>
      <c r="N7">
        <f t="shared" si="6"/>
        <v>6</v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0">
        <f>ROWS(A$2:$B8)</f>
        <v>7</v>
      </c>
      <c r="F8" s="141" t="str">
        <f t="shared" si="4"/>
        <v>//</v>
      </c>
      <c r="G8" s="140">
        <f>ROWS($B$2:G8)</f>
        <v>7</v>
      </c>
      <c r="H8" s="159"/>
      <c r="I8" s="141" t="str">
        <f t="shared" si="5"/>
        <v/>
      </c>
      <c r="J8" s="141" t="str">
        <f>IFERROR(SMALL(I$2:I$100,ROWS($E$2:I8)),"")</f>
        <v/>
      </c>
      <c r="K8" s="141" t="str">
        <f t="shared" si="0"/>
        <v/>
      </c>
      <c r="M8" s="161"/>
      <c r="N8">
        <f t="shared" si="6"/>
        <v>7</v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0">
        <f>ROWS(A$2:$B9)</f>
        <v>8</v>
      </c>
      <c r="F9" s="141" t="str">
        <f t="shared" si="4"/>
        <v>//</v>
      </c>
      <c r="G9" s="140">
        <f>ROWS($B$2:G9)</f>
        <v>8</v>
      </c>
      <c r="H9" s="159"/>
      <c r="I9" s="141" t="str">
        <f t="shared" si="5"/>
        <v/>
      </c>
      <c r="J9" s="141" t="str">
        <f>IFERROR(SMALL(I$2:I$100,ROWS($E$2:I9)),"")</f>
        <v/>
      </c>
      <c r="K9" s="141" t="str">
        <f t="shared" si="0"/>
        <v/>
      </c>
      <c r="M9" s="161"/>
      <c r="N9">
        <f t="shared" si="6"/>
        <v>8</v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0">
        <f>ROWS(A$2:$B10)</f>
        <v>9</v>
      </c>
      <c r="F10" s="141" t="str">
        <f t="shared" si="4"/>
        <v>//</v>
      </c>
      <c r="G10" s="140">
        <f>ROWS($B$2:G10)</f>
        <v>9</v>
      </c>
      <c r="H10" s="159"/>
      <c r="I10" s="141" t="str">
        <f t="shared" si="5"/>
        <v/>
      </c>
      <c r="J10" s="141" t="str">
        <f>IFERROR(SMALL(I$2:I$100,ROWS($E$2:I10)),"")</f>
        <v/>
      </c>
      <c r="K10" s="141" t="str">
        <f t="shared" si="0"/>
        <v/>
      </c>
      <c r="M10" s="161"/>
      <c r="N10">
        <f t="shared" si="6"/>
        <v>9</v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0">
        <f>ROWS(A$2:$B11)</f>
        <v>10</v>
      </c>
      <c r="F11" s="141" t="str">
        <f t="shared" si="4"/>
        <v>//</v>
      </c>
      <c r="G11" s="140">
        <f>ROWS($B$2:G11)</f>
        <v>10</v>
      </c>
      <c r="H11" s="159"/>
      <c r="I11" s="141" t="str">
        <f t="shared" si="5"/>
        <v/>
      </c>
      <c r="J11" s="141" t="str">
        <f>IFERROR(SMALL(I$2:I$100,ROWS($E$2:I11)),"")</f>
        <v/>
      </c>
      <c r="K11" s="141" t="str">
        <f t="shared" si="0"/>
        <v/>
      </c>
      <c r="M11" s="161"/>
      <c r="N11">
        <f t="shared" si="6"/>
        <v>10</v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0">
        <f>ROWS(A$2:$B12)</f>
        <v>11</v>
      </c>
      <c r="D12" s="152"/>
      <c r="F12" s="141" t="str">
        <f t="shared" si="4"/>
        <v>//</v>
      </c>
      <c r="G12" s="140">
        <f>ROWS($B$2:G12)</f>
        <v>11</v>
      </c>
      <c r="H12" s="159"/>
      <c r="I12" s="141" t="str">
        <f t="shared" si="5"/>
        <v/>
      </c>
      <c r="J12" s="141" t="str">
        <f>IFERROR(SMALL(I$2:I$100,ROWS($E$2:I12)),"")</f>
        <v/>
      </c>
      <c r="K12" s="141" t="str">
        <f t="shared" si="0"/>
        <v/>
      </c>
      <c r="M12" s="161"/>
      <c r="N12">
        <f t="shared" si="6"/>
        <v>11</v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0">
        <f>ROWS(A$2:$B13)</f>
        <v>12</v>
      </c>
      <c r="F13" s="141" t="str">
        <f t="shared" si="4"/>
        <v>//</v>
      </c>
      <c r="G13" s="140">
        <f>ROWS($B$2:G13)</f>
        <v>12</v>
      </c>
      <c r="H13" s="159"/>
      <c r="I13" s="141" t="str">
        <f t="shared" si="5"/>
        <v/>
      </c>
      <c r="J13" s="141" t="str">
        <f>IFERROR(SMALL(I$2:I$100,ROWS($E$2:I13)),"")</f>
        <v/>
      </c>
      <c r="K13" s="141" t="str">
        <f t="shared" si="0"/>
        <v/>
      </c>
      <c r="M13" s="161"/>
      <c r="N13">
        <f t="shared" si="6"/>
        <v>12</v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0">
        <f>ROWS(A$2:$B14)</f>
        <v>13</v>
      </c>
      <c r="F14" s="141" t="str">
        <f t="shared" si="4"/>
        <v>//</v>
      </c>
      <c r="G14" s="140">
        <f>ROWS($B$2:G14)</f>
        <v>13</v>
      </c>
      <c r="H14" s="159"/>
      <c r="I14" s="141" t="str">
        <f t="shared" si="5"/>
        <v/>
      </c>
      <c r="J14" s="141" t="str">
        <f>IFERROR(SMALL(I$2:I$100,ROWS($E$2:I14)),"")</f>
        <v/>
      </c>
      <c r="K14" s="141" t="str">
        <f t="shared" si="0"/>
        <v/>
      </c>
      <c r="M14" s="161"/>
      <c r="N14">
        <f t="shared" si="6"/>
        <v>13</v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0">
        <f>ROWS(A$2:$B15)</f>
        <v>14</v>
      </c>
      <c r="F15" s="141" t="str">
        <f t="shared" si="4"/>
        <v>//</v>
      </c>
      <c r="G15" s="140">
        <f>ROWS($B$2:G15)</f>
        <v>14</v>
      </c>
      <c r="H15" s="159"/>
      <c r="I15" s="141" t="str">
        <f t="shared" si="5"/>
        <v/>
      </c>
      <c r="J15" s="141" t="str">
        <f>IFERROR(SMALL(I$2:I$100,ROWS($E$2:I15)),"")</f>
        <v/>
      </c>
      <c r="K15" s="141" t="str">
        <f t="shared" si="0"/>
        <v/>
      </c>
      <c r="M15" s="161"/>
      <c r="N15">
        <f t="shared" si="6"/>
        <v>14</v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0">
        <f>ROWS(A$2:$B16)</f>
        <v>15</v>
      </c>
      <c r="F16" s="141" t="str">
        <f t="shared" si="4"/>
        <v>//</v>
      </c>
      <c r="G16" s="140">
        <f>ROWS($B$2:G16)</f>
        <v>15</v>
      </c>
      <c r="H16" s="159"/>
      <c r="I16" s="141" t="str">
        <f t="shared" si="5"/>
        <v/>
      </c>
      <c r="J16" s="141" t="str">
        <f>IFERROR(SMALL(I$2:I$100,ROWS($E$2:I16)),"")</f>
        <v/>
      </c>
      <c r="K16" s="141" t="str">
        <f t="shared" si="0"/>
        <v/>
      </c>
      <c r="M16" s="161"/>
      <c r="N16">
        <f t="shared" si="6"/>
        <v>15</v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0">
        <f>ROWS(A$2:$B17)</f>
        <v>16</v>
      </c>
      <c r="D17" s="152"/>
      <c r="F17" s="141" t="str">
        <f t="shared" si="4"/>
        <v>//</v>
      </c>
      <c r="G17" s="140">
        <f>ROWS($B$2:G17)</f>
        <v>16</v>
      </c>
      <c r="H17" s="159"/>
      <c r="I17" s="141" t="str">
        <f t="shared" si="5"/>
        <v/>
      </c>
      <c r="J17" s="141" t="str">
        <f>IFERROR(SMALL(I$2:I$100,ROWS($E$2:I17)),"")</f>
        <v/>
      </c>
      <c r="K17" s="141" t="str">
        <f t="shared" si="0"/>
        <v/>
      </c>
      <c r="M17" s="161"/>
      <c r="N17">
        <f t="shared" si="6"/>
        <v>16</v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0">
        <f>ROWS(A$2:$B18)</f>
        <v>17</v>
      </c>
      <c r="F18" s="141" t="str">
        <f t="shared" si="4"/>
        <v>//</v>
      </c>
      <c r="G18" s="140">
        <f>ROWS($B$2:G18)</f>
        <v>17</v>
      </c>
      <c r="H18" s="159"/>
      <c r="I18" s="141" t="str">
        <f t="shared" si="5"/>
        <v/>
      </c>
      <c r="J18" s="141" t="str">
        <f>IFERROR(SMALL(I$2:I$100,ROWS($E$2:I18)),"")</f>
        <v/>
      </c>
      <c r="K18" s="141" t="str">
        <f t="shared" si="0"/>
        <v/>
      </c>
      <c r="M18" s="161"/>
      <c r="N18">
        <f t="shared" si="6"/>
        <v>17</v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0">
        <f>ROWS(A$2:$B19)</f>
        <v>18</v>
      </c>
      <c r="F19" s="141" t="str">
        <f t="shared" si="4"/>
        <v>//</v>
      </c>
      <c r="G19" s="140">
        <f>ROWS($B$2:G19)</f>
        <v>18</v>
      </c>
      <c r="H19" s="159"/>
      <c r="I19" s="141" t="str">
        <f t="shared" si="5"/>
        <v/>
      </c>
      <c r="J19" s="141" t="str">
        <f>IFERROR(SMALL(I$2:I$100,ROWS($E$2:I19)),"")</f>
        <v/>
      </c>
      <c r="K19" s="141" t="str">
        <f t="shared" si="0"/>
        <v/>
      </c>
      <c r="M19" s="161"/>
      <c r="N19">
        <f t="shared" si="6"/>
        <v>18</v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0">
        <f>ROWS(A$2:$B20)</f>
        <v>19</v>
      </c>
      <c r="F20" s="141" t="str">
        <f t="shared" si="4"/>
        <v>//</v>
      </c>
      <c r="G20" s="140">
        <f>ROWS($B$2:G20)</f>
        <v>19</v>
      </c>
      <c r="H20" s="159"/>
      <c r="I20" s="141" t="str">
        <f t="shared" si="5"/>
        <v/>
      </c>
      <c r="J20" s="141" t="str">
        <f>IFERROR(SMALL(I$2:I$100,ROWS($E$2:I20)),"")</f>
        <v/>
      </c>
      <c r="K20" s="141" t="str">
        <f t="shared" si="0"/>
        <v/>
      </c>
      <c r="M20" s="161"/>
      <c r="N20">
        <f t="shared" si="6"/>
        <v>19</v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0">
        <f>ROWS(A$2:$B21)</f>
        <v>20</v>
      </c>
      <c r="F21" s="141" t="str">
        <f t="shared" si="4"/>
        <v>//</v>
      </c>
      <c r="G21" s="140">
        <f>ROWS($B$2:G21)</f>
        <v>20</v>
      </c>
      <c r="H21" s="159"/>
      <c r="I21" s="141" t="str">
        <f t="shared" si="5"/>
        <v/>
      </c>
      <c r="J21" s="141" t="str">
        <f>IFERROR(SMALL(I$2:I$100,ROWS($E$2:I21)),"")</f>
        <v/>
      </c>
      <c r="K21" s="141" t="str">
        <f t="shared" si="0"/>
        <v/>
      </c>
      <c r="M21" s="161"/>
      <c r="N21">
        <f t="shared" si="6"/>
        <v>20</v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0">
        <f>ROWS(A$2:$B22)</f>
        <v>21</v>
      </c>
      <c r="F22" s="141" t="str">
        <f t="shared" si="4"/>
        <v>//</v>
      </c>
      <c r="G22" s="140">
        <f>ROWS($B$2:G22)</f>
        <v>21</v>
      </c>
      <c r="H22" s="159"/>
      <c r="I22" s="141" t="str">
        <f t="shared" si="5"/>
        <v/>
      </c>
      <c r="J22" s="141" t="str">
        <f>IFERROR(SMALL(I$2:I$100,ROWS($E$2:I22)),"")</f>
        <v/>
      </c>
      <c r="K22" s="141" t="str">
        <f t="shared" si="0"/>
        <v/>
      </c>
      <c r="M22" s="161"/>
      <c r="N22">
        <f t="shared" si="6"/>
        <v>21</v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0">
        <f>ROWS(A$2:$B23)</f>
        <v>22</v>
      </c>
      <c r="F23" s="141" t="str">
        <f t="shared" si="4"/>
        <v>//</v>
      </c>
      <c r="G23" s="140">
        <f>ROWS($B$2:G23)</f>
        <v>22</v>
      </c>
      <c r="H23" s="159"/>
      <c r="I23" s="141" t="str">
        <f t="shared" si="5"/>
        <v/>
      </c>
      <c r="J23" s="141" t="str">
        <f>IFERROR(SMALL(I$2:I$100,ROWS($E$2:I23)),"")</f>
        <v/>
      </c>
      <c r="K23" s="141" t="str">
        <f t="shared" si="0"/>
        <v/>
      </c>
      <c r="M23" s="161"/>
      <c r="N23">
        <f t="shared" si="6"/>
        <v>22</v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0">
        <f>ROWS(A$2:$B24)</f>
        <v>23</v>
      </c>
      <c r="C24"/>
      <c r="D24"/>
      <c r="F24" s="141" t="str">
        <f t="shared" si="4"/>
        <v>//</v>
      </c>
      <c r="G24" s="140">
        <f>ROWS($B$2:G24)</f>
        <v>23</v>
      </c>
      <c r="H24" s="159"/>
      <c r="I24" s="141" t="str">
        <f t="shared" si="5"/>
        <v/>
      </c>
      <c r="J24" s="141" t="str">
        <f>IFERROR(SMALL(I$2:I$100,ROWS($E$2:I24)),"")</f>
        <v/>
      </c>
      <c r="K24" s="141" t="str">
        <f t="shared" si="0"/>
        <v/>
      </c>
      <c r="M24" s="161"/>
      <c r="N24">
        <f t="shared" si="6"/>
        <v>23</v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0">
        <f>ROWS(A$2:$B25)</f>
        <v>24</v>
      </c>
      <c r="C25"/>
      <c r="D25"/>
      <c r="F25" s="141" t="str">
        <f t="shared" si="4"/>
        <v>//</v>
      </c>
      <c r="G25" s="140">
        <f>ROWS($B$2:G25)</f>
        <v>24</v>
      </c>
      <c r="H25" s="159"/>
      <c r="I25" s="141" t="str">
        <f t="shared" si="5"/>
        <v/>
      </c>
      <c r="J25" s="141" t="str">
        <f>IFERROR(SMALL(I$2:I$100,ROWS($E$2:I25)),"")</f>
        <v/>
      </c>
      <c r="K25" s="141" t="str">
        <f t="shared" si="0"/>
        <v/>
      </c>
      <c r="M25" s="161"/>
      <c r="N25">
        <f t="shared" si="6"/>
        <v>24</v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0">
        <f>ROWS(A$2:$B26)</f>
        <v>25</v>
      </c>
      <c r="B26"/>
      <c r="C26"/>
      <c r="D26"/>
      <c r="E26"/>
      <c r="F26" s="141" t="str">
        <f t="shared" si="4"/>
        <v>//</v>
      </c>
      <c r="G26" s="140">
        <f>ROWS($B$2:G26)</f>
        <v>25</v>
      </c>
      <c r="H26" s="159"/>
      <c r="I26" s="141" t="str">
        <f t="shared" si="5"/>
        <v/>
      </c>
      <c r="J26" s="141" t="str">
        <f>IFERROR(SMALL(I$2:I$100,ROWS($E$2:I26)),"")</f>
        <v/>
      </c>
      <c r="K26" s="141" t="str">
        <f t="shared" si="0"/>
        <v/>
      </c>
      <c r="M26" s="161"/>
      <c r="N26">
        <f t="shared" si="6"/>
        <v>25</v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0">
        <f>ROWS(A$2:$B27)</f>
        <v>26</v>
      </c>
      <c r="B27"/>
      <c r="C27"/>
      <c r="D27"/>
      <c r="E27"/>
      <c r="F27" s="141" t="str">
        <f t="shared" si="4"/>
        <v>//</v>
      </c>
      <c r="G27" s="140">
        <f>ROWS($B$2:G27)</f>
        <v>26</v>
      </c>
      <c r="H27" s="159"/>
      <c r="I27" s="141" t="str">
        <f t="shared" si="5"/>
        <v/>
      </c>
      <c r="J27" s="141" t="str">
        <f>IFERROR(SMALL(I$2:I$100,ROWS($E$2:I27)),"")</f>
        <v/>
      </c>
      <c r="K27" s="141" t="str">
        <f t="shared" si="0"/>
        <v/>
      </c>
      <c r="M27" s="161"/>
      <c r="N27">
        <f t="shared" si="6"/>
        <v>26</v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0">
        <f>ROWS(A$2:$B28)</f>
        <v>27</v>
      </c>
      <c r="B28"/>
      <c r="C28"/>
      <c r="D28"/>
      <c r="E28"/>
      <c r="F28" s="141" t="str">
        <f t="shared" si="4"/>
        <v>//</v>
      </c>
      <c r="G28" s="140">
        <f>ROWS($B$2:G28)</f>
        <v>27</v>
      </c>
      <c r="H28" s="159"/>
      <c r="I28" s="141" t="str">
        <f t="shared" si="5"/>
        <v/>
      </c>
      <c r="J28" s="141" t="str">
        <f>IFERROR(SMALL(I$2:I$100,ROWS($E$2:I28)),"")</f>
        <v/>
      </c>
      <c r="K28" s="141" t="str">
        <f t="shared" si="0"/>
        <v/>
      </c>
      <c r="M28" s="161"/>
      <c r="N28">
        <f t="shared" si="6"/>
        <v>27</v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0">
        <f>ROWS(A$2:$B29)</f>
        <v>28</v>
      </c>
      <c r="B29"/>
      <c r="C29"/>
      <c r="D29"/>
      <c r="E29"/>
      <c r="F29" s="141" t="str">
        <f t="shared" si="4"/>
        <v>//</v>
      </c>
      <c r="G29" s="140">
        <f>ROWS($B$2:G29)</f>
        <v>28</v>
      </c>
      <c r="H29" s="159"/>
      <c r="I29" s="141" t="str">
        <f t="shared" si="5"/>
        <v/>
      </c>
      <c r="J29" s="141" t="str">
        <f>IFERROR(SMALL(I$2:I$100,ROWS($E$2:I29)),"")</f>
        <v/>
      </c>
      <c r="K29" s="141" t="str">
        <f t="shared" si="0"/>
        <v/>
      </c>
      <c r="M29" s="161"/>
      <c r="N29">
        <f t="shared" si="6"/>
        <v>28</v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0">
        <f>ROWS(A$2:$B30)</f>
        <v>29</v>
      </c>
      <c r="B30"/>
      <c r="C30"/>
      <c r="D30"/>
      <c r="E30"/>
      <c r="F30" s="141" t="str">
        <f t="shared" si="4"/>
        <v>//</v>
      </c>
      <c r="G30" s="140">
        <f>ROWS($B$2:G30)</f>
        <v>29</v>
      </c>
      <c r="H30" s="159"/>
      <c r="I30" s="141" t="str">
        <f t="shared" si="5"/>
        <v/>
      </c>
      <c r="J30" s="141" t="str">
        <f>IFERROR(SMALL(I$2:I$100,ROWS($E$2:I30)),"")</f>
        <v/>
      </c>
      <c r="K30" s="141" t="str">
        <f t="shared" si="0"/>
        <v/>
      </c>
      <c r="M30" s="161"/>
      <c r="N30">
        <f t="shared" si="6"/>
        <v>29</v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0">
        <f>ROWS(A$2:$B31)</f>
        <v>30</v>
      </c>
      <c r="B31"/>
      <c r="C31"/>
      <c r="D31"/>
      <c r="E31"/>
      <c r="F31" s="141" t="str">
        <f t="shared" si="4"/>
        <v>//</v>
      </c>
      <c r="G31" s="140">
        <f>ROWS($B$2:G31)</f>
        <v>30</v>
      </c>
      <c r="H31" s="159"/>
      <c r="I31" s="141" t="str">
        <f t="shared" si="5"/>
        <v/>
      </c>
      <c r="J31" s="141" t="str">
        <f>IFERROR(SMALL(I$2:I$100,ROWS($E$2:I31)),"")</f>
        <v/>
      </c>
      <c r="K31" s="141" t="str">
        <f t="shared" si="0"/>
        <v/>
      </c>
      <c r="M31" s="161"/>
      <c r="N31">
        <f t="shared" si="6"/>
        <v>30</v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0">
        <f>ROWS(A$2:$B32)</f>
        <v>31</v>
      </c>
      <c r="B32"/>
      <c r="C32"/>
      <c r="D32"/>
      <c r="E32"/>
      <c r="F32" s="141" t="str">
        <f t="shared" si="4"/>
        <v>//</v>
      </c>
      <c r="G32" s="140">
        <f>ROWS($B$2:G32)</f>
        <v>31</v>
      </c>
      <c r="H32" s="159"/>
      <c r="I32" s="141" t="str">
        <f t="shared" si="5"/>
        <v/>
      </c>
      <c r="J32" s="141" t="str">
        <f>IFERROR(SMALL(I$2:I$100,ROWS($E$2:I32)),"")</f>
        <v/>
      </c>
      <c r="K32" s="141" t="str">
        <f t="shared" si="0"/>
        <v/>
      </c>
      <c r="M32" s="161"/>
      <c r="N32">
        <f t="shared" si="6"/>
        <v>31</v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0">
        <f>ROWS(A$2:$B33)</f>
        <v>32</v>
      </c>
      <c r="B33"/>
      <c r="C33"/>
      <c r="D33"/>
      <c r="E33"/>
      <c r="F33" s="141" t="str">
        <f t="shared" si="4"/>
        <v>//</v>
      </c>
      <c r="G33" s="140">
        <f>ROWS($B$2:G33)</f>
        <v>32</v>
      </c>
      <c r="H33" s="159"/>
      <c r="I33" s="141" t="str">
        <f t="shared" si="5"/>
        <v/>
      </c>
      <c r="J33" s="141" t="str">
        <f>IFERROR(SMALL(I$2:I$100,ROWS($E$2:I33)),"")</f>
        <v/>
      </c>
      <c r="K33" s="141" t="str">
        <f t="shared" si="0"/>
        <v/>
      </c>
      <c r="M33" s="161"/>
      <c r="N33">
        <f t="shared" si="6"/>
        <v>32</v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0">
        <f>ROWS(A$2:$B34)</f>
        <v>33</v>
      </c>
      <c r="B34"/>
      <c r="C34"/>
      <c r="D34"/>
      <c r="E34"/>
      <c r="F34" s="141" t="str">
        <f t="shared" si="4"/>
        <v>//</v>
      </c>
      <c r="G34" s="140">
        <f>ROWS($B$2:G34)</f>
        <v>33</v>
      </c>
      <c r="H34" s="159"/>
      <c r="I34" s="141" t="str">
        <f t="shared" si="5"/>
        <v/>
      </c>
      <c r="J34" s="141" t="str">
        <f>IFERROR(SMALL(I$2:I$100,ROWS($E$2:I34)),"")</f>
        <v/>
      </c>
      <c r="K34" s="141" t="str">
        <f t="shared" si="0"/>
        <v/>
      </c>
      <c r="M34" s="161"/>
      <c r="N34">
        <f t="shared" si="6"/>
        <v>33</v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0">
        <f>ROWS(A$2:$B35)</f>
        <v>34</v>
      </c>
      <c r="B35"/>
      <c r="C35"/>
      <c r="D35"/>
      <c r="E35"/>
      <c r="F35" s="141" t="str">
        <f t="shared" si="4"/>
        <v>//</v>
      </c>
      <c r="G35" s="140">
        <f>ROWS($B$2:G35)</f>
        <v>34</v>
      </c>
      <c r="H35" s="159"/>
      <c r="I35" s="141" t="str">
        <f t="shared" si="5"/>
        <v/>
      </c>
      <c r="J35" s="141" t="str">
        <f>IFERROR(SMALL(I$2:I$100,ROWS($E$2:I35)),"")</f>
        <v/>
      </c>
      <c r="K35" s="141" t="str">
        <f t="shared" si="0"/>
        <v/>
      </c>
      <c r="M35" s="161"/>
      <c r="N35">
        <f t="shared" si="6"/>
        <v>34</v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0">
        <f>ROWS(A$2:$B36)</f>
        <v>35</v>
      </c>
      <c r="B36"/>
      <c r="C36"/>
      <c r="D36"/>
      <c r="E36"/>
      <c r="F36" s="141" t="str">
        <f t="shared" si="4"/>
        <v>//</v>
      </c>
      <c r="G36" s="140">
        <f>ROWS($B$2:G36)</f>
        <v>35</v>
      </c>
      <c r="H36" s="159"/>
      <c r="I36" s="141" t="str">
        <f t="shared" si="5"/>
        <v/>
      </c>
      <c r="J36" s="141" t="str">
        <f>IFERROR(SMALL(I$2:I$100,ROWS($E$2:I36)),"")</f>
        <v/>
      </c>
      <c r="K36" s="141" t="str">
        <f t="shared" si="0"/>
        <v/>
      </c>
      <c r="M36" s="161"/>
      <c r="N36">
        <f t="shared" si="6"/>
        <v>35</v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0">
        <f>ROWS(A$2:$B37)</f>
        <v>36</v>
      </c>
      <c r="B37"/>
      <c r="C37"/>
      <c r="D37"/>
      <c r="E37"/>
      <c r="F37" s="141" t="str">
        <f t="shared" si="4"/>
        <v>//</v>
      </c>
      <c r="G37" s="140">
        <f>ROWS($B$2:G37)</f>
        <v>36</v>
      </c>
      <c r="H37" s="159"/>
      <c r="I37" s="141" t="str">
        <f t="shared" si="5"/>
        <v/>
      </c>
      <c r="J37" s="141" t="str">
        <f>IFERROR(SMALL(I$2:I$100,ROWS($E$2:I37)),"")</f>
        <v/>
      </c>
      <c r="K37" s="141" t="str">
        <f t="shared" si="0"/>
        <v/>
      </c>
      <c r="M37" s="161"/>
      <c r="N37">
        <f t="shared" si="6"/>
        <v>36</v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0">
        <f>ROWS(A$2:$B38)</f>
        <v>37</v>
      </c>
      <c r="B38"/>
      <c r="C38"/>
      <c r="D38"/>
      <c r="E38"/>
      <c r="F38" s="141" t="str">
        <f t="shared" si="4"/>
        <v>//</v>
      </c>
      <c r="G38" s="140">
        <f>ROWS($B$2:G38)</f>
        <v>37</v>
      </c>
      <c r="H38" s="159"/>
      <c r="I38" s="141" t="str">
        <f t="shared" si="5"/>
        <v/>
      </c>
      <c r="J38" s="141" t="str">
        <f>IFERROR(SMALL(I$2:I$100,ROWS($E$2:I38)),"")</f>
        <v/>
      </c>
      <c r="K38" s="141" t="str">
        <f t="shared" si="0"/>
        <v/>
      </c>
      <c r="M38" s="161"/>
      <c r="N38">
        <f t="shared" si="6"/>
        <v>37</v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0">
        <f>ROWS(A$2:$B39)</f>
        <v>38</v>
      </c>
      <c r="B39"/>
      <c r="C39"/>
      <c r="D39"/>
      <c r="E39"/>
      <c r="F39" s="141" t="str">
        <f t="shared" si="4"/>
        <v>//</v>
      </c>
      <c r="G39" s="140">
        <f>ROWS($B$2:G39)</f>
        <v>38</v>
      </c>
      <c r="H39" s="159"/>
      <c r="I39" s="141" t="str">
        <f t="shared" si="5"/>
        <v/>
      </c>
      <c r="J39" s="141" t="str">
        <f>IFERROR(SMALL(I$2:I$100,ROWS($E$2:I39)),"")</f>
        <v/>
      </c>
      <c r="K39" s="141" t="str">
        <f t="shared" si="0"/>
        <v/>
      </c>
      <c r="M39" s="161"/>
      <c r="N39">
        <f t="shared" si="6"/>
        <v>38</v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0">
        <f>ROWS(A$2:$B40)</f>
        <v>39</v>
      </c>
      <c r="B40"/>
      <c r="C40"/>
      <c r="D40"/>
      <c r="E40"/>
      <c r="F40" s="141" t="str">
        <f t="shared" si="4"/>
        <v>//</v>
      </c>
      <c r="G40" s="140">
        <f>ROWS($B$2:G40)</f>
        <v>39</v>
      </c>
      <c r="H40" s="159"/>
      <c r="I40" s="141" t="str">
        <f t="shared" si="5"/>
        <v/>
      </c>
      <c r="J40" s="141" t="str">
        <f>IFERROR(SMALL(I$2:I$100,ROWS($E$2:I40)),"")</f>
        <v/>
      </c>
      <c r="K40" s="141" t="str">
        <f t="shared" si="0"/>
        <v/>
      </c>
      <c r="M40" s="161"/>
      <c r="N40">
        <f t="shared" si="6"/>
        <v>39</v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0">
        <f>ROWS(A$2:$B41)</f>
        <v>40</v>
      </c>
      <c r="B41"/>
      <c r="C41"/>
      <c r="D41"/>
      <c r="E41"/>
      <c r="F41" s="141" t="str">
        <f t="shared" si="4"/>
        <v>//</v>
      </c>
      <c r="G41" s="140">
        <f>ROWS($B$2:G41)</f>
        <v>40</v>
      </c>
      <c r="H41" s="159"/>
      <c r="I41" s="141" t="str">
        <f t="shared" si="5"/>
        <v/>
      </c>
      <c r="J41" s="141" t="str">
        <f>IFERROR(SMALL(I$2:I$100,ROWS($E$2:I41)),"")</f>
        <v/>
      </c>
      <c r="K41" s="141" t="str">
        <f t="shared" si="0"/>
        <v/>
      </c>
      <c r="M41" s="161"/>
      <c r="N41">
        <f t="shared" si="6"/>
        <v>40</v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0">
        <f>ROWS(A$2:$B42)</f>
        <v>41</v>
      </c>
      <c r="B42"/>
      <c r="C42"/>
      <c r="D42"/>
      <c r="E42"/>
      <c r="F42" s="141" t="str">
        <f t="shared" si="4"/>
        <v>//</v>
      </c>
      <c r="G42" s="140">
        <f>ROWS($B$2:G42)</f>
        <v>41</v>
      </c>
      <c r="H42" s="159"/>
      <c r="I42" s="141" t="str">
        <f t="shared" si="5"/>
        <v/>
      </c>
      <c r="J42" s="141" t="str">
        <f>IFERROR(SMALL(I$2:I$100,ROWS($E$2:I42)),"")</f>
        <v/>
      </c>
      <c r="K42" s="141" t="str">
        <f t="shared" si="0"/>
        <v/>
      </c>
      <c r="M42" s="161"/>
      <c r="N42">
        <f t="shared" si="6"/>
        <v>41</v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0">
        <f>ROWS(A$2:$B43)</f>
        <v>42</v>
      </c>
      <c r="B43"/>
      <c r="C43"/>
      <c r="D43"/>
      <c r="E43"/>
      <c r="F43" s="141" t="str">
        <f t="shared" si="4"/>
        <v>//</v>
      </c>
      <c r="G43" s="140">
        <f>ROWS($B$2:G43)</f>
        <v>42</v>
      </c>
      <c r="H43" s="159"/>
      <c r="I43" s="141" t="str">
        <f t="shared" si="5"/>
        <v/>
      </c>
      <c r="J43" s="141" t="str">
        <f>IFERROR(SMALL(I$2:I$100,ROWS($E$2:I43)),"")</f>
        <v/>
      </c>
      <c r="K43" s="141" t="str">
        <f t="shared" si="0"/>
        <v/>
      </c>
      <c r="M43" s="161"/>
      <c r="N43">
        <f t="shared" si="6"/>
        <v>42</v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0">
        <f>ROWS(A$2:$B44)</f>
        <v>43</v>
      </c>
      <c r="B44"/>
      <c r="C44"/>
      <c r="D44"/>
      <c r="E44"/>
      <c r="F44" s="141" t="str">
        <f t="shared" si="4"/>
        <v>//</v>
      </c>
      <c r="G44" s="140">
        <f>ROWS($B$2:G44)</f>
        <v>43</v>
      </c>
      <c r="H44" s="159"/>
      <c r="I44" s="141" t="str">
        <f t="shared" si="5"/>
        <v/>
      </c>
      <c r="J44" s="141" t="str">
        <f>IFERROR(SMALL(I$2:I$100,ROWS($E$2:I44)),"")</f>
        <v/>
      </c>
      <c r="K44" s="141" t="str">
        <f t="shared" si="0"/>
        <v/>
      </c>
      <c r="M44" s="161"/>
      <c r="N44">
        <f t="shared" si="6"/>
        <v>43</v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0">
        <f>ROWS(A$2:$B45)</f>
        <v>44</v>
      </c>
      <c r="B45"/>
      <c r="C45"/>
      <c r="D45"/>
      <c r="E45"/>
      <c r="F45" s="141" t="str">
        <f t="shared" si="4"/>
        <v>//</v>
      </c>
      <c r="G45" s="140">
        <f>ROWS($B$2:G45)</f>
        <v>44</v>
      </c>
      <c r="H45" s="159"/>
      <c r="I45" s="141" t="str">
        <f t="shared" si="5"/>
        <v/>
      </c>
      <c r="J45" s="141" t="str">
        <f>IFERROR(SMALL(I$2:I$100,ROWS($E$2:I45)),"")</f>
        <v/>
      </c>
      <c r="K45" s="141" t="str">
        <f t="shared" si="0"/>
        <v/>
      </c>
      <c r="M45" s="161"/>
      <c r="N45">
        <f t="shared" si="6"/>
        <v>44</v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0">
        <f>ROWS(A$2:$B46)</f>
        <v>45</v>
      </c>
      <c r="B46"/>
      <c r="C46"/>
      <c r="D46"/>
      <c r="E46"/>
      <c r="F46" s="141" t="str">
        <f t="shared" si="4"/>
        <v>//</v>
      </c>
      <c r="G46" s="140">
        <f>ROWS($B$2:G46)</f>
        <v>45</v>
      </c>
      <c r="H46" s="159"/>
      <c r="I46" s="141" t="str">
        <f t="shared" si="5"/>
        <v/>
      </c>
      <c r="J46" s="141" t="str">
        <f>IFERROR(SMALL(I$2:I$100,ROWS($E$2:I46)),"")</f>
        <v/>
      </c>
      <c r="K46" s="141" t="str">
        <f t="shared" si="0"/>
        <v/>
      </c>
      <c r="M46" s="161"/>
      <c r="N46">
        <f t="shared" si="6"/>
        <v>45</v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0">
        <f>ROWS(A$2:$B47)</f>
        <v>46</v>
      </c>
      <c r="B47"/>
      <c r="C47"/>
      <c r="D47"/>
      <c r="E47"/>
      <c r="F47" s="141" t="str">
        <f t="shared" si="4"/>
        <v>//</v>
      </c>
      <c r="G47" s="140">
        <f>ROWS($B$2:G47)</f>
        <v>46</v>
      </c>
      <c r="H47" s="159"/>
      <c r="I47" s="141" t="str">
        <f t="shared" si="5"/>
        <v/>
      </c>
      <c r="J47" s="141" t="str">
        <f>IFERROR(SMALL(I$2:I$100,ROWS($E$2:I47)),"")</f>
        <v/>
      </c>
      <c r="K47" s="141" t="str">
        <f t="shared" si="0"/>
        <v/>
      </c>
      <c r="M47" s="161"/>
      <c r="N47">
        <f t="shared" si="6"/>
        <v>46</v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0">
        <f>ROWS(A$2:$B48)</f>
        <v>47</v>
      </c>
      <c r="B48"/>
      <c r="C48"/>
      <c r="D48"/>
      <c r="E48"/>
      <c r="F48" s="141" t="str">
        <f t="shared" si="4"/>
        <v>//</v>
      </c>
      <c r="G48" s="140">
        <f>ROWS($B$2:G48)</f>
        <v>47</v>
      </c>
      <c r="H48" s="159"/>
      <c r="I48" s="141" t="str">
        <f t="shared" si="5"/>
        <v/>
      </c>
      <c r="J48" s="141" t="str">
        <f>IFERROR(SMALL(I$2:I$100,ROWS($E$2:I48)),"")</f>
        <v/>
      </c>
      <c r="K48" s="141" t="str">
        <f t="shared" si="0"/>
        <v/>
      </c>
      <c r="M48" s="161"/>
      <c r="N48">
        <f t="shared" si="6"/>
        <v>47</v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0">
        <f>ROWS(A$2:$B49)</f>
        <v>48</v>
      </c>
      <c r="B49"/>
      <c r="C49"/>
      <c r="D49"/>
      <c r="E49"/>
      <c r="F49" s="141" t="str">
        <f t="shared" si="4"/>
        <v>//</v>
      </c>
      <c r="G49" s="140">
        <f>ROWS($B$2:G49)</f>
        <v>48</v>
      </c>
      <c r="H49" s="159"/>
      <c r="I49" s="141" t="str">
        <f t="shared" si="5"/>
        <v/>
      </c>
      <c r="J49" s="141" t="str">
        <f>IFERROR(SMALL(I$2:I$100,ROWS($E$2:I49)),"")</f>
        <v/>
      </c>
      <c r="K49" s="141" t="str">
        <f t="shared" si="0"/>
        <v/>
      </c>
      <c r="M49" s="161"/>
      <c r="N49">
        <f t="shared" si="6"/>
        <v>48</v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0">
        <f>ROWS(A$2:$B50)</f>
        <v>49</v>
      </c>
      <c r="B50"/>
      <c r="C50"/>
      <c r="D50"/>
      <c r="E50"/>
      <c r="F50" s="141" t="str">
        <f t="shared" si="4"/>
        <v>//</v>
      </c>
      <c r="G50" s="140">
        <f>ROWS($B$2:G50)</f>
        <v>49</v>
      </c>
      <c r="H50" s="159"/>
      <c r="I50" s="141" t="str">
        <f t="shared" si="5"/>
        <v/>
      </c>
      <c r="J50" s="141" t="str">
        <f>IFERROR(SMALL(I$2:I$100,ROWS($E$2:I50)),"")</f>
        <v/>
      </c>
      <c r="K50" s="141" t="str">
        <f t="shared" si="0"/>
        <v/>
      </c>
      <c r="M50" s="161"/>
      <c r="N50">
        <f t="shared" si="6"/>
        <v>49</v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0">
        <f>ROWS(A$2:$B51)</f>
        <v>50</v>
      </c>
      <c r="B51"/>
      <c r="C51"/>
      <c r="D51"/>
      <c r="E51"/>
      <c r="F51" s="141" t="str">
        <f t="shared" si="4"/>
        <v>//</v>
      </c>
      <c r="G51" s="140">
        <f>ROWS($B$2:G51)</f>
        <v>50</v>
      </c>
      <c r="H51" s="159"/>
      <c r="I51" s="141" t="str">
        <f t="shared" si="5"/>
        <v/>
      </c>
      <c r="J51" s="141" t="str">
        <f>IFERROR(SMALL(I$2:I$100,ROWS($E$2:I51)),"")</f>
        <v/>
      </c>
      <c r="K51" s="141" t="str">
        <f t="shared" si="0"/>
        <v/>
      </c>
      <c r="M51" s="161"/>
      <c r="N51">
        <f t="shared" si="6"/>
        <v>50</v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0">
        <f>ROWS(A$2:$B52)</f>
        <v>51</v>
      </c>
      <c r="B52"/>
      <c r="C52"/>
      <c r="D52"/>
      <c r="E52"/>
      <c r="F52" s="141" t="str">
        <f t="shared" si="4"/>
        <v>//</v>
      </c>
      <c r="G52" s="140">
        <f>ROWS($B$2:G52)</f>
        <v>51</v>
      </c>
      <c r="H52" s="159"/>
      <c r="I52" s="141" t="str">
        <f t="shared" si="5"/>
        <v/>
      </c>
      <c r="J52" s="141" t="str">
        <f>IFERROR(SMALL(I$2:I$100,ROWS($E$2:I52)),"")</f>
        <v/>
      </c>
      <c r="K52" s="141" t="str">
        <f t="shared" si="0"/>
        <v/>
      </c>
      <c r="M52" s="161"/>
      <c r="N52">
        <f t="shared" si="6"/>
        <v>51</v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0">
        <f>ROWS(A$2:$B53)</f>
        <v>52</v>
      </c>
      <c r="B53"/>
      <c r="C53"/>
      <c r="D53"/>
      <c r="E53"/>
      <c r="F53" s="141" t="str">
        <f t="shared" si="4"/>
        <v>//</v>
      </c>
      <c r="G53" s="140">
        <f>ROWS($B$2:G53)</f>
        <v>52</v>
      </c>
      <c r="H53" s="159"/>
      <c r="I53" s="141" t="str">
        <f t="shared" si="5"/>
        <v/>
      </c>
      <c r="J53" s="141" t="str">
        <f>IFERROR(SMALL(I$2:I$100,ROWS($E$2:I53)),"")</f>
        <v/>
      </c>
      <c r="K53" s="141" t="str">
        <f t="shared" si="0"/>
        <v/>
      </c>
      <c r="M53" s="161"/>
      <c r="N53">
        <f t="shared" si="6"/>
        <v>52</v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0">
        <f>ROWS(A$2:$B54)</f>
        <v>53</v>
      </c>
      <c r="B54"/>
      <c r="C54"/>
      <c r="D54"/>
      <c r="E54"/>
      <c r="F54" s="141" t="str">
        <f t="shared" si="4"/>
        <v>//</v>
      </c>
      <c r="G54" s="140">
        <f>ROWS($B$2:G54)</f>
        <v>53</v>
      </c>
      <c r="H54" s="159"/>
      <c r="I54" s="141" t="str">
        <f t="shared" si="5"/>
        <v/>
      </c>
      <c r="J54" s="141" t="str">
        <f>IFERROR(SMALL(I$2:I$100,ROWS($E$2:I54)),"")</f>
        <v/>
      </c>
      <c r="K54" s="141" t="str">
        <f t="shared" si="0"/>
        <v/>
      </c>
      <c r="M54" s="161"/>
      <c r="N54">
        <f t="shared" si="6"/>
        <v>53</v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0">
        <f>ROWS(A$2:$B55)</f>
        <v>54</v>
      </c>
      <c r="B55"/>
      <c r="C55"/>
      <c r="D55"/>
      <c r="E55"/>
      <c r="F55" s="141" t="str">
        <f t="shared" si="4"/>
        <v>//</v>
      </c>
      <c r="G55" s="140">
        <f>ROWS($B$2:G55)</f>
        <v>54</v>
      </c>
      <c r="H55" s="159"/>
      <c r="I55" s="141" t="str">
        <f t="shared" si="5"/>
        <v/>
      </c>
      <c r="J55" s="141" t="str">
        <f>IFERROR(SMALL(I$2:I$100,ROWS($E$2:I55)),"")</f>
        <v/>
      </c>
      <c r="K55" s="141" t="str">
        <f t="shared" si="0"/>
        <v/>
      </c>
      <c r="M55" s="161"/>
      <c r="N55">
        <f t="shared" si="6"/>
        <v>54</v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0">
        <f>ROWS(A$2:$B56)</f>
        <v>55</v>
      </c>
      <c r="B56"/>
      <c r="C56"/>
      <c r="D56"/>
      <c r="E56"/>
      <c r="F56" s="141" t="str">
        <f t="shared" si="4"/>
        <v>//</v>
      </c>
      <c r="G56" s="140">
        <f>ROWS($B$2:G56)</f>
        <v>55</v>
      </c>
      <c r="H56" s="159"/>
      <c r="I56" s="141" t="str">
        <f t="shared" si="5"/>
        <v/>
      </c>
      <c r="J56" s="141" t="str">
        <f>IFERROR(SMALL(I$2:I$100,ROWS($E$2:I56)),"")</f>
        <v/>
      </c>
      <c r="K56" s="141" t="str">
        <f t="shared" si="0"/>
        <v/>
      </c>
      <c r="M56" s="161"/>
      <c r="N56">
        <f t="shared" si="6"/>
        <v>55</v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0">
        <f>ROWS(A$2:$B57)</f>
        <v>56</v>
      </c>
      <c r="B57"/>
      <c r="C57"/>
      <c r="D57"/>
      <c r="E57"/>
      <c r="F57" s="141" t="str">
        <f t="shared" si="4"/>
        <v>//</v>
      </c>
      <c r="G57" s="140">
        <f>ROWS($B$2:G57)</f>
        <v>56</v>
      </c>
      <c r="H57" s="159"/>
      <c r="I57" s="141" t="str">
        <f t="shared" si="5"/>
        <v/>
      </c>
      <c r="J57" s="141" t="str">
        <f>IFERROR(SMALL(I$2:I$100,ROWS($E$2:I57)),"")</f>
        <v/>
      </c>
      <c r="K57" s="141" t="str">
        <f t="shared" si="0"/>
        <v/>
      </c>
      <c r="M57" s="161"/>
      <c r="N57">
        <f t="shared" si="6"/>
        <v>56</v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0">
        <f>ROWS(A$2:$B58)</f>
        <v>57</v>
      </c>
      <c r="B58"/>
      <c r="C58"/>
      <c r="D58"/>
      <c r="E58"/>
      <c r="F58" s="141" t="str">
        <f t="shared" si="4"/>
        <v>//</v>
      </c>
      <c r="G58" s="140">
        <f>ROWS($B$2:G58)</f>
        <v>57</v>
      </c>
      <c r="H58" s="159"/>
      <c r="I58" s="141" t="str">
        <f t="shared" si="5"/>
        <v/>
      </c>
      <c r="J58" s="141" t="str">
        <f>IFERROR(SMALL(I$2:I$100,ROWS($E$2:I58)),"")</f>
        <v/>
      </c>
      <c r="K58" s="141" t="str">
        <f t="shared" si="0"/>
        <v/>
      </c>
      <c r="M58" s="161"/>
      <c r="N58">
        <f t="shared" si="6"/>
        <v>57</v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0">
        <f>ROWS(A$2:$B59)</f>
        <v>58</v>
      </c>
      <c r="B59"/>
      <c r="C59"/>
      <c r="D59"/>
      <c r="E59"/>
      <c r="F59" s="141" t="str">
        <f t="shared" si="4"/>
        <v>//</v>
      </c>
      <c r="G59" s="140">
        <f>ROWS($B$2:G59)</f>
        <v>58</v>
      </c>
      <c r="H59" s="159"/>
      <c r="I59" s="141" t="str">
        <f t="shared" si="5"/>
        <v/>
      </c>
      <c r="J59" s="141" t="str">
        <f>IFERROR(SMALL(I$2:I$100,ROWS($E$2:I59)),"")</f>
        <v/>
      </c>
      <c r="K59" s="141" t="str">
        <f t="shared" si="0"/>
        <v/>
      </c>
      <c r="M59" s="161"/>
      <c r="N59">
        <f t="shared" si="6"/>
        <v>58</v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0">
        <f>ROWS(A$2:$B60)</f>
        <v>59</v>
      </c>
      <c r="B60"/>
      <c r="C60"/>
      <c r="D60"/>
      <c r="E60"/>
      <c r="F60" s="141" t="str">
        <f t="shared" si="4"/>
        <v>//</v>
      </c>
      <c r="G60" s="140">
        <f>ROWS($B$2:G60)</f>
        <v>59</v>
      </c>
      <c r="H60" s="159"/>
      <c r="I60" s="141" t="str">
        <f t="shared" si="5"/>
        <v/>
      </c>
      <c r="J60" s="141" t="str">
        <f>IFERROR(SMALL(I$2:I$100,ROWS($E$2:I60)),"")</f>
        <v/>
      </c>
      <c r="K60" s="141" t="str">
        <f t="shared" si="0"/>
        <v/>
      </c>
      <c r="M60" s="161"/>
      <c r="N60">
        <f t="shared" si="6"/>
        <v>59</v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0">
        <f>ROWS(A$2:$B61)</f>
        <v>60</v>
      </c>
      <c r="B61"/>
      <c r="C61"/>
      <c r="D61"/>
      <c r="E61"/>
      <c r="F61" s="141" t="str">
        <f t="shared" si="4"/>
        <v>//</v>
      </c>
      <c r="G61" s="140">
        <f>ROWS($B$2:G61)</f>
        <v>60</v>
      </c>
      <c r="H61" s="159"/>
      <c r="I61" s="141" t="str">
        <f t="shared" si="5"/>
        <v/>
      </c>
      <c r="J61" s="141" t="str">
        <f>IFERROR(SMALL(I$2:I$100,ROWS($E$2:I61)),"")</f>
        <v/>
      </c>
      <c r="K61" s="141" t="str">
        <f t="shared" si="0"/>
        <v/>
      </c>
      <c r="M61" s="161"/>
      <c r="N61">
        <f t="shared" si="6"/>
        <v>60</v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0">
        <f>ROWS(A$2:$B62)</f>
        <v>61</v>
      </c>
      <c r="B62"/>
      <c r="C62"/>
      <c r="D62"/>
      <c r="E62"/>
      <c r="F62" s="141" t="str">
        <f t="shared" si="4"/>
        <v>//</v>
      </c>
      <c r="G62" s="140">
        <f>ROWS($B$2:G62)</f>
        <v>61</v>
      </c>
      <c r="H62" s="159"/>
      <c r="I62" s="141" t="str">
        <f t="shared" si="5"/>
        <v/>
      </c>
      <c r="J62" s="141" t="str">
        <f>IFERROR(SMALL(I$2:I$100,ROWS($E$2:I62)),"")</f>
        <v/>
      </c>
      <c r="K62" s="141" t="str">
        <f t="shared" si="0"/>
        <v/>
      </c>
      <c r="M62" s="161"/>
      <c r="N62">
        <f t="shared" si="6"/>
        <v>61</v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0">
        <f>ROWS(A$2:$B63)</f>
        <v>62</v>
      </c>
      <c r="B63"/>
      <c r="C63"/>
      <c r="D63"/>
      <c r="E63"/>
      <c r="F63" s="141" t="str">
        <f t="shared" si="4"/>
        <v>//</v>
      </c>
      <c r="G63" s="140">
        <f>ROWS($B$2:G63)</f>
        <v>62</v>
      </c>
      <c r="H63" s="159"/>
      <c r="I63" s="141" t="str">
        <f t="shared" si="5"/>
        <v/>
      </c>
      <c r="J63" s="141" t="str">
        <f>IFERROR(SMALL(I$2:I$100,ROWS($E$2:I63)),"")</f>
        <v/>
      </c>
      <c r="K63" s="141" t="str">
        <f t="shared" si="0"/>
        <v/>
      </c>
      <c r="M63" s="161"/>
      <c r="N63">
        <f t="shared" si="6"/>
        <v>62</v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0">
        <f>ROWS(A$2:$B64)</f>
        <v>63</v>
      </c>
      <c r="B64"/>
      <c r="C64"/>
      <c r="D64"/>
      <c r="E64"/>
      <c r="F64" s="141" t="str">
        <f t="shared" si="4"/>
        <v>//</v>
      </c>
      <c r="G64" s="140">
        <f>ROWS($B$2:G64)</f>
        <v>63</v>
      </c>
      <c r="H64" s="159"/>
      <c r="I64" s="141" t="str">
        <f t="shared" si="5"/>
        <v/>
      </c>
      <c r="J64" s="141" t="str">
        <f>IFERROR(SMALL(I$2:I$100,ROWS($E$2:I64)),"")</f>
        <v/>
      </c>
      <c r="K64" s="141" t="str">
        <f t="shared" si="0"/>
        <v/>
      </c>
      <c r="M64" s="161"/>
      <c r="N64">
        <f t="shared" si="6"/>
        <v>63</v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0">
        <f>ROWS(A$2:$B65)</f>
        <v>64</v>
      </c>
      <c r="B65"/>
      <c r="C65"/>
      <c r="D65"/>
      <c r="E65"/>
      <c r="F65" s="141" t="str">
        <f t="shared" si="4"/>
        <v>//</v>
      </c>
      <c r="G65" s="140">
        <f>ROWS($B$2:G65)</f>
        <v>64</v>
      </c>
      <c r="H65" s="159"/>
      <c r="I65" s="141" t="str">
        <f t="shared" si="5"/>
        <v/>
      </c>
      <c r="J65" s="141" t="str">
        <f>IFERROR(SMALL(I$2:I$100,ROWS($E$2:I65)),"")</f>
        <v/>
      </c>
      <c r="K65" s="141" t="str">
        <f t="shared" si="0"/>
        <v/>
      </c>
      <c r="M65" s="161"/>
      <c r="N65">
        <f t="shared" si="6"/>
        <v>64</v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0">
        <f>ROWS(A$2:$B66)</f>
        <v>65</v>
      </c>
      <c r="B66"/>
      <c r="C66"/>
      <c r="D66"/>
      <c r="E66"/>
      <c r="F66" s="141" t="str">
        <f t="shared" si="4"/>
        <v>//</v>
      </c>
      <c r="G66" s="140">
        <f>ROWS($B$2:G66)</f>
        <v>65</v>
      </c>
      <c r="H66" s="159"/>
      <c r="I66" s="141" t="str">
        <f t="shared" si="5"/>
        <v/>
      </c>
      <c r="J66" s="141" t="str">
        <f>IFERROR(SMALL(I$2:I$100,ROWS($E$2:I66)),"")</f>
        <v/>
      </c>
      <c r="K66" s="141" t="str">
        <f t="shared" ref="K66:K100" si="12">IFERROR(VLOOKUP(J66,A:B,2,0),IF(J65&lt;&gt;"","&lt;Neu&gt;",""))</f>
        <v/>
      </c>
      <c r="M66" s="161"/>
      <c r="N66">
        <f t="shared" si="6"/>
        <v>65</v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0">
        <f>ROWS(A$2:$B67)</f>
        <v>66</v>
      </c>
      <c r="B67"/>
      <c r="C67"/>
      <c r="D67"/>
      <c r="E67"/>
      <c r="F67" s="141" t="str">
        <f t="shared" ref="F67:F100" si="16">B67&amp;"/"&amp;C67&amp;"/"&amp;D67</f>
        <v>//</v>
      </c>
      <c r="G67" s="140">
        <f>ROWS($B$2:G67)</f>
        <v>66</v>
      </c>
      <c r="H67" s="159"/>
      <c r="I67" s="141" t="str">
        <f t="shared" ref="I67:I100" si="17">IF(B67=B66,"",IF(LEN(B67)&lt;1,"",A67))</f>
        <v/>
      </c>
      <c r="J67" s="141" t="str">
        <f>IFERROR(SMALL(I$2:I$100,ROWS($E$2:I67)),"")</f>
        <v/>
      </c>
      <c r="K67" s="141" t="str">
        <f t="shared" si="12"/>
        <v/>
      </c>
      <c r="M67" s="161"/>
      <c r="N67">
        <f t="shared" ref="N67:N100" si="18">IF(AND($L$2=B67,$L$2&lt;&gt;0),A67,"")</f>
        <v>66</v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0">
        <f>ROWS(A$2:$B68)</f>
        <v>67</v>
      </c>
      <c r="B68"/>
      <c r="C68"/>
      <c r="D68"/>
      <c r="E68"/>
      <c r="F68" s="141" t="str">
        <f t="shared" si="16"/>
        <v>//</v>
      </c>
      <c r="G68" s="140">
        <f>ROWS($B$2:G68)</f>
        <v>67</v>
      </c>
      <c r="H68" s="159"/>
      <c r="I68" s="141" t="str">
        <f t="shared" si="17"/>
        <v/>
      </c>
      <c r="J68" s="141" t="str">
        <f>IFERROR(SMALL(I$2:I$100,ROWS($E$2:I68)),"")</f>
        <v/>
      </c>
      <c r="K68" s="141" t="str">
        <f t="shared" si="12"/>
        <v/>
      </c>
      <c r="M68" s="161"/>
      <c r="N68">
        <f t="shared" si="18"/>
        <v>67</v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0">
        <f>ROWS(A$2:$B69)</f>
        <v>68</v>
      </c>
      <c r="B69"/>
      <c r="C69"/>
      <c r="D69"/>
      <c r="E69"/>
      <c r="F69" s="141" t="str">
        <f t="shared" si="16"/>
        <v>//</v>
      </c>
      <c r="G69" s="140">
        <f>ROWS($B$2:G69)</f>
        <v>68</v>
      </c>
      <c r="H69" s="159"/>
      <c r="I69" s="141" t="str">
        <f t="shared" si="17"/>
        <v/>
      </c>
      <c r="J69" s="141" t="str">
        <f>IFERROR(SMALL(I$2:I$100,ROWS($E$2:I69)),"")</f>
        <v/>
      </c>
      <c r="K69" s="141" t="str">
        <f t="shared" si="12"/>
        <v/>
      </c>
      <c r="M69" s="161"/>
      <c r="N69">
        <f t="shared" si="18"/>
        <v>68</v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0">
        <f>ROWS(A$2:$B70)</f>
        <v>69</v>
      </c>
      <c r="B70"/>
      <c r="C70"/>
      <c r="D70"/>
      <c r="E70"/>
      <c r="F70" s="141" t="str">
        <f t="shared" si="16"/>
        <v>//</v>
      </c>
      <c r="G70" s="140">
        <f>ROWS($B$2:G70)</f>
        <v>69</v>
      </c>
      <c r="H70" s="159"/>
      <c r="I70" s="141" t="str">
        <f t="shared" si="17"/>
        <v/>
      </c>
      <c r="J70" s="141" t="str">
        <f>IFERROR(SMALL(I$2:I$100,ROWS($E$2:I70)),"")</f>
        <v/>
      </c>
      <c r="K70" s="141" t="str">
        <f t="shared" si="12"/>
        <v/>
      </c>
      <c r="M70" s="161"/>
      <c r="N70">
        <f t="shared" si="18"/>
        <v>69</v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0">
        <f>ROWS(A$2:$B71)</f>
        <v>70</v>
      </c>
      <c r="B71"/>
      <c r="C71"/>
      <c r="D71"/>
      <c r="E71"/>
      <c r="F71" s="141" t="str">
        <f t="shared" si="16"/>
        <v>//</v>
      </c>
      <c r="G71" s="140">
        <f>ROWS($B$2:G71)</f>
        <v>70</v>
      </c>
      <c r="H71" s="159"/>
      <c r="I71" s="141" t="str">
        <f t="shared" si="17"/>
        <v/>
      </c>
      <c r="J71" s="141" t="str">
        <f>IFERROR(SMALL(I$2:I$100,ROWS($E$2:I71)),"")</f>
        <v/>
      </c>
      <c r="K71" s="141" t="str">
        <f t="shared" si="12"/>
        <v/>
      </c>
      <c r="M71" s="161"/>
      <c r="N71">
        <f t="shared" si="18"/>
        <v>70</v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0">
        <f>ROWS(A$2:$B72)</f>
        <v>71</v>
      </c>
      <c r="B72"/>
      <c r="C72"/>
      <c r="D72"/>
      <c r="E72"/>
      <c r="F72" s="141" t="str">
        <f t="shared" si="16"/>
        <v>//</v>
      </c>
      <c r="G72" s="140">
        <f>ROWS($B$2:G72)</f>
        <v>71</v>
      </c>
      <c r="H72" s="159"/>
      <c r="I72" s="141" t="str">
        <f t="shared" si="17"/>
        <v/>
      </c>
      <c r="J72" s="141" t="str">
        <f>IFERROR(SMALL(I$2:I$100,ROWS($E$2:I72)),"")</f>
        <v/>
      </c>
      <c r="K72" s="141" t="str">
        <f t="shared" si="12"/>
        <v/>
      </c>
      <c r="M72" s="161"/>
      <c r="N72">
        <f t="shared" si="18"/>
        <v>71</v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0">
        <f>ROWS(A$2:$B73)</f>
        <v>72</v>
      </c>
      <c r="B73"/>
      <c r="C73"/>
      <c r="D73"/>
      <c r="E73"/>
      <c r="F73" s="141" t="str">
        <f t="shared" si="16"/>
        <v>//</v>
      </c>
      <c r="G73" s="140">
        <f>ROWS($B$2:G73)</f>
        <v>72</v>
      </c>
      <c r="H73" s="159"/>
      <c r="I73" s="141" t="str">
        <f t="shared" si="17"/>
        <v/>
      </c>
      <c r="J73" s="141" t="str">
        <f>IFERROR(SMALL(I$2:I$100,ROWS($E$2:I73)),"")</f>
        <v/>
      </c>
      <c r="K73" s="141" t="str">
        <f t="shared" si="12"/>
        <v/>
      </c>
      <c r="M73" s="161"/>
      <c r="N73">
        <f t="shared" si="18"/>
        <v>72</v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0">
        <f>ROWS(A$2:$B74)</f>
        <v>73</v>
      </c>
      <c r="B74"/>
      <c r="C74"/>
      <c r="D74"/>
      <c r="E74"/>
      <c r="F74" s="141" t="str">
        <f t="shared" si="16"/>
        <v>//</v>
      </c>
      <c r="G74" s="140">
        <f>ROWS($B$2:G74)</f>
        <v>73</v>
      </c>
      <c r="H74" s="159"/>
      <c r="I74" s="141" t="str">
        <f t="shared" si="17"/>
        <v/>
      </c>
      <c r="J74" s="141" t="str">
        <f>IFERROR(SMALL(I$2:I$100,ROWS($E$2:I74)),"")</f>
        <v/>
      </c>
      <c r="K74" s="141" t="str">
        <f t="shared" si="12"/>
        <v/>
      </c>
      <c r="M74" s="161"/>
      <c r="N74">
        <f t="shared" si="18"/>
        <v>73</v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0">
        <f>ROWS(A$2:$B75)</f>
        <v>74</v>
      </c>
      <c r="B75"/>
      <c r="C75"/>
      <c r="D75"/>
      <c r="E75"/>
      <c r="F75" s="141" t="str">
        <f t="shared" si="16"/>
        <v>//</v>
      </c>
      <c r="G75" s="140">
        <f>ROWS($B$2:G75)</f>
        <v>74</v>
      </c>
      <c r="H75" s="159"/>
      <c r="I75" s="141" t="str">
        <f t="shared" si="17"/>
        <v/>
      </c>
      <c r="J75" s="141" t="str">
        <f>IFERROR(SMALL(I$2:I$100,ROWS($E$2:I75)),"")</f>
        <v/>
      </c>
      <c r="K75" s="141" t="str">
        <f t="shared" si="12"/>
        <v/>
      </c>
      <c r="M75" s="161"/>
      <c r="N75">
        <f t="shared" si="18"/>
        <v>74</v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0">
        <f>ROWS(A$2:$B76)</f>
        <v>75</v>
      </c>
      <c r="B76"/>
      <c r="C76"/>
      <c r="D76"/>
      <c r="E76"/>
      <c r="F76" s="141" t="str">
        <f t="shared" si="16"/>
        <v>//</v>
      </c>
      <c r="G76" s="140">
        <f>ROWS($B$2:G76)</f>
        <v>75</v>
      </c>
      <c r="H76" s="159"/>
      <c r="I76" s="141" t="str">
        <f t="shared" si="17"/>
        <v/>
      </c>
      <c r="J76" s="141" t="str">
        <f>IFERROR(SMALL(I$2:I$100,ROWS($E$2:I76)),"")</f>
        <v/>
      </c>
      <c r="K76" s="141" t="str">
        <f t="shared" si="12"/>
        <v/>
      </c>
      <c r="M76" s="161"/>
      <c r="N76">
        <f t="shared" si="18"/>
        <v>75</v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0">
        <f>ROWS(A$2:$B77)</f>
        <v>76</v>
      </c>
      <c r="B77"/>
      <c r="C77"/>
      <c r="D77"/>
      <c r="E77"/>
      <c r="F77" s="141" t="str">
        <f t="shared" si="16"/>
        <v>//</v>
      </c>
      <c r="G77" s="140">
        <f>ROWS($B$2:G77)</f>
        <v>76</v>
      </c>
      <c r="H77" s="159"/>
      <c r="I77" s="141" t="str">
        <f t="shared" si="17"/>
        <v/>
      </c>
      <c r="J77" s="141" t="str">
        <f>IFERROR(SMALL(I$2:I$100,ROWS($E$2:I77)),"")</f>
        <v/>
      </c>
      <c r="K77" s="141" t="str">
        <f t="shared" si="12"/>
        <v/>
      </c>
      <c r="M77" s="161"/>
      <c r="N77">
        <f t="shared" si="18"/>
        <v>76</v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0">
        <f>ROWS(A$2:$B78)</f>
        <v>77</v>
      </c>
      <c r="B78"/>
      <c r="C78"/>
      <c r="D78"/>
      <c r="E78"/>
      <c r="F78" s="141" t="str">
        <f t="shared" si="16"/>
        <v>//</v>
      </c>
      <c r="G78" s="140">
        <f>ROWS($B$2:G78)</f>
        <v>77</v>
      </c>
      <c r="H78" s="159"/>
      <c r="I78" s="141" t="str">
        <f t="shared" si="17"/>
        <v/>
      </c>
      <c r="J78" s="141" t="str">
        <f>IFERROR(SMALL(I$2:I$100,ROWS($E$2:I78)),"")</f>
        <v/>
      </c>
      <c r="K78" s="141" t="str">
        <f t="shared" si="12"/>
        <v/>
      </c>
      <c r="M78" s="161"/>
      <c r="N78">
        <f t="shared" si="18"/>
        <v>77</v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0">
        <f>ROWS(A$2:$B79)</f>
        <v>78</v>
      </c>
      <c r="B79"/>
      <c r="C79"/>
      <c r="D79"/>
      <c r="E79"/>
      <c r="F79" s="141" t="str">
        <f t="shared" si="16"/>
        <v>//</v>
      </c>
      <c r="G79" s="140">
        <f>ROWS($B$2:G79)</f>
        <v>78</v>
      </c>
      <c r="H79" s="159"/>
      <c r="I79" s="141" t="str">
        <f t="shared" si="17"/>
        <v/>
      </c>
      <c r="J79" s="141" t="str">
        <f>IFERROR(SMALL(I$2:I$100,ROWS($E$2:I79)),"")</f>
        <v/>
      </c>
      <c r="K79" s="141" t="str">
        <f t="shared" si="12"/>
        <v/>
      </c>
      <c r="M79" s="161"/>
      <c r="N79">
        <f t="shared" si="18"/>
        <v>78</v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0">
        <f>ROWS(A$2:$B80)</f>
        <v>79</v>
      </c>
      <c r="B80"/>
      <c r="C80"/>
      <c r="D80"/>
      <c r="E80"/>
      <c r="F80" s="141" t="str">
        <f t="shared" si="16"/>
        <v>//</v>
      </c>
      <c r="G80" s="140">
        <f>ROWS($B$2:G80)</f>
        <v>79</v>
      </c>
      <c r="H80" s="159"/>
      <c r="I80" s="141" t="str">
        <f t="shared" si="17"/>
        <v/>
      </c>
      <c r="J80" s="141" t="str">
        <f>IFERROR(SMALL(I$2:I$100,ROWS($E$2:I80)),"")</f>
        <v/>
      </c>
      <c r="K80" s="141" t="str">
        <f t="shared" si="12"/>
        <v/>
      </c>
      <c r="M80" s="161"/>
      <c r="N80">
        <f t="shared" si="18"/>
        <v>79</v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0">
        <f>ROWS(A$2:$B81)</f>
        <v>80</v>
      </c>
      <c r="B81"/>
      <c r="C81"/>
      <c r="D81"/>
      <c r="E81"/>
      <c r="F81" s="141" t="str">
        <f t="shared" si="16"/>
        <v>//</v>
      </c>
      <c r="G81" s="140">
        <f>ROWS($B$2:G81)</f>
        <v>80</v>
      </c>
      <c r="H81" s="159"/>
      <c r="I81" s="141" t="str">
        <f t="shared" si="17"/>
        <v/>
      </c>
      <c r="J81" s="141" t="str">
        <f>IFERROR(SMALL(I$2:I$100,ROWS($E$2:I81)),"")</f>
        <v/>
      </c>
      <c r="K81" s="141" t="str">
        <f t="shared" si="12"/>
        <v/>
      </c>
      <c r="M81" s="161"/>
      <c r="N81">
        <f t="shared" si="18"/>
        <v>80</v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0">
        <f>ROWS(A$2:$B82)</f>
        <v>81</v>
      </c>
      <c r="B82"/>
      <c r="C82"/>
      <c r="D82"/>
      <c r="E82"/>
      <c r="F82" s="141" t="str">
        <f t="shared" si="16"/>
        <v>//</v>
      </c>
      <c r="G82" s="140">
        <f>ROWS($B$2:G82)</f>
        <v>81</v>
      </c>
      <c r="H82" s="159"/>
      <c r="I82" s="141" t="str">
        <f t="shared" si="17"/>
        <v/>
      </c>
      <c r="J82" s="141" t="str">
        <f>IFERROR(SMALL(I$2:I$100,ROWS($E$2:I82)),"")</f>
        <v/>
      </c>
      <c r="K82" s="141" t="str">
        <f t="shared" si="12"/>
        <v/>
      </c>
      <c r="M82" s="161"/>
      <c r="N82">
        <f t="shared" si="18"/>
        <v>81</v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0">
        <f>ROWS(A$2:$B83)</f>
        <v>82</v>
      </c>
      <c r="B83"/>
      <c r="C83"/>
      <c r="D83"/>
      <c r="E83"/>
      <c r="F83" s="141" t="str">
        <f t="shared" si="16"/>
        <v>//</v>
      </c>
      <c r="G83" s="140">
        <f>ROWS($B$2:G83)</f>
        <v>82</v>
      </c>
      <c r="H83" s="159"/>
      <c r="I83" s="141" t="str">
        <f t="shared" si="17"/>
        <v/>
      </c>
      <c r="J83" s="141" t="str">
        <f>IFERROR(SMALL(I$2:I$100,ROWS($E$2:I83)),"")</f>
        <v/>
      </c>
      <c r="K83" s="141" t="str">
        <f t="shared" si="12"/>
        <v/>
      </c>
      <c r="M83" s="161"/>
      <c r="N83">
        <f t="shared" si="18"/>
        <v>82</v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0">
        <f>ROWS(A$2:$B84)</f>
        <v>83</v>
      </c>
      <c r="B84"/>
      <c r="C84"/>
      <c r="D84"/>
      <c r="E84"/>
      <c r="F84" s="141" t="str">
        <f t="shared" si="16"/>
        <v>//</v>
      </c>
      <c r="G84" s="140">
        <f>ROWS($B$2:G84)</f>
        <v>83</v>
      </c>
      <c r="H84" s="159"/>
      <c r="I84" s="141" t="str">
        <f t="shared" si="17"/>
        <v/>
      </c>
      <c r="J84" s="141" t="str">
        <f>IFERROR(SMALL(I$2:I$100,ROWS($E$2:I84)),"")</f>
        <v/>
      </c>
      <c r="K84" s="141" t="str">
        <f t="shared" si="12"/>
        <v/>
      </c>
      <c r="M84" s="161"/>
      <c r="N84">
        <f t="shared" si="18"/>
        <v>83</v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0">
        <f>ROWS(A$2:$B85)</f>
        <v>84</v>
      </c>
      <c r="B85"/>
      <c r="C85"/>
      <c r="D85"/>
      <c r="E85"/>
      <c r="F85" s="141" t="str">
        <f t="shared" si="16"/>
        <v>//</v>
      </c>
      <c r="G85" s="140">
        <f>ROWS($B$2:G85)</f>
        <v>84</v>
      </c>
      <c r="H85" s="159"/>
      <c r="I85" s="141" t="str">
        <f t="shared" si="17"/>
        <v/>
      </c>
      <c r="J85" s="141" t="str">
        <f>IFERROR(SMALL(I$2:I$100,ROWS($E$2:I85)),"")</f>
        <v/>
      </c>
      <c r="K85" s="141" t="str">
        <f t="shared" si="12"/>
        <v/>
      </c>
      <c r="M85" s="161"/>
      <c r="N85">
        <f t="shared" si="18"/>
        <v>84</v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0">
        <f>ROWS(A$2:$B86)</f>
        <v>85</v>
      </c>
      <c r="B86"/>
      <c r="C86"/>
      <c r="D86"/>
      <c r="E86"/>
      <c r="F86" s="141" t="str">
        <f t="shared" si="16"/>
        <v>//</v>
      </c>
      <c r="G86" s="140">
        <f>ROWS($B$2:G86)</f>
        <v>85</v>
      </c>
      <c r="H86" s="159"/>
      <c r="I86" s="141" t="str">
        <f t="shared" si="17"/>
        <v/>
      </c>
      <c r="J86" s="141" t="str">
        <f>IFERROR(SMALL(I$2:I$100,ROWS($E$2:I86)),"")</f>
        <v/>
      </c>
      <c r="K86" s="141" t="str">
        <f t="shared" si="12"/>
        <v/>
      </c>
      <c r="M86" s="161"/>
      <c r="N86">
        <f t="shared" si="18"/>
        <v>85</v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0">
        <f>ROWS(A$2:$B87)</f>
        <v>86</v>
      </c>
      <c r="B87"/>
      <c r="C87"/>
      <c r="D87"/>
      <c r="E87"/>
      <c r="F87" s="141" t="str">
        <f t="shared" si="16"/>
        <v>//</v>
      </c>
      <c r="G87" s="140">
        <f>ROWS($B$2:G87)</f>
        <v>86</v>
      </c>
      <c r="H87" s="159"/>
      <c r="I87" s="141" t="str">
        <f t="shared" si="17"/>
        <v/>
      </c>
      <c r="J87" s="141" t="str">
        <f>IFERROR(SMALL(I$2:I$100,ROWS($E$2:I87)),"")</f>
        <v/>
      </c>
      <c r="K87" s="141" t="str">
        <f t="shared" si="12"/>
        <v/>
      </c>
      <c r="M87" s="161"/>
      <c r="N87">
        <f t="shared" si="18"/>
        <v>86</v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0">
        <f>ROWS(A$2:$B88)</f>
        <v>87</v>
      </c>
      <c r="B88"/>
      <c r="C88"/>
      <c r="D88"/>
      <c r="E88"/>
      <c r="F88" s="141" t="str">
        <f t="shared" si="16"/>
        <v>//</v>
      </c>
      <c r="G88" s="140">
        <f>ROWS($B$2:G88)</f>
        <v>87</v>
      </c>
      <c r="H88" s="159"/>
      <c r="I88" s="141" t="str">
        <f t="shared" si="17"/>
        <v/>
      </c>
      <c r="J88" s="141" t="str">
        <f>IFERROR(SMALL(I$2:I$100,ROWS($E$2:I88)),"")</f>
        <v/>
      </c>
      <c r="K88" s="141" t="str">
        <f t="shared" si="12"/>
        <v/>
      </c>
      <c r="M88" s="161"/>
      <c r="N88">
        <f t="shared" si="18"/>
        <v>87</v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0">
        <f>ROWS(A$2:$B89)</f>
        <v>88</v>
      </c>
      <c r="B89"/>
      <c r="C89"/>
      <c r="D89"/>
      <c r="E89"/>
      <c r="F89" s="141" t="str">
        <f t="shared" si="16"/>
        <v>//</v>
      </c>
      <c r="G89" s="140">
        <f>ROWS($B$2:G89)</f>
        <v>88</v>
      </c>
      <c r="H89" s="159"/>
      <c r="I89" s="141" t="str">
        <f t="shared" si="17"/>
        <v/>
      </c>
      <c r="J89" s="141" t="str">
        <f>IFERROR(SMALL(I$2:I$100,ROWS($E$2:I89)),"")</f>
        <v/>
      </c>
      <c r="K89" s="141" t="str">
        <f t="shared" si="12"/>
        <v/>
      </c>
      <c r="M89" s="161"/>
      <c r="N89">
        <f t="shared" si="18"/>
        <v>88</v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0">
        <f>ROWS(A$2:$B90)</f>
        <v>89</v>
      </c>
      <c r="B90"/>
      <c r="C90"/>
      <c r="D90"/>
      <c r="E90"/>
      <c r="F90" s="141" t="str">
        <f t="shared" si="16"/>
        <v>//</v>
      </c>
      <c r="G90" s="140">
        <f>ROWS($B$2:G90)</f>
        <v>89</v>
      </c>
      <c r="H90" s="159"/>
      <c r="I90" s="141" t="str">
        <f t="shared" si="17"/>
        <v/>
      </c>
      <c r="J90" s="141" t="str">
        <f>IFERROR(SMALL(I$2:I$100,ROWS($E$2:I90)),"")</f>
        <v/>
      </c>
      <c r="K90" s="141" t="str">
        <f t="shared" si="12"/>
        <v/>
      </c>
      <c r="M90" s="161"/>
      <c r="N90">
        <f t="shared" si="18"/>
        <v>89</v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0">
        <f>ROWS(A$2:$B91)</f>
        <v>90</v>
      </c>
      <c r="B91"/>
      <c r="C91"/>
      <c r="D91"/>
      <c r="E91"/>
      <c r="F91" s="141" t="str">
        <f t="shared" si="16"/>
        <v>//</v>
      </c>
      <c r="G91" s="140">
        <f>ROWS($B$2:G91)</f>
        <v>90</v>
      </c>
      <c r="H91" s="159"/>
      <c r="I91" s="141" t="str">
        <f t="shared" si="17"/>
        <v/>
      </c>
      <c r="J91" s="141" t="str">
        <f>IFERROR(SMALL(I$2:I$100,ROWS($E$2:I91)),"")</f>
        <v/>
      </c>
      <c r="K91" s="141" t="str">
        <f t="shared" si="12"/>
        <v/>
      </c>
      <c r="M91" s="161"/>
      <c r="N91">
        <f t="shared" si="18"/>
        <v>90</v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0">
        <f>ROWS(A$2:$B92)</f>
        <v>91</v>
      </c>
      <c r="B92"/>
      <c r="C92"/>
      <c r="D92"/>
      <c r="E92"/>
      <c r="F92" s="141" t="str">
        <f t="shared" si="16"/>
        <v>//</v>
      </c>
      <c r="G92" s="140">
        <f>ROWS($B$2:G92)</f>
        <v>91</v>
      </c>
      <c r="H92" s="159"/>
      <c r="I92" s="141" t="str">
        <f t="shared" si="17"/>
        <v/>
      </c>
      <c r="J92" s="141" t="str">
        <f>IFERROR(SMALL(I$2:I$100,ROWS($E$2:I92)),"")</f>
        <v/>
      </c>
      <c r="K92" s="141" t="str">
        <f t="shared" si="12"/>
        <v/>
      </c>
      <c r="M92" s="161"/>
      <c r="N92">
        <f t="shared" si="18"/>
        <v>91</v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0">
        <f>ROWS(A$2:$B93)</f>
        <v>92</v>
      </c>
      <c r="B93"/>
      <c r="C93"/>
      <c r="D93"/>
      <c r="E93"/>
      <c r="F93" s="141" t="str">
        <f t="shared" si="16"/>
        <v>//</v>
      </c>
      <c r="G93" s="140">
        <f>ROWS($B$2:G93)</f>
        <v>92</v>
      </c>
      <c r="H93" s="159"/>
      <c r="I93" s="141" t="str">
        <f t="shared" si="17"/>
        <v/>
      </c>
      <c r="J93" s="141" t="str">
        <f>IFERROR(SMALL(I$2:I$100,ROWS($E$2:I93)),"")</f>
        <v/>
      </c>
      <c r="K93" s="141" t="str">
        <f t="shared" si="12"/>
        <v/>
      </c>
      <c r="M93" s="161"/>
      <c r="N93">
        <f t="shared" si="18"/>
        <v>92</v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0">
        <f>ROWS(A$2:$B94)</f>
        <v>93</v>
      </c>
      <c r="B94"/>
      <c r="C94"/>
      <c r="D94"/>
      <c r="E94"/>
      <c r="F94" s="141" t="str">
        <f t="shared" si="16"/>
        <v>//</v>
      </c>
      <c r="G94" s="140">
        <f>ROWS($B$2:G94)</f>
        <v>93</v>
      </c>
      <c r="H94" s="159"/>
      <c r="I94" s="141" t="str">
        <f t="shared" si="17"/>
        <v/>
      </c>
      <c r="J94" s="141" t="str">
        <f>IFERROR(SMALL(I$2:I$100,ROWS($E$2:I94)),"")</f>
        <v/>
      </c>
      <c r="K94" s="141" t="str">
        <f t="shared" si="12"/>
        <v/>
      </c>
      <c r="M94" s="161"/>
      <c r="N94">
        <f t="shared" si="18"/>
        <v>93</v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0">
        <f>ROWS(A$2:$B95)</f>
        <v>94</v>
      </c>
      <c r="B95"/>
      <c r="C95"/>
      <c r="D95"/>
      <c r="E95"/>
      <c r="F95" s="141" t="str">
        <f t="shared" si="16"/>
        <v>//</v>
      </c>
      <c r="G95" s="140">
        <f>ROWS($B$2:G95)</f>
        <v>94</v>
      </c>
      <c r="H95" s="159"/>
      <c r="I95" s="141" t="str">
        <f t="shared" si="17"/>
        <v/>
      </c>
      <c r="J95" s="141" t="str">
        <f>IFERROR(SMALL(I$2:I$100,ROWS($E$2:I95)),"")</f>
        <v/>
      </c>
      <c r="K95" s="141" t="str">
        <f t="shared" si="12"/>
        <v/>
      </c>
      <c r="M95" s="161"/>
      <c r="N95">
        <f t="shared" si="18"/>
        <v>94</v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0">
        <f>ROWS(A$2:$B96)</f>
        <v>95</v>
      </c>
      <c r="B96"/>
      <c r="C96"/>
      <c r="D96"/>
      <c r="E96"/>
      <c r="F96" s="141" t="str">
        <f t="shared" si="16"/>
        <v>//</v>
      </c>
      <c r="G96" s="140">
        <f>ROWS($B$2:G96)</f>
        <v>95</v>
      </c>
      <c r="H96" s="159"/>
      <c r="I96" s="141" t="str">
        <f t="shared" si="17"/>
        <v/>
      </c>
      <c r="J96" s="141" t="str">
        <f>IFERROR(SMALL(I$2:I$100,ROWS($E$2:I96)),"")</f>
        <v/>
      </c>
      <c r="K96" s="141" t="str">
        <f t="shared" si="12"/>
        <v/>
      </c>
      <c r="M96" s="161"/>
      <c r="N96">
        <f t="shared" si="18"/>
        <v>95</v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0">
        <f>ROWS(A$2:$B97)</f>
        <v>96</v>
      </c>
      <c r="B97"/>
      <c r="C97"/>
      <c r="D97"/>
      <c r="E97"/>
      <c r="F97" s="141" t="str">
        <f t="shared" si="16"/>
        <v>//</v>
      </c>
      <c r="G97" s="140">
        <f>ROWS($B$2:G97)</f>
        <v>96</v>
      </c>
      <c r="H97" s="159"/>
      <c r="I97" s="141" t="str">
        <f t="shared" si="17"/>
        <v/>
      </c>
      <c r="J97" s="141" t="str">
        <f>IFERROR(SMALL(I$2:I$100,ROWS($E$2:I97)),"")</f>
        <v/>
      </c>
      <c r="K97" s="141" t="str">
        <f t="shared" si="12"/>
        <v/>
      </c>
      <c r="M97" s="161"/>
      <c r="N97">
        <f t="shared" si="18"/>
        <v>96</v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0">
        <f>ROWS(A$2:$B98)</f>
        <v>97</v>
      </c>
      <c r="B98"/>
      <c r="C98"/>
      <c r="D98"/>
      <c r="E98"/>
      <c r="F98" s="141" t="str">
        <f t="shared" si="16"/>
        <v>//</v>
      </c>
      <c r="G98" s="140">
        <f>ROWS($B$2:G98)</f>
        <v>97</v>
      </c>
      <c r="H98" s="159"/>
      <c r="I98" s="141" t="str">
        <f t="shared" si="17"/>
        <v/>
      </c>
      <c r="J98" s="141" t="str">
        <f>IFERROR(SMALL(I$2:I$100,ROWS($E$2:I98)),"")</f>
        <v/>
      </c>
      <c r="K98" s="141" t="str">
        <f t="shared" si="12"/>
        <v/>
      </c>
      <c r="M98" s="161"/>
      <c r="N98">
        <f t="shared" si="18"/>
        <v>97</v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0">
        <f>ROWS(A$2:$B99)</f>
        <v>98</v>
      </c>
      <c r="B99"/>
      <c r="C99"/>
      <c r="D99"/>
      <c r="E99"/>
      <c r="F99" s="141" t="str">
        <f t="shared" si="16"/>
        <v>//</v>
      </c>
      <c r="G99" s="140">
        <f>ROWS($B$2:G99)</f>
        <v>98</v>
      </c>
      <c r="H99" s="159"/>
      <c r="I99" s="141" t="str">
        <f t="shared" si="17"/>
        <v/>
      </c>
      <c r="J99" s="141" t="str">
        <f>IFERROR(SMALL(I$2:I$100,ROWS($E$2:I99)),"")</f>
        <v/>
      </c>
      <c r="K99" s="141" t="str">
        <f t="shared" si="12"/>
        <v/>
      </c>
      <c r="M99" s="161"/>
      <c r="N99">
        <f t="shared" si="18"/>
        <v>98</v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0">
        <f>ROWS(A$2:$B100)</f>
        <v>99</v>
      </c>
      <c r="B100"/>
      <c r="C100"/>
      <c r="D100"/>
      <c r="E100"/>
      <c r="F100" s="141" t="str">
        <f t="shared" si="16"/>
        <v>//</v>
      </c>
      <c r="G100" s="140">
        <f>ROWS($B$2:G100)</f>
        <v>99</v>
      </c>
      <c r="H100" s="159"/>
      <c r="I100" s="141" t="str">
        <f t="shared" si="17"/>
        <v/>
      </c>
      <c r="J100" s="141" t="str">
        <f>IFERROR(SMALL(I$2:I$100,ROWS($E$2:I100)),"")</f>
        <v/>
      </c>
      <c r="K100" s="141" t="str">
        <f t="shared" si="12"/>
        <v/>
      </c>
      <c r="M100" s="161"/>
      <c r="N100">
        <f t="shared" si="18"/>
        <v>99</v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8" customFormat="1" x14ac:dyDescent="0.25">
      <c r="A101" s="146"/>
      <c r="B101" s="147" t="s">
        <v>223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Yuj8oz9OSxiQSB1zGEriQ5T5qTEssZJOhw8t6RvoEdCXvxPSo29jpLtiCpHUoaf49FYYZ6VPZWKuhrjdzwoLWA==" saltValue="mpmAxwnnrSnkgcOOm6Zsu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BDE8-F69D-4A10-A8C7-2BF384B81306}">
  <dimension ref="A1"/>
  <sheetViews>
    <sheetView workbookViewId="0"/>
  </sheetViews>
  <sheetFormatPr baseColWidth="10" defaultColWidth="11.42578125" defaultRowHeight="12.75" x14ac:dyDescent="0.2"/>
  <cols>
    <col min="1" max="16384" width="11.42578125" style="465"/>
  </cols>
  <sheetData>
    <row r="1" spans="1:1" x14ac:dyDescent="0.2">
      <c r="A1" s="46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42" t="s">
        <v>214</v>
      </c>
      <c r="B1" s="157" t="s">
        <v>206</v>
      </c>
      <c r="C1" s="157" t="s">
        <v>207</v>
      </c>
      <c r="D1" s="157" t="s">
        <v>239</v>
      </c>
      <c r="E1" s="142" t="s">
        <v>226</v>
      </c>
      <c r="F1" s="142" t="s">
        <v>214</v>
      </c>
      <c r="G1" s="142" t="s">
        <v>216</v>
      </c>
      <c r="H1" s="142" t="s">
        <v>217</v>
      </c>
      <c r="I1" s="144" t="s">
        <v>235</v>
      </c>
      <c r="J1" s="142" t="s">
        <v>236</v>
      </c>
      <c r="K1" s="142" t="s">
        <v>214</v>
      </c>
      <c r="L1" s="142" t="s">
        <v>217</v>
      </c>
      <c r="M1" s="144" t="s">
        <v>237</v>
      </c>
      <c r="N1" s="142" t="s">
        <v>238</v>
      </c>
      <c r="O1" s="145" t="s">
        <v>239</v>
      </c>
    </row>
    <row r="2" spans="1:15" ht="15" x14ac:dyDescent="0.25">
      <c r="A2">
        <f>ROWS(A$2:$B2)</f>
        <v>1</v>
      </c>
      <c r="B2" s="284" t="s">
        <v>211</v>
      </c>
      <c r="D2" s="154">
        <v>10</v>
      </c>
      <c r="E2" s="154" t="str">
        <f>B2&amp;"/"&amp;C2</f>
        <v>Subjektförderung/</v>
      </c>
      <c r="F2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t="str">
        <f>IFERROR(VLOOKUP(H2,A:B,2,0),"")</f>
        <v>Subjektförderung</v>
      </c>
      <c r="J2" s="153">
        <f>Deckblatt_WMmB!C11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3" t="str">
        <f>IF(Deckblatt_WMmB!C12=0,"",Deckblatt_WMmB!C12)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84" t="s">
        <v>212</v>
      </c>
      <c r="C3" s="156" t="s">
        <v>262</v>
      </c>
      <c r="D3" s="155">
        <v>20</v>
      </c>
      <c r="E3" s="154" t="str">
        <f t="shared" ref="E3:E50" si="0">B3&amp;"/"&amp;C3</f>
        <v>Objektförderung/OF &lt;NEU&gt;</v>
      </c>
      <c r="F3">
        <f>ROWS($B$2:F3)</f>
        <v>2</v>
      </c>
      <c r="G3" s="141">
        <f t="shared" ref="G3:G50" si="1">IF(B3=B2,"",IF(LEN(B3)&lt;1,"",A3))</f>
        <v>2</v>
      </c>
      <c r="H3" s="141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84" t="s">
        <v>213</v>
      </c>
      <c r="C4" s="156" t="s">
        <v>263</v>
      </c>
      <c r="D4" s="155">
        <v>50</v>
      </c>
      <c r="E4" s="154" t="str">
        <f t="shared" si="0"/>
        <v>Projektförderung/PF &lt;NEU&gt;</v>
      </c>
      <c r="F4">
        <f>ROWS($B$2:F4)</f>
        <v>3</v>
      </c>
      <c r="G4" s="141">
        <f t="shared" si="1"/>
        <v>3</v>
      </c>
      <c r="H4" s="141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40"/>
      <c r="C5" s="156"/>
      <c r="D5" s="154"/>
      <c r="E5" s="154" t="str">
        <f t="shared" si="0"/>
        <v>/</v>
      </c>
      <c r="F5">
        <f>ROWS($B$2:F5)</f>
        <v>4</v>
      </c>
      <c r="G5" s="141" t="str">
        <f t="shared" si="1"/>
        <v/>
      </c>
      <c r="H5" s="141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40"/>
      <c r="C6" s="156"/>
      <c r="D6" s="155"/>
      <c r="E6" s="154" t="str">
        <f t="shared" si="0"/>
        <v>/</v>
      </c>
      <c r="F6">
        <f>ROWS($B$2:F6)</f>
        <v>5</v>
      </c>
      <c r="G6" s="141" t="str">
        <f t="shared" si="1"/>
        <v/>
      </c>
      <c r="H6" s="141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0"/>
      <c r="C7" s="156"/>
      <c r="D7" s="155"/>
      <c r="E7" s="154" t="str">
        <f t="shared" si="0"/>
        <v>/</v>
      </c>
      <c r="F7">
        <f>ROWS($B$2:F7)</f>
        <v>6</v>
      </c>
      <c r="G7" s="141" t="str">
        <f t="shared" si="1"/>
        <v/>
      </c>
      <c r="H7" s="141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0"/>
      <c r="C8" s="156"/>
      <c r="D8" s="154"/>
      <c r="E8" s="154" t="str">
        <f t="shared" si="0"/>
        <v>/</v>
      </c>
      <c r="F8">
        <f>ROWS($B$2:F8)</f>
        <v>7</v>
      </c>
      <c r="G8" s="141" t="str">
        <f t="shared" si="1"/>
        <v/>
      </c>
      <c r="H8" s="141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0"/>
      <c r="C9" s="156"/>
      <c r="D9" s="155"/>
      <c r="E9" s="154" t="str">
        <f t="shared" si="0"/>
        <v>/</v>
      </c>
      <c r="F9">
        <f>ROWS($B$2:F9)</f>
        <v>8</v>
      </c>
      <c r="G9" s="141" t="str">
        <f t="shared" si="1"/>
        <v/>
      </c>
      <c r="H9" s="141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0"/>
      <c r="C10" s="156"/>
      <c r="D10" s="155"/>
      <c r="E10" s="154" t="str">
        <f t="shared" si="0"/>
        <v>/</v>
      </c>
      <c r="F10">
        <f>ROWS($B$2:F10)</f>
        <v>9</v>
      </c>
      <c r="G10" s="141" t="str">
        <f t="shared" si="1"/>
        <v/>
      </c>
      <c r="H10" s="141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0"/>
      <c r="C11" s="156"/>
      <c r="D11" s="154"/>
      <c r="E11" s="154" t="str">
        <f t="shared" si="0"/>
        <v>/</v>
      </c>
      <c r="F11">
        <f>ROWS($B$2:F11)</f>
        <v>10</v>
      </c>
      <c r="G11" s="141" t="str">
        <f t="shared" si="1"/>
        <v/>
      </c>
      <c r="H11" s="141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4" t="str">
        <f t="shared" si="0"/>
        <v>/</v>
      </c>
      <c r="F12">
        <f>ROWS($B$2:F12)</f>
        <v>11</v>
      </c>
      <c r="G12" s="141" t="str">
        <f t="shared" si="1"/>
        <v/>
      </c>
      <c r="H12" s="141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4" t="str">
        <f t="shared" si="0"/>
        <v>/</v>
      </c>
      <c r="F13">
        <f>ROWS($B$2:F13)</f>
        <v>12</v>
      </c>
      <c r="G13" s="141" t="str">
        <f t="shared" si="1"/>
        <v/>
      </c>
      <c r="H13" s="141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4" t="str">
        <f t="shared" si="0"/>
        <v>/</v>
      </c>
      <c r="F14">
        <f>ROWS($B$2:F14)</f>
        <v>13</v>
      </c>
      <c r="G14" s="141" t="str">
        <f t="shared" si="1"/>
        <v/>
      </c>
      <c r="H14" s="141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4" t="str">
        <f t="shared" si="0"/>
        <v>/</v>
      </c>
      <c r="F15">
        <f>ROWS($B$2:F15)</f>
        <v>14</v>
      </c>
      <c r="G15" s="141" t="str">
        <f t="shared" si="1"/>
        <v/>
      </c>
      <c r="H15" s="141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4" t="str">
        <f t="shared" si="0"/>
        <v>/</v>
      </c>
      <c r="F16">
        <f>ROWS($B$2:F16)</f>
        <v>15</v>
      </c>
      <c r="G16" s="141" t="str">
        <f t="shared" si="1"/>
        <v/>
      </c>
      <c r="H16" s="141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4" t="str">
        <f t="shared" si="0"/>
        <v>/</v>
      </c>
      <c r="F17">
        <f>ROWS($B$2:F17)</f>
        <v>16</v>
      </c>
      <c r="G17" s="141" t="str">
        <f t="shared" si="1"/>
        <v/>
      </c>
      <c r="H17" s="141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4" t="str">
        <f t="shared" si="0"/>
        <v>/</v>
      </c>
      <c r="F18">
        <f>ROWS($B$2:F18)</f>
        <v>17</v>
      </c>
      <c r="G18" s="141" t="str">
        <f t="shared" si="1"/>
        <v/>
      </c>
      <c r="H18" s="141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4" t="str">
        <f t="shared" si="0"/>
        <v>/</v>
      </c>
      <c r="F19">
        <f>ROWS($B$2:F19)</f>
        <v>18</v>
      </c>
      <c r="G19" s="141" t="str">
        <f t="shared" si="1"/>
        <v/>
      </c>
      <c r="H19" s="141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4" t="str">
        <f t="shared" si="0"/>
        <v>/</v>
      </c>
      <c r="F20">
        <f>ROWS($B$2:F20)</f>
        <v>19</v>
      </c>
      <c r="G20" s="141" t="str">
        <f t="shared" si="1"/>
        <v/>
      </c>
      <c r="H20" s="141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4" t="str">
        <f t="shared" si="0"/>
        <v>/</v>
      </c>
      <c r="F21">
        <f>ROWS($B$2:F21)</f>
        <v>20</v>
      </c>
      <c r="G21" s="141" t="str">
        <f t="shared" si="1"/>
        <v/>
      </c>
      <c r="H21" s="141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4" t="str">
        <f t="shared" si="0"/>
        <v>/</v>
      </c>
      <c r="F22">
        <f>ROWS($B$2:F22)</f>
        <v>21</v>
      </c>
      <c r="G22" s="141" t="str">
        <f t="shared" si="1"/>
        <v/>
      </c>
      <c r="H22" s="141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4" t="str">
        <f t="shared" si="0"/>
        <v>/</v>
      </c>
      <c r="F23">
        <f>ROWS($B$2:F23)</f>
        <v>22</v>
      </c>
      <c r="G23" s="141" t="str">
        <f t="shared" si="1"/>
        <v/>
      </c>
      <c r="H23" s="141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4" t="str">
        <f t="shared" si="0"/>
        <v>/</v>
      </c>
      <c r="F24">
        <f>ROWS($B$2:F24)</f>
        <v>23</v>
      </c>
      <c r="G24" s="141" t="str">
        <f t="shared" si="1"/>
        <v/>
      </c>
      <c r="H24" s="141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4" t="str">
        <f t="shared" si="0"/>
        <v>/</v>
      </c>
      <c r="F25">
        <f>ROWS($B$2:F25)</f>
        <v>24</v>
      </c>
      <c r="G25" s="141" t="str">
        <f t="shared" si="1"/>
        <v/>
      </c>
      <c r="H25" s="141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4" t="str">
        <f t="shared" si="0"/>
        <v>/</v>
      </c>
      <c r="F26">
        <f>ROWS($B$2:F26)</f>
        <v>25</v>
      </c>
      <c r="G26" s="141" t="str">
        <f t="shared" si="1"/>
        <v/>
      </c>
      <c r="H26" s="141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4" t="str">
        <f t="shared" si="0"/>
        <v>/</v>
      </c>
      <c r="F27">
        <f>ROWS($B$2:F27)</f>
        <v>26</v>
      </c>
      <c r="G27" s="141" t="str">
        <f t="shared" si="1"/>
        <v/>
      </c>
      <c r="H27" s="141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4" t="str">
        <f t="shared" si="0"/>
        <v>/</v>
      </c>
      <c r="F28">
        <f>ROWS($B$2:F28)</f>
        <v>27</v>
      </c>
      <c r="G28" s="141" t="str">
        <f t="shared" si="1"/>
        <v/>
      </c>
      <c r="H28" s="141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4" t="str">
        <f t="shared" si="0"/>
        <v>/</v>
      </c>
      <c r="F29">
        <f>ROWS($B$2:F29)</f>
        <v>28</v>
      </c>
      <c r="G29" s="141" t="str">
        <f t="shared" si="1"/>
        <v/>
      </c>
      <c r="H29" s="141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4" t="str">
        <f t="shared" si="0"/>
        <v>/</v>
      </c>
      <c r="F30">
        <f>ROWS($B$2:F30)</f>
        <v>29</v>
      </c>
      <c r="G30" s="141" t="str">
        <f t="shared" si="1"/>
        <v/>
      </c>
      <c r="H30" s="141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4" t="str">
        <f t="shared" si="0"/>
        <v>/</v>
      </c>
      <c r="F31">
        <f>ROWS($B$2:F31)</f>
        <v>30</v>
      </c>
      <c r="G31" s="141" t="str">
        <f t="shared" si="1"/>
        <v/>
      </c>
      <c r="H31" s="141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4" t="str">
        <f t="shared" si="0"/>
        <v>/</v>
      </c>
      <c r="F32">
        <f>ROWS($B$2:F32)</f>
        <v>31</v>
      </c>
      <c r="G32" s="141" t="str">
        <f t="shared" si="1"/>
        <v/>
      </c>
      <c r="H32" s="141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4" t="str">
        <f t="shared" si="0"/>
        <v>/</v>
      </c>
      <c r="F33">
        <f>ROWS($B$2:F33)</f>
        <v>32</v>
      </c>
      <c r="G33" s="141" t="str">
        <f t="shared" si="1"/>
        <v/>
      </c>
      <c r="H33" s="141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4" t="str">
        <f t="shared" si="0"/>
        <v>/</v>
      </c>
      <c r="F34">
        <f>ROWS($B$2:F34)</f>
        <v>33</v>
      </c>
      <c r="G34" s="141" t="str">
        <f t="shared" si="1"/>
        <v/>
      </c>
      <c r="H34" s="141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4" t="str">
        <f t="shared" si="0"/>
        <v>/</v>
      </c>
      <c r="F35">
        <f>ROWS($B$2:F35)</f>
        <v>34</v>
      </c>
      <c r="G35" s="141" t="str">
        <f t="shared" si="1"/>
        <v/>
      </c>
      <c r="H35" s="141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4" t="str">
        <f t="shared" si="0"/>
        <v>/</v>
      </c>
      <c r="F36">
        <f>ROWS($B$2:F36)</f>
        <v>35</v>
      </c>
      <c r="G36" s="141" t="str">
        <f t="shared" si="1"/>
        <v/>
      </c>
      <c r="H36" s="141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4" t="str">
        <f t="shared" si="0"/>
        <v>/</v>
      </c>
      <c r="F37">
        <f>ROWS($B$2:F37)</f>
        <v>36</v>
      </c>
      <c r="G37" s="141" t="str">
        <f t="shared" si="1"/>
        <v/>
      </c>
      <c r="H37" s="141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4" t="str">
        <f t="shared" si="0"/>
        <v>/</v>
      </c>
      <c r="F38">
        <f>ROWS($B$2:F38)</f>
        <v>37</v>
      </c>
      <c r="G38" s="141" t="str">
        <f t="shared" si="1"/>
        <v/>
      </c>
      <c r="H38" s="141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4" t="str">
        <f t="shared" si="0"/>
        <v>/</v>
      </c>
      <c r="F39">
        <f>ROWS($B$2:F39)</f>
        <v>38</v>
      </c>
      <c r="G39" s="141" t="str">
        <f t="shared" si="1"/>
        <v/>
      </c>
      <c r="H39" s="141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4" t="str">
        <f t="shared" si="0"/>
        <v>/</v>
      </c>
      <c r="F40">
        <f>ROWS($B$2:F40)</f>
        <v>39</v>
      </c>
      <c r="G40" s="141" t="str">
        <f t="shared" si="1"/>
        <v/>
      </c>
      <c r="H40" s="141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4" t="str">
        <f t="shared" si="0"/>
        <v>/</v>
      </c>
      <c r="F41">
        <f>ROWS($B$2:F41)</f>
        <v>40</v>
      </c>
      <c r="G41" s="141" t="str">
        <f t="shared" si="1"/>
        <v/>
      </c>
      <c r="H41" s="141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4" t="str">
        <f t="shared" si="0"/>
        <v>/</v>
      </c>
      <c r="F42">
        <f>ROWS($B$2:F42)</f>
        <v>41</v>
      </c>
      <c r="G42" s="141" t="str">
        <f t="shared" si="1"/>
        <v/>
      </c>
      <c r="H42" s="141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4" t="str">
        <f t="shared" si="0"/>
        <v>/</v>
      </c>
      <c r="F43">
        <f>ROWS($B$2:F43)</f>
        <v>42</v>
      </c>
      <c r="G43" s="141" t="str">
        <f t="shared" si="1"/>
        <v/>
      </c>
      <c r="H43" s="141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4" t="str">
        <f t="shared" si="0"/>
        <v>/</v>
      </c>
      <c r="F44">
        <f>ROWS($B$2:F44)</f>
        <v>43</v>
      </c>
      <c r="G44" s="141" t="str">
        <f t="shared" si="1"/>
        <v/>
      </c>
      <c r="H44" s="141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4" t="str">
        <f t="shared" si="0"/>
        <v>/</v>
      </c>
      <c r="F45">
        <f>ROWS($B$2:F45)</f>
        <v>44</v>
      </c>
      <c r="G45" s="141" t="str">
        <f t="shared" si="1"/>
        <v/>
      </c>
      <c r="H45" s="141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4" t="str">
        <f t="shared" si="0"/>
        <v>/</v>
      </c>
      <c r="F46">
        <f>ROWS($B$2:F46)</f>
        <v>45</v>
      </c>
      <c r="G46" s="141" t="str">
        <f t="shared" si="1"/>
        <v/>
      </c>
      <c r="H46" s="141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4" t="str">
        <f t="shared" si="0"/>
        <v>/</v>
      </c>
      <c r="F47">
        <f>ROWS($B$2:F47)</f>
        <v>46</v>
      </c>
      <c r="G47" s="141" t="str">
        <f t="shared" si="1"/>
        <v/>
      </c>
      <c r="H47" s="141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4" t="str">
        <f t="shared" si="0"/>
        <v>/</v>
      </c>
      <c r="F48">
        <f>ROWS($B$2:F48)</f>
        <v>47</v>
      </c>
      <c r="G48" s="141" t="str">
        <f t="shared" si="1"/>
        <v/>
      </c>
      <c r="H48" s="141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4" t="str">
        <f t="shared" si="0"/>
        <v>/</v>
      </c>
      <c r="F49">
        <f>ROWS($B$2:F49)</f>
        <v>48</v>
      </c>
      <c r="G49" s="141" t="str">
        <f t="shared" si="1"/>
        <v/>
      </c>
      <c r="H49" s="141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4" t="str">
        <f t="shared" si="0"/>
        <v>/</v>
      </c>
      <c r="F50">
        <f>ROWS($B$2:F50)</f>
        <v>49</v>
      </c>
      <c r="G50" s="141" t="str">
        <f t="shared" si="1"/>
        <v/>
      </c>
      <c r="H50" s="141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8" customFormat="1" ht="15" x14ac:dyDescent="0.25">
      <c r="A51" s="146"/>
      <c r="B51" s="147" t="s">
        <v>223</v>
      </c>
      <c r="F51" s="146"/>
    </row>
  </sheetData>
  <sheetProtection algorithmName="SHA-512" hashValue="MlOKINn+ozcvxKV2wV8fOQMEqMURwzzixYrt2y868q5qO2jMEFz/I0BO9bPWvIRA3yawI9sGIHeAw3rsUkYaDQ==" saltValue="x0/QjhQc78ZLPQ8Ze+Fgl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1 1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t d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X X Z U K I p H u A 4 A A A A R A A A A E w A c A E Z v c m 1 1 b G F z L 1 N l Y 3 R p b 2 4 x L m 0 g o h g A K K A U A A A A A A A A A A A A A A A A A A A A A A A A A A A A K 0 5 N L s n M z 1 M I h t C G 1 g B Q S w E C L Q A U A A I A C A D 7 X X Z U B n q W l 6 U A A A D 1 A A A A E g A A A A A A A A A A A A A A A A A A A A A A Q 2 9 u Z m l n L 1 B h Y 2 t h Z 2 U u e G 1 s U E s B A i 0 A F A A C A A g A + 1 1 2 V A / K 6 a u k A A A A 6 Q A A A B M A A A A A A A A A A A A A A A A A 8 Q A A A F t D b 2 5 0 Z W 5 0 X 1 R 5 c G V z X S 5 4 b W x Q S w E C L Q A U A A I A C A D 7 X X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U M o W J 4 v a x h 6 w 1 l + E K Z g s O A A A A A A S A A A C g A A A A E A A A A A v e k g J 4 s Q / H m x 0 5 I e / L O h J Q A A A A s 6 a H 0 H K K u O v 2 u l Y k 8 E + l H T h S b P H 7 s B t n o A 0 h / 0 + G 5 W Y 4 H v I w d s U P m 5 m 1 + P 6 t p o E X F 6 R k M a Y v z y L m + G U v m q v i w U 8 c S q L 8 k K F W 2 W 5 p W c c M 8 U Q U A A A A 4 7 a v a y 2 K d K K u K 3 H x 2 c p E V c y K d W w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Deckblatt_WMmB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'Beiblatt Gemeinkosten'!Druckbereich</vt:lpstr>
      <vt:lpstr>Deckblatt_WMmB!Druckbereich</vt:lpstr>
      <vt:lpstr>Kalkulation!Druckbereich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2021-05-18T13:05:54Z</cp:lastPrinted>
  <dcterms:created xsi:type="dcterms:W3CDTF">2008-01-24T10:32:10Z</dcterms:created>
  <dcterms:modified xsi:type="dcterms:W3CDTF">2023-04-20T06:48:02Z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