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4\Version2\"/>
    </mc:Choice>
  </mc:AlternateContent>
  <xr:revisionPtr revIDLastSave="0" documentId="13_ncr:1_{CCA90A32-55FA-420E-A864-B205024A589F}" xr6:coauthVersionLast="47" xr6:coauthVersionMax="47" xr10:uidLastSave="{00000000-0000-0000-0000-000000000000}"/>
  <workbookProtection workbookAlgorithmName="SHA-512" workbookHashValue="T4PiCHYqBERHm5M3yilyrLBgLItMQtmpLI8/7XO/sbHkTgRs0WLhzlJUtzEKX3LE4CAKjHZtkjWTVVGjCrhoDQ==" workbookSaltValue="6itbZTK99IQiXAFVFdtJrQ==" workbookSpinCount="100000" lockStructure="1"/>
  <bookViews>
    <workbookView xWindow="-120" yWindow="-16320" windowWidth="29040" windowHeight="15840" tabRatio="746" xr2:uid="{00000000-000D-0000-FFFF-FFFF00000000}"/>
  </bookViews>
  <sheets>
    <sheet name="Deckblatt_WMmB" sheetId="51" r:id="rId1"/>
    <sheet name="Kalkulation" sheetId="13" r:id="rId2"/>
    <sheet name="Beiblatt Personal" sheetId="5" r:id="rId3"/>
    <sheet name="Beiblatt Gemeinkosten" sheetId="36" r:id="rId4"/>
    <sheet name="Controlling" sheetId="64" state="hidden" r:id="rId5"/>
    <sheet name="Traeger_Standort" sheetId="65" state="hidden" r:id="rId6"/>
    <sheet name="Leistungen" sheetId="66" state="hidden" r:id="rId7"/>
    <sheet name="Nebenrechnung" sheetId="68" r:id="rId8"/>
    <sheet name="Release_Log" sheetId="69" r:id="rId9"/>
    <sheet name="Foerderart" sheetId="67" state="hidden" r:id="rId10"/>
  </sheets>
  <externalReferences>
    <externalReference r:id="rId11"/>
  </externalReferences>
  <definedNames>
    <definedName name="__neu1" localSheetId="4" hidden="1">{#N/A,#N/A,FALSE,"BILANZ";#N/A,#N/A,FALSE,"GUV";#N/A,#N/A,FALSE,"ANLAGEN";#N/A,#N/A,FALSE,"ANHANG";#N/A,#N/A,FALSE,"FB-FORM";#N/A,#N/A,FALSE,"FB-ANTRAG"}</definedName>
    <definedName name="__neu1" localSheetId="9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localSheetId="5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2" hidden="1">'Beiblatt Personal'!$AG$19:$AX$136</definedName>
    <definedName name="_xlnm._FilterDatabase" localSheetId="4" hidden="1">Controlling!$B$1:$E$116</definedName>
    <definedName name="_xlnm._FilterDatabase" localSheetId="0" hidden="1">Deckblatt_WMmB!$J$7:$M$16</definedName>
    <definedName name="_xlnm._FilterDatabase" localSheetId="1" hidden="1">Kalkulation!$V$19:$AM$122</definedName>
    <definedName name="_xlnm._FilterDatabase" localSheetId="6" hidden="1">Leistungen!$B$1:$E$51</definedName>
    <definedName name="aaa" localSheetId="4" hidden="1">{#N/A,#N/A,FALSE,"BILANZ";#N/A,#N/A,FALSE,"GUV";#N/A,#N/A,FALSE,"ANLAGEN";#N/A,#N/A,FALSE,"ANHANG";#N/A,#N/A,FALSE,"FB-FORM";#N/A,#N/A,FALSE,"FB-ANTRAG"}</definedName>
    <definedName name="aaa" localSheetId="9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localSheetId="5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4" hidden="1">{#N/A,#N/A,FALSE,"01 97";#N/A,#N/A,FALSE,"02 97";#N/A,#N/A,FALSE,"03 97";#N/A,#N/A,FALSE,"04 97";#N/A,#N/A,FALSE,"05 97";#N/A,#N/A,FALSE,"06 97";#N/A,#N/A,FALSE,"07 97";#N/A,#N/A,FALSE,"08 97"}</definedName>
    <definedName name="abc" localSheetId="9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4" hidden="1">{#N/A,#N/A,FALSE,"BILANZ";#N/A,#N/A,FALSE,"GUV";#N/A,#N/A,FALSE,"ANLAGEN";#N/A,#N/A,FALSE,"ANHANG";#N/A,#N/A,FALSE,"FB-FORM";#N/A,#N/A,FALSE,"FB-ANTRAG"}</definedName>
    <definedName name="asp" localSheetId="9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localSheetId="5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4" hidden="1">{#N/A,#N/A,FALSE,"01 97";#N/A,#N/A,FALSE,"02 97";#N/A,#N/A,FALSE,"03 97";#N/A,#N/A,FALSE,"04 97";#N/A,#N/A,FALSE,"05 97";#N/A,#N/A,FALSE,"06 97";#N/A,#N/A,FALSE,"07 97";#N/A,#N/A,FALSE,"08 97"}</definedName>
    <definedName name="DLDLF" localSheetId="9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_xlnm.Print_Area" localSheetId="3">'Beiblatt Gemeinkosten'!$B$2:$H$99</definedName>
    <definedName name="_xlnm.Print_Area" localSheetId="0">Deckblatt_WMmB!$B$2:$F$79</definedName>
    <definedName name="_xlnm.Print_Area" localSheetId="1">Kalkulation!$B$2:$S$122</definedName>
    <definedName name="eeee" localSheetId="4" hidden="1">{#N/A,#N/A,FALSE,"01 97";#N/A,#N/A,FALSE,"02 97";#N/A,#N/A,FALSE,"03 97";#N/A,#N/A,FALSE,"04 97";#N/A,#N/A,FALSE,"05 97";#N/A,#N/A,FALSE,"06 97";#N/A,#N/A,FALSE,"07 97";#N/A,#N/A,FALSE,"08 97"}</definedName>
    <definedName name="eeee" localSheetId="9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4" hidden="1">{#N/A,#N/A,FALSE,"01 97";#N/A,#N/A,FALSE,"02 97";#N/A,#N/A,FALSE,"03 97";#N/A,#N/A,FALSE,"04 97";#N/A,#N/A,FALSE,"05 97";#N/A,#N/A,FALSE,"06 97";#N/A,#N/A,FALSE,"07 97";#N/A,#N/A,FALSE,"08 97"}</definedName>
    <definedName name="ewrerwr" localSheetId="9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4" hidden="1">{#N/A,#N/A,FALSE,"Strategie";#N/A,#N/A,FALSE,"Zusammenfassung";#N/A,#N/A,FALSE,"Deckblatt"}</definedName>
    <definedName name="Kennzahl" localSheetId="9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localSheetId="5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4" hidden="1">{#N/A,#N/A,FALSE,"BILANZ";#N/A,#N/A,FALSE,"GUV";#N/A,#N/A,FALSE,"ANLAGEN";#N/A,#N/A,FALSE,"ANHANG";#N/A,#N/A,FALSE,"FB-FORM";#N/A,#N/A,FALSE,"FB-ANTRAG"}</definedName>
    <definedName name="neu" localSheetId="9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localSheetId="5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4">'[1]Deckblatt WWH'!$M$12:$M$13</definedName>
    <definedName name="Objektförderung_Projektförderung" localSheetId="9">'[1]Deckblatt WWH'!$M$12:$M$13</definedName>
    <definedName name="Objektförderung_Projektförderung" localSheetId="6">'[1]Deckblatt WWH'!$M$12:$M$13</definedName>
    <definedName name="Objektförderung_Projektförderung" localSheetId="5">'[1]Deckblatt WWH'!$M$12:$M$13</definedName>
    <definedName name="Objektförderung_Projektförderung">#REF!</definedName>
    <definedName name="organisiertes">#REF!</definedName>
    <definedName name="SAPFuncF4Help" localSheetId="4" hidden="1">Main.SAPF4Help()</definedName>
    <definedName name="SAPFuncF4Help" localSheetId="9" hidden="1">Main.SAPF4Help()</definedName>
    <definedName name="SAPFuncF4Help" localSheetId="6" hidden="1">Main.SAPF4Help()</definedName>
    <definedName name="SAPFuncF4Help" localSheetId="5" hidden="1">Main.SAPF4Help()</definedName>
    <definedName name="SAPFuncF4Help" hidden="1">Main.SAPF4Help()</definedName>
    <definedName name="SC" localSheetId="4" hidden="1">{#N/A,#N/A,FALSE,"01 97";#N/A,#N/A,FALSE,"02 97";#N/A,#N/A,FALSE,"03 97";#N/A,#N/A,FALSE,"04 97";#N/A,#N/A,FALSE,"05 97";#N/A,#N/A,FALSE,"06 97";#N/A,#N/A,FALSE,"07 97";#N/A,#N/A,FALSE,"08 97"}</definedName>
    <definedName name="SC" localSheetId="9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4" hidden="1">{#N/A,#N/A,FALSE,"01 97";#N/A,#N/A,FALSE,"02 97";#N/A,#N/A,FALSE,"03 97";#N/A,#N/A,FALSE,"04 97";#N/A,#N/A,FALSE,"05 97";#N/A,#N/A,FALSE,"06 97";#N/A,#N/A,FALSE,"07 97";#N/A,#N/A,FALSE,"08 97"}</definedName>
    <definedName name="SH" localSheetId="9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4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9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4" hidden="1">{#N/A,#N/A,FALSE,"Vermögen kurz";#N/A,#N/A,FALSE,"Finanz kurz";#N/A,#N/A,FALSE,"Erfolg";#N/A,#N/A,FALSE,"Kapitalfluß";#N/A,#N/A,FALSE,"KZ nach URG";#N/A,#N/A,FALSE,"Kennzahlen"}</definedName>
    <definedName name="wrn.BWL." localSheetId="9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4" hidden="1">{#N/A,#N/A,FALSE,"Grafik Vermögen";#N/A,#N/A,FALSE,"Grafik Finanz";#N/A,#N/A,FALSE,"Grafik Erfolg"}</definedName>
    <definedName name="wrn.BWL._.Grafik." localSheetId="9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localSheetId="5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4" hidden="1">{#N/A,#N/A,FALSE,"ERLBIL";#N/A,#N/A,FALSE,"ERLGUV"}</definedName>
    <definedName name="wrn.Erläuterungen." localSheetId="9" hidden="1">{#N/A,#N/A,FALSE,"ERLBIL";#N/A,#N/A,FALSE,"ERLGUV"}</definedName>
    <definedName name="wrn.Erläuterungen." localSheetId="6" hidden="1">{#N/A,#N/A,FALSE,"ERLBIL";#N/A,#N/A,FALSE,"ERLGUV"}</definedName>
    <definedName name="wrn.Erläuterungen." localSheetId="5" hidden="1">{#N/A,#N/A,FALSE,"ERLBIL";#N/A,#N/A,FALSE,"ERLGUV"}</definedName>
    <definedName name="wrn.Erläuterungen." hidden="1">{#N/A,#N/A,FALSE,"ERLBIL";#N/A,#N/A,FALSE,"ERLGUV"}</definedName>
    <definedName name="wrn.Evolution._.des._.effectifs._.1997." localSheetId="4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9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4" hidden="1">{#N/A,#N/A,FALSE,"BILANZ";#N/A,#N/A,FALSE,"GUV";#N/A,#N/A,FALSE,"ANLAGEN";#N/A,#N/A,FALSE,"ANHANG";#N/A,#N/A,FALSE,"FB-FORM";#N/A,#N/A,FALSE,"FB-ANTRAG"}</definedName>
    <definedName name="wrn.Firmenbuch." localSheetId="9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4" hidden="1">{#N/A,#N/A,FALSE,"BILANZ";#N/A,#N/A,FALSE,"GUV";#N/A,#N/A,FALSE,"ANLAGEN";#N/A,#N/A,FALSE,"ANHANG"}</definedName>
    <definedName name="wrn.JA." localSheetId="9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localSheetId="5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4" hidden="1">{#N/A,#N/A,FALSE,"Strategie";#N/A,#N/A,FALSE,"Zusammenfassung";#N/A,#N/A,FALSE,"Deckblatt"}</definedName>
    <definedName name="wrn.Kurzform." localSheetId="9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localSheetId="5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4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9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36" l="1"/>
  <c r="C75" i="51"/>
  <c r="C8" i="51"/>
  <c r="E3" i="65" l="1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3" i="51"/>
  <c r="E33" i="51"/>
  <c r="F37" i="36" l="1"/>
  <c r="E59" i="51" l="1"/>
  <c r="E58" i="51"/>
  <c r="E57" i="51" l="1"/>
  <c r="N2" i="67" l="1"/>
  <c r="J2" i="67"/>
  <c r="X2" i="66"/>
  <c r="R2" i="66"/>
  <c r="L2" i="66"/>
  <c r="N2" i="65"/>
  <c r="J2" i="65"/>
  <c r="O2" i="65" s="1"/>
  <c r="D13" i="36"/>
  <c r="D12" i="36"/>
  <c r="D11" i="36"/>
  <c r="D10" i="36"/>
  <c r="D9" i="36"/>
  <c r="D8" i="36"/>
  <c r="D7" i="36"/>
  <c r="D6" i="36"/>
  <c r="D5" i="36"/>
  <c r="D4" i="36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D5" i="13"/>
  <c r="D4" i="13"/>
  <c r="S8" i="66" l="1"/>
  <c r="S20" i="66"/>
  <c r="S32" i="66"/>
  <c r="S44" i="66"/>
  <c r="S56" i="66"/>
  <c r="S68" i="66"/>
  <c r="S80" i="66"/>
  <c r="S92" i="66"/>
  <c r="S10" i="66"/>
  <c r="S22" i="66"/>
  <c r="S34" i="66"/>
  <c r="S46" i="66"/>
  <c r="S58" i="66"/>
  <c r="S70" i="66"/>
  <c r="S82" i="66"/>
  <c r="S94" i="66"/>
  <c r="S11" i="66"/>
  <c r="S23" i="66"/>
  <c r="S35" i="66"/>
  <c r="S47" i="66"/>
  <c r="S59" i="66"/>
  <c r="S71" i="66"/>
  <c r="S83" i="66"/>
  <c r="S95" i="66"/>
  <c r="S12" i="66"/>
  <c r="S24" i="66"/>
  <c r="S36" i="66"/>
  <c r="S48" i="66"/>
  <c r="S60" i="66"/>
  <c r="S72" i="66"/>
  <c r="S84" i="66"/>
  <c r="S96" i="66"/>
  <c r="S13" i="66"/>
  <c r="S25" i="66"/>
  <c r="S37" i="66"/>
  <c r="S49" i="66"/>
  <c r="S61" i="66"/>
  <c r="S73" i="66"/>
  <c r="S85" i="66"/>
  <c r="S97" i="66"/>
  <c r="S14" i="66"/>
  <c r="S26" i="66"/>
  <c r="S38" i="66"/>
  <c r="S50" i="66"/>
  <c r="S62" i="66"/>
  <c r="S74" i="66"/>
  <c r="S86" i="66"/>
  <c r="S98" i="66"/>
  <c r="S3" i="66"/>
  <c r="S15" i="66"/>
  <c r="S27" i="66"/>
  <c r="S39" i="66"/>
  <c r="S51" i="66"/>
  <c r="S63" i="66"/>
  <c r="S75" i="66"/>
  <c r="S87" i="66"/>
  <c r="S99" i="66"/>
  <c r="S4" i="66"/>
  <c r="S16" i="66"/>
  <c r="S28" i="66"/>
  <c r="S40" i="66"/>
  <c r="S52" i="66"/>
  <c r="S64" i="66"/>
  <c r="S76" i="66"/>
  <c r="S88" i="66"/>
  <c r="S100" i="66"/>
  <c r="S5" i="66"/>
  <c r="S29" i="66"/>
  <c r="S41" i="66"/>
  <c r="S53" i="66"/>
  <c r="S77" i="66"/>
  <c r="S89" i="66"/>
  <c r="S6" i="66"/>
  <c r="S30" i="66"/>
  <c r="S54" i="66"/>
  <c r="S78" i="66"/>
  <c r="S7" i="66"/>
  <c r="S31" i="66"/>
  <c r="S55" i="66"/>
  <c r="S79" i="66"/>
  <c r="S9" i="66"/>
  <c r="S21" i="66"/>
  <c r="S33" i="66"/>
  <c r="S45" i="66"/>
  <c r="S57" i="66"/>
  <c r="S69" i="66"/>
  <c r="S81" i="66"/>
  <c r="S93" i="66"/>
  <c r="S17" i="66"/>
  <c r="S65" i="66"/>
  <c r="S2" i="66"/>
  <c r="S18" i="66"/>
  <c r="S42" i="66"/>
  <c r="S66" i="66"/>
  <c r="S90" i="66"/>
  <c r="S19" i="66"/>
  <c r="S43" i="66"/>
  <c r="S67" i="66"/>
  <c r="S91" i="66"/>
  <c r="N2" i="66"/>
  <c r="K3" i="67"/>
  <c r="K7" i="67"/>
  <c r="K11" i="67"/>
  <c r="K15" i="67"/>
  <c r="K19" i="67"/>
  <c r="K23" i="67"/>
  <c r="K27" i="67"/>
  <c r="K31" i="67"/>
  <c r="K35" i="67"/>
  <c r="K39" i="67"/>
  <c r="K43" i="67"/>
  <c r="K47" i="67"/>
  <c r="K4" i="67"/>
  <c r="K8" i="67"/>
  <c r="K12" i="67"/>
  <c r="K16" i="67"/>
  <c r="K20" i="67"/>
  <c r="K24" i="67"/>
  <c r="K28" i="67"/>
  <c r="K32" i="67"/>
  <c r="K36" i="67"/>
  <c r="K40" i="67"/>
  <c r="K44" i="67"/>
  <c r="K48" i="67"/>
  <c r="K10" i="67"/>
  <c r="K26" i="67"/>
  <c r="K34" i="67"/>
  <c r="K42" i="67"/>
  <c r="K50" i="67"/>
  <c r="K5" i="67"/>
  <c r="K9" i="67"/>
  <c r="K13" i="67"/>
  <c r="K17" i="67"/>
  <c r="K21" i="67"/>
  <c r="K25" i="67"/>
  <c r="K29" i="67"/>
  <c r="K33" i="67"/>
  <c r="K37" i="67"/>
  <c r="K41" i="67"/>
  <c r="K45" i="67"/>
  <c r="K49" i="67"/>
  <c r="K6" i="67"/>
  <c r="K14" i="67"/>
  <c r="K18" i="67"/>
  <c r="K22" i="67"/>
  <c r="K30" i="67"/>
  <c r="K38" i="67"/>
  <c r="K46" i="67"/>
  <c r="K4" i="65"/>
  <c r="K8" i="65"/>
  <c r="K12" i="65"/>
  <c r="K16" i="65"/>
  <c r="K20" i="65"/>
  <c r="K24" i="65"/>
  <c r="K28" i="65"/>
  <c r="K32" i="65"/>
  <c r="K36" i="65"/>
  <c r="K40" i="65"/>
  <c r="K44" i="65"/>
  <c r="K48" i="65"/>
  <c r="K52" i="65"/>
  <c r="K56" i="65"/>
  <c r="K60" i="65"/>
  <c r="K64" i="65"/>
  <c r="K68" i="65"/>
  <c r="K72" i="65"/>
  <c r="K76" i="65"/>
  <c r="K80" i="65"/>
  <c r="K84" i="65"/>
  <c r="K88" i="65"/>
  <c r="K92" i="65"/>
  <c r="K96" i="65"/>
  <c r="K100" i="65"/>
  <c r="K19" i="65"/>
  <c r="K31" i="65"/>
  <c r="K39" i="65"/>
  <c r="K47" i="65"/>
  <c r="K55" i="65"/>
  <c r="K63" i="65"/>
  <c r="K71" i="65"/>
  <c r="K79" i="65"/>
  <c r="K91" i="65"/>
  <c r="K99" i="65"/>
  <c r="K5" i="65"/>
  <c r="K9" i="65"/>
  <c r="K13" i="65"/>
  <c r="K17" i="65"/>
  <c r="K21" i="65"/>
  <c r="K25" i="65"/>
  <c r="K29" i="65"/>
  <c r="K33" i="65"/>
  <c r="K37" i="65"/>
  <c r="K41" i="65"/>
  <c r="K45" i="65"/>
  <c r="K49" i="65"/>
  <c r="K53" i="65"/>
  <c r="K57" i="65"/>
  <c r="K61" i="65"/>
  <c r="K65" i="65"/>
  <c r="K69" i="65"/>
  <c r="K73" i="65"/>
  <c r="K77" i="65"/>
  <c r="K81" i="65"/>
  <c r="K85" i="65"/>
  <c r="K89" i="65"/>
  <c r="K93" i="65"/>
  <c r="K97" i="65"/>
  <c r="K2" i="65"/>
  <c r="K6" i="65"/>
  <c r="K10" i="65"/>
  <c r="K14" i="65"/>
  <c r="K18" i="65"/>
  <c r="K22" i="65"/>
  <c r="K26" i="65"/>
  <c r="K30" i="65"/>
  <c r="K34" i="65"/>
  <c r="K38" i="65"/>
  <c r="K42" i="65"/>
  <c r="K46" i="65"/>
  <c r="K50" i="65"/>
  <c r="K54" i="65"/>
  <c r="K58" i="65"/>
  <c r="K62" i="65"/>
  <c r="K66" i="65"/>
  <c r="K70" i="65"/>
  <c r="K74" i="65"/>
  <c r="K78" i="65"/>
  <c r="K82" i="65"/>
  <c r="K86" i="65"/>
  <c r="K90" i="65"/>
  <c r="K94" i="65"/>
  <c r="K98" i="65"/>
  <c r="K3" i="65"/>
  <c r="K11" i="65"/>
  <c r="K15" i="65"/>
  <c r="K23" i="65"/>
  <c r="K27" i="65"/>
  <c r="K35" i="65"/>
  <c r="K43" i="65"/>
  <c r="K51" i="65"/>
  <c r="K59" i="65"/>
  <c r="K67" i="65"/>
  <c r="K75" i="65"/>
  <c r="K83" i="65"/>
  <c r="K87" i="65"/>
  <c r="K95" i="65"/>
  <c r="O25" i="66"/>
  <c r="O26" i="66"/>
  <c r="O27" i="66"/>
  <c r="O28" i="66"/>
  <c r="F2" i="65"/>
  <c r="G35" i="65"/>
  <c r="G36" i="65"/>
  <c r="G37" i="65"/>
  <c r="G38" i="65"/>
  <c r="G40" i="65"/>
  <c r="G41" i="65"/>
  <c r="G42" i="65"/>
  <c r="G53" i="65"/>
  <c r="G54" i="65"/>
  <c r="G55" i="65"/>
  <c r="G56" i="65"/>
  <c r="G57" i="65"/>
  <c r="G58" i="65"/>
  <c r="G59" i="65"/>
  <c r="G60" i="65"/>
  <c r="G61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A2" i="65"/>
  <c r="O100" i="66"/>
  <c r="I100" i="66"/>
  <c r="F100" i="66"/>
  <c r="A100" i="66"/>
  <c r="N100" i="66" s="1"/>
  <c r="O99" i="66"/>
  <c r="I99" i="66"/>
  <c r="F99" i="66"/>
  <c r="A99" i="66"/>
  <c r="N99" i="66" s="1"/>
  <c r="O98" i="66"/>
  <c r="I98" i="66"/>
  <c r="F98" i="66"/>
  <c r="A98" i="66"/>
  <c r="N98" i="66" s="1"/>
  <c r="O97" i="66"/>
  <c r="I97" i="66"/>
  <c r="F97" i="66"/>
  <c r="A97" i="66"/>
  <c r="N97" i="66" s="1"/>
  <c r="O96" i="66"/>
  <c r="I96" i="66"/>
  <c r="F96" i="66"/>
  <c r="A96" i="66"/>
  <c r="N96" i="66" s="1"/>
  <c r="O95" i="66"/>
  <c r="I95" i="66"/>
  <c r="F95" i="66"/>
  <c r="A95" i="66"/>
  <c r="N95" i="66" s="1"/>
  <c r="O94" i="66"/>
  <c r="I94" i="66"/>
  <c r="F94" i="66"/>
  <c r="A94" i="66"/>
  <c r="N94" i="66" s="1"/>
  <c r="O93" i="66"/>
  <c r="I93" i="66"/>
  <c r="F93" i="66"/>
  <c r="A93" i="66"/>
  <c r="N93" i="66" s="1"/>
  <c r="O92" i="66"/>
  <c r="I92" i="66"/>
  <c r="F92" i="66"/>
  <c r="A92" i="66"/>
  <c r="N92" i="66" s="1"/>
  <c r="O91" i="66"/>
  <c r="I91" i="66"/>
  <c r="F91" i="66"/>
  <c r="A91" i="66"/>
  <c r="N91" i="66" s="1"/>
  <c r="O90" i="66"/>
  <c r="I90" i="66"/>
  <c r="F90" i="66"/>
  <c r="A90" i="66"/>
  <c r="N90" i="66" s="1"/>
  <c r="O89" i="66"/>
  <c r="I89" i="66"/>
  <c r="F89" i="66"/>
  <c r="A89" i="66"/>
  <c r="N89" i="66" s="1"/>
  <c r="O88" i="66"/>
  <c r="I88" i="66"/>
  <c r="F88" i="66"/>
  <c r="A88" i="66"/>
  <c r="N88" i="66" s="1"/>
  <c r="O87" i="66"/>
  <c r="I87" i="66"/>
  <c r="F87" i="66"/>
  <c r="A87" i="66"/>
  <c r="N87" i="66" s="1"/>
  <c r="O86" i="66"/>
  <c r="I86" i="66"/>
  <c r="F86" i="66"/>
  <c r="A86" i="66"/>
  <c r="N86" i="66" s="1"/>
  <c r="O85" i="66"/>
  <c r="I85" i="66"/>
  <c r="F85" i="66"/>
  <c r="A85" i="66"/>
  <c r="N85" i="66" s="1"/>
  <c r="O84" i="66"/>
  <c r="I84" i="66"/>
  <c r="F84" i="66"/>
  <c r="A84" i="66"/>
  <c r="N84" i="66" s="1"/>
  <c r="O83" i="66"/>
  <c r="I83" i="66"/>
  <c r="F83" i="66"/>
  <c r="A83" i="66"/>
  <c r="N83" i="66" s="1"/>
  <c r="O82" i="66"/>
  <c r="I82" i="66"/>
  <c r="F82" i="66"/>
  <c r="A82" i="66"/>
  <c r="N82" i="66" s="1"/>
  <c r="O81" i="66"/>
  <c r="I81" i="66"/>
  <c r="F81" i="66"/>
  <c r="A81" i="66"/>
  <c r="N81" i="66" s="1"/>
  <c r="O80" i="66"/>
  <c r="I80" i="66"/>
  <c r="F80" i="66"/>
  <c r="A80" i="66"/>
  <c r="N80" i="66" s="1"/>
  <c r="O79" i="66"/>
  <c r="I79" i="66"/>
  <c r="F79" i="66"/>
  <c r="A79" i="66"/>
  <c r="N79" i="66" s="1"/>
  <c r="O78" i="66"/>
  <c r="I78" i="66"/>
  <c r="F78" i="66"/>
  <c r="A78" i="66"/>
  <c r="N78" i="66" s="1"/>
  <c r="O77" i="66"/>
  <c r="I77" i="66"/>
  <c r="F77" i="66"/>
  <c r="A77" i="66"/>
  <c r="N77" i="66" s="1"/>
  <c r="O76" i="66"/>
  <c r="I76" i="66"/>
  <c r="F76" i="66"/>
  <c r="A76" i="66"/>
  <c r="N76" i="66" s="1"/>
  <c r="O75" i="66"/>
  <c r="I75" i="66"/>
  <c r="F75" i="66"/>
  <c r="A75" i="66"/>
  <c r="N75" i="66" s="1"/>
  <c r="O74" i="66"/>
  <c r="I74" i="66"/>
  <c r="F74" i="66"/>
  <c r="A74" i="66"/>
  <c r="N74" i="66" s="1"/>
  <c r="O73" i="66"/>
  <c r="I73" i="66"/>
  <c r="F73" i="66"/>
  <c r="A73" i="66"/>
  <c r="N73" i="66" s="1"/>
  <c r="O72" i="66"/>
  <c r="I72" i="66"/>
  <c r="F72" i="66"/>
  <c r="A72" i="66"/>
  <c r="N72" i="66" s="1"/>
  <c r="O71" i="66"/>
  <c r="I71" i="66"/>
  <c r="F71" i="66"/>
  <c r="A71" i="66"/>
  <c r="N71" i="66" s="1"/>
  <c r="O70" i="66"/>
  <c r="I70" i="66"/>
  <c r="F70" i="66"/>
  <c r="A70" i="66"/>
  <c r="N70" i="66" s="1"/>
  <c r="O69" i="66"/>
  <c r="I69" i="66"/>
  <c r="F69" i="66"/>
  <c r="A69" i="66"/>
  <c r="N69" i="66" s="1"/>
  <c r="O68" i="66"/>
  <c r="I68" i="66"/>
  <c r="F68" i="66"/>
  <c r="A68" i="66"/>
  <c r="N68" i="66" s="1"/>
  <c r="O67" i="66"/>
  <c r="I67" i="66"/>
  <c r="F67" i="66"/>
  <c r="A67" i="66"/>
  <c r="N67" i="66" s="1"/>
  <c r="O66" i="66"/>
  <c r="I66" i="66"/>
  <c r="F66" i="66"/>
  <c r="A66" i="66"/>
  <c r="N66" i="66" s="1"/>
  <c r="O65" i="66"/>
  <c r="I65" i="66"/>
  <c r="F65" i="66"/>
  <c r="A65" i="66"/>
  <c r="N65" i="66" s="1"/>
  <c r="O64" i="66"/>
  <c r="I64" i="66"/>
  <c r="F64" i="66"/>
  <c r="A64" i="66"/>
  <c r="N64" i="66" s="1"/>
  <c r="O63" i="66"/>
  <c r="I63" i="66"/>
  <c r="F63" i="66"/>
  <c r="A63" i="66"/>
  <c r="N63" i="66" s="1"/>
  <c r="O62" i="66"/>
  <c r="I62" i="66"/>
  <c r="F62" i="66"/>
  <c r="A62" i="66"/>
  <c r="N62" i="66" s="1"/>
  <c r="O61" i="66"/>
  <c r="I61" i="66"/>
  <c r="F61" i="66"/>
  <c r="A61" i="66"/>
  <c r="N61" i="66" s="1"/>
  <c r="O60" i="66"/>
  <c r="I60" i="66"/>
  <c r="F60" i="66"/>
  <c r="A60" i="66"/>
  <c r="N60" i="66" s="1"/>
  <c r="O59" i="66"/>
  <c r="I59" i="66"/>
  <c r="F59" i="66"/>
  <c r="A59" i="66"/>
  <c r="N59" i="66" s="1"/>
  <c r="O58" i="66"/>
  <c r="I58" i="66"/>
  <c r="F58" i="66"/>
  <c r="A58" i="66"/>
  <c r="N58" i="66" s="1"/>
  <c r="O57" i="66"/>
  <c r="I57" i="66"/>
  <c r="F57" i="66"/>
  <c r="A57" i="66"/>
  <c r="N57" i="66" s="1"/>
  <c r="O56" i="66"/>
  <c r="I56" i="66"/>
  <c r="F56" i="66"/>
  <c r="A56" i="66"/>
  <c r="N56" i="66" s="1"/>
  <c r="O55" i="66"/>
  <c r="I55" i="66"/>
  <c r="F55" i="66"/>
  <c r="A55" i="66"/>
  <c r="N55" i="66" s="1"/>
  <c r="O54" i="66"/>
  <c r="I54" i="66"/>
  <c r="F54" i="66"/>
  <c r="A54" i="66"/>
  <c r="N54" i="66" s="1"/>
  <c r="O53" i="66"/>
  <c r="I53" i="66"/>
  <c r="F53" i="66"/>
  <c r="A53" i="66"/>
  <c r="N53" i="66" s="1"/>
  <c r="O52" i="66"/>
  <c r="I52" i="66"/>
  <c r="F52" i="66"/>
  <c r="A52" i="66"/>
  <c r="N52" i="66" s="1"/>
  <c r="O51" i="66"/>
  <c r="I51" i="66"/>
  <c r="F51" i="66"/>
  <c r="A51" i="66"/>
  <c r="N51" i="66" s="1"/>
  <c r="O50" i="66"/>
  <c r="I50" i="66"/>
  <c r="F50" i="66"/>
  <c r="A50" i="66"/>
  <c r="N50" i="66" s="1"/>
  <c r="O49" i="66"/>
  <c r="I49" i="66"/>
  <c r="F49" i="66"/>
  <c r="A49" i="66"/>
  <c r="N49" i="66" s="1"/>
  <c r="O48" i="66"/>
  <c r="I48" i="66"/>
  <c r="F48" i="66"/>
  <c r="A48" i="66"/>
  <c r="N48" i="66" s="1"/>
  <c r="O47" i="66"/>
  <c r="I47" i="66"/>
  <c r="F47" i="66"/>
  <c r="A47" i="66"/>
  <c r="N47" i="66" s="1"/>
  <c r="O46" i="66"/>
  <c r="I46" i="66"/>
  <c r="F46" i="66"/>
  <c r="A46" i="66"/>
  <c r="N46" i="66" s="1"/>
  <c r="O45" i="66"/>
  <c r="I45" i="66"/>
  <c r="F45" i="66"/>
  <c r="A45" i="66"/>
  <c r="N45" i="66" s="1"/>
  <c r="O44" i="66"/>
  <c r="I44" i="66"/>
  <c r="F44" i="66"/>
  <c r="A44" i="66"/>
  <c r="N44" i="66" s="1"/>
  <c r="O43" i="66"/>
  <c r="I43" i="66"/>
  <c r="F43" i="66"/>
  <c r="A43" i="66"/>
  <c r="N43" i="66" s="1"/>
  <c r="O42" i="66"/>
  <c r="I42" i="66"/>
  <c r="F42" i="66"/>
  <c r="A42" i="66"/>
  <c r="N42" i="66" s="1"/>
  <c r="O41" i="66"/>
  <c r="I41" i="66"/>
  <c r="F41" i="66"/>
  <c r="A41" i="66"/>
  <c r="N41" i="66" s="1"/>
  <c r="O40" i="66"/>
  <c r="I40" i="66"/>
  <c r="F40" i="66"/>
  <c r="A40" i="66"/>
  <c r="N40" i="66" s="1"/>
  <c r="O39" i="66"/>
  <c r="I39" i="66"/>
  <c r="F39" i="66"/>
  <c r="A39" i="66"/>
  <c r="N39" i="66" s="1"/>
  <c r="O38" i="66"/>
  <c r="I38" i="66"/>
  <c r="F38" i="66"/>
  <c r="A38" i="66"/>
  <c r="N38" i="66" s="1"/>
  <c r="O37" i="66"/>
  <c r="I37" i="66"/>
  <c r="F37" i="66"/>
  <c r="A37" i="66"/>
  <c r="N37" i="66" s="1"/>
  <c r="O36" i="66"/>
  <c r="I36" i="66"/>
  <c r="F36" i="66"/>
  <c r="A36" i="66"/>
  <c r="N36" i="66" s="1"/>
  <c r="O35" i="66"/>
  <c r="I35" i="66"/>
  <c r="F35" i="66"/>
  <c r="A35" i="66"/>
  <c r="N35" i="66" s="1"/>
  <c r="O34" i="66"/>
  <c r="I34" i="66"/>
  <c r="F34" i="66"/>
  <c r="A34" i="66"/>
  <c r="N34" i="66" s="1"/>
  <c r="O33" i="66"/>
  <c r="I33" i="66"/>
  <c r="F33" i="66"/>
  <c r="A33" i="66"/>
  <c r="N33" i="66" s="1"/>
  <c r="O32" i="66"/>
  <c r="I32" i="66"/>
  <c r="F32" i="66"/>
  <c r="A32" i="66"/>
  <c r="N32" i="66" s="1"/>
  <c r="O31" i="66"/>
  <c r="I31" i="66"/>
  <c r="F31" i="66"/>
  <c r="A31" i="66"/>
  <c r="N31" i="66" s="1"/>
  <c r="O30" i="66"/>
  <c r="I30" i="66"/>
  <c r="F30" i="66"/>
  <c r="A30" i="66"/>
  <c r="N30" i="66" s="1"/>
  <c r="O29" i="66"/>
  <c r="I29" i="66"/>
  <c r="F29" i="66"/>
  <c r="A29" i="66"/>
  <c r="N29" i="66" s="1"/>
  <c r="I28" i="66"/>
  <c r="F28" i="66"/>
  <c r="A28" i="66"/>
  <c r="N28" i="66" s="1"/>
  <c r="I27" i="66"/>
  <c r="F27" i="66"/>
  <c r="A27" i="66"/>
  <c r="N27" i="66" s="1"/>
  <c r="I26" i="66"/>
  <c r="F26" i="66"/>
  <c r="A26" i="66"/>
  <c r="N26" i="66" s="1"/>
  <c r="I25" i="66"/>
  <c r="F25" i="66"/>
  <c r="A25" i="66"/>
  <c r="N25" i="66" s="1"/>
  <c r="I24" i="66"/>
  <c r="F24" i="66"/>
  <c r="A24" i="66"/>
  <c r="N24" i="66" s="1"/>
  <c r="F23" i="66"/>
  <c r="A23" i="66"/>
  <c r="F22" i="66"/>
  <c r="A22" i="66"/>
  <c r="I21" i="66"/>
  <c r="F21" i="66"/>
  <c r="A21" i="66"/>
  <c r="N21" i="66" s="1"/>
  <c r="I20" i="66"/>
  <c r="F20" i="66"/>
  <c r="A20" i="66"/>
  <c r="N20" i="66" s="1"/>
  <c r="I19" i="66"/>
  <c r="F19" i="66"/>
  <c r="A19" i="66"/>
  <c r="N19" i="66" s="1"/>
  <c r="F18" i="66"/>
  <c r="A18" i="66"/>
  <c r="F17" i="66"/>
  <c r="A17" i="66"/>
  <c r="I16" i="66"/>
  <c r="F16" i="66"/>
  <c r="A16" i="66"/>
  <c r="N16" i="66" s="1"/>
  <c r="I15" i="66"/>
  <c r="F15" i="66"/>
  <c r="A15" i="66"/>
  <c r="N15" i="66" s="1"/>
  <c r="I14" i="66"/>
  <c r="F14" i="66"/>
  <c r="A14" i="66"/>
  <c r="N14" i="66" s="1"/>
  <c r="I13" i="66"/>
  <c r="F13" i="66"/>
  <c r="A13" i="66"/>
  <c r="N13" i="66" s="1"/>
  <c r="I12" i="66"/>
  <c r="F12" i="66"/>
  <c r="A12" i="66"/>
  <c r="N12" i="66" s="1"/>
  <c r="I11" i="66"/>
  <c r="F11" i="66"/>
  <c r="A11" i="66"/>
  <c r="N11" i="66" s="1"/>
  <c r="F10" i="66"/>
  <c r="A10" i="66"/>
  <c r="F9" i="66"/>
  <c r="A9" i="66"/>
  <c r="F8" i="66"/>
  <c r="A8" i="66"/>
  <c r="F7" i="66"/>
  <c r="A7" i="66"/>
  <c r="I6" i="66"/>
  <c r="F6" i="66"/>
  <c r="A6" i="66"/>
  <c r="N6" i="66" s="1"/>
  <c r="I5" i="66"/>
  <c r="A5" i="66"/>
  <c r="N5" i="66" s="1"/>
  <c r="I4" i="66"/>
  <c r="F4" i="66"/>
  <c r="A4" i="66"/>
  <c r="N4" i="66" s="1"/>
  <c r="F3" i="66"/>
  <c r="A3" i="66"/>
  <c r="F2" i="66"/>
  <c r="A2" i="66"/>
  <c r="I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G62" i="65" s="1"/>
  <c r="A61" i="65"/>
  <c r="A60" i="65"/>
  <c r="A59" i="65"/>
  <c r="A58" i="65"/>
  <c r="A57" i="65"/>
  <c r="A56" i="65"/>
  <c r="A55" i="65"/>
  <c r="A54" i="65"/>
  <c r="A53" i="65"/>
  <c r="A52" i="65"/>
  <c r="G52" i="65" s="1"/>
  <c r="A51" i="65"/>
  <c r="G51" i="65" s="1"/>
  <c r="A50" i="65"/>
  <c r="G50" i="65" s="1"/>
  <c r="A49" i="65"/>
  <c r="G49" i="65" s="1"/>
  <c r="A48" i="65"/>
  <c r="G48" i="65" s="1"/>
  <c r="A47" i="65"/>
  <c r="G47" i="65" s="1"/>
  <c r="A46" i="65"/>
  <c r="G46" i="65" s="1"/>
  <c r="A45" i="65"/>
  <c r="G45" i="65" s="1"/>
  <c r="A44" i="65"/>
  <c r="G44" i="65" s="1"/>
  <c r="A43" i="65"/>
  <c r="G43" i="65" s="1"/>
  <c r="A42" i="65"/>
  <c r="A41" i="65"/>
  <c r="A40" i="65"/>
  <c r="A39" i="65"/>
  <c r="A38" i="65"/>
  <c r="A37" i="65"/>
  <c r="A36" i="65"/>
  <c r="A35" i="65"/>
  <c r="A34" i="65"/>
  <c r="G34" i="65" s="1"/>
  <c r="A33" i="65"/>
  <c r="G33" i="65" s="1"/>
  <c r="A32" i="65"/>
  <c r="G32" i="65" s="1"/>
  <c r="A31" i="65"/>
  <c r="G31" i="65" s="1"/>
  <c r="A30" i="65"/>
  <c r="G30" i="65" s="1"/>
  <c r="A29" i="65"/>
  <c r="G29" i="65" s="1"/>
  <c r="A28" i="65"/>
  <c r="G28" i="65" s="1"/>
  <c r="A27" i="65"/>
  <c r="G27" i="65" s="1"/>
  <c r="A26" i="65"/>
  <c r="G26" i="65" s="1"/>
  <c r="A25" i="65"/>
  <c r="G25" i="65" s="1"/>
  <c r="A24" i="65"/>
  <c r="G24" i="65" s="1"/>
  <c r="A23" i="65"/>
  <c r="G23" i="65" s="1"/>
  <c r="A22" i="65"/>
  <c r="G22" i="65" s="1"/>
  <c r="A21" i="65"/>
  <c r="G21" i="65" s="1"/>
  <c r="A20" i="65"/>
  <c r="G20" i="65" s="1"/>
  <c r="A19" i="65"/>
  <c r="G19" i="65" s="1"/>
  <c r="A18" i="65"/>
  <c r="G18" i="65" s="1"/>
  <c r="A17" i="65"/>
  <c r="G17" i="65" s="1"/>
  <c r="A16" i="65"/>
  <c r="G16" i="65" s="1"/>
  <c r="A15" i="65"/>
  <c r="G15" i="65" s="1"/>
  <c r="A14" i="65"/>
  <c r="G14" i="65" s="1"/>
  <c r="A13" i="65"/>
  <c r="G13" i="65" s="1"/>
  <c r="A12" i="65"/>
  <c r="G12" i="65" s="1"/>
  <c r="A11" i="65"/>
  <c r="G11" i="65" s="1"/>
  <c r="A10" i="65"/>
  <c r="G10" i="65" s="1"/>
  <c r="A9" i="65"/>
  <c r="G9" i="65" s="1"/>
  <c r="A8" i="65"/>
  <c r="G8" i="65" s="1"/>
  <c r="A7" i="65"/>
  <c r="A6" i="65"/>
  <c r="G6" i="65" s="1"/>
  <c r="A5" i="65"/>
  <c r="G5" i="65" s="1"/>
  <c r="A4" i="65"/>
  <c r="G4" i="65" s="1"/>
  <c r="A3" i="65"/>
  <c r="G3" i="65" s="1"/>
  <c r="I7" i="66" l="1"/>
  <c r="N7" i="66"/>
  <c r="I17" i="66"/>
  <c r="N17" i="66"/>
  <c r="I22" i="66"/>
  <c r="N22" i="66"/>
  <c r="I18" i="66"/>
  <c r="N18" i="66"/>
  <c r="I9" i="66"/>
  <c r="N9" i="66"/>
  <c r="I23" i="66"/>
  <c r="J49" i="66" s="1"/>
  <c r="N23" i="66"/>
  <c r="I10" i="66"/>
  <c r="N10" i="66"/>
  <c r="I8" i="66"/>
  <c r="N8" i="66"/>
  <c r="G2" i="67"/>
  <c r="H5" i="67" s="1"/>
  <c r="I5" i="67" s="1"/>
  <c r="K2" i="67"/>
  <c r="I3" i="66"/>
  <c r="N3" i="66"/>
  <c r="O3" i="66" s="1"/>
  <c r="G7" i="65"/>
  <c r="K7" i="65"/>
  <c r="Z2" i="66"/>
  <c r="G2" i="65"/>
  <c r="G3" i="67"/>
  <c r="G39" i="65"/>
  <c r="O2" i="67"/>
  <c r="O9" i="66"/>
  <c r="O8" i="66"/>
  <c r="O7" i="66"/>
  <c r="O4" i="66"/>
  <c r="O5" i="66"/>
  <c r="O6" i="66"/>
  <c r="O20" i="66"/>
  <c r="O12" i="66"/>
  <c r="O2" i="66"/>
  <c r="O10" i="66"/>
  <c r="O11" i="66"/>
  <c r="O13" i="66"/>
  <c r="O14" i="66"/>
  <c r="O15" i="66"/>
  <c r="H2" i="67"/>
  <c r="I2" i="67" s="1"/>
  <c r="L15" i="67"/>
  <c r="M15" i="67" s="1"/>
  <c r="H4" i="67"/>
  <c r="I4" i="67" s="1"/>
  <c r="H47" i="67"/>
  <c r="I47" i="67" s="1"/>
  <c r="H43" i="67"/>
  <c r="I43" i="67" s="1"/>
  <c r="H35" i="67"/>
  <c r="I35" i="67" s="1"/>
  <c r="H31" i="67"/>
  <c r="I31" i="67" s="1"/>
  <c r="H27" i="67"/>
  <c r="I27" i="67" s="1"/>
  <c r="H19" i="67"/>
  <c r="I19" i="67" s="1"/>
  <c r="H15" i="67"/>
  <c r="I15" i="67" s="1"/>
  <c r="H11" i="67"/>
  <c r="I11" i="67" s="1"/>
  <c r="H3" i="67"/>
  <c r="I3" i="67" s="1"/>
  <c r="H50" i="67"/>
  <c r="I50" i="67" s="1"/>
  <c r="H46" i="67"/>
  <c r="I46" i="67" s="1"/>
  <c r="H38" i="67"/>
  <c r="I38" i="67" s="1"/>
  <c r="H34" i="67"/>
  <c r="I34" i="67" s="1"/>
  <c r="H30" i="67"/>
  <c r="I30" i="67" s="1"/>
  <c r="H22" i="67"/>
  <c r="I22" i="67" s="1"/>
  <c r="H18" i="67"/>
  <c r="I18" i="67" s="1"/>
  <c r="H14" i="67"/>
  <c r="I14" i="67" s="1"/>
  <c r="H6" i="67"/>
  <c r="I6" i="67" s="1"/>
  <c r="H49" i="67"/>
  <c r="I49" i="67" s="1"/>
  <c r="H45" i="67"/>
  <c r="I45" i="67" s="1"/>
  <c r="H37" i="67"/>
  <c r="I37" i="67" s="1"/>
  <c r="H33" i="67"/>
  <c r="I33" i="67" s="1"/>
  <c r="H29" i="67"/>
  <c r="I29" i="67" s="1"/>
  <c r="H21" i="67"/>
  <c r="I21" i="67" s="1"/>
  <c r="H17" i="67"/>
  <c r="I17" i="67" s="1"/>
  <c r="H13" i="67"/>
  <c r="I13" i="67" s="1"/>
  <c r="H48" i="67"/>
  <c r="I48" i="67" s="1"/>
  <c r="H44" i="67"/>
  <c r="I44" i="67" s="1"/>
  <c r="H40" i="67"/>
  <c r="I40" i="67" s="1"/>
  <c r="H32" i="67"/>
  <c r="I32" i="67" s="1"/>
  <c r="H28" i="67"/>
  <c r="I28" i="67" s="1"/>
  <c r="H24" i="67"/>
  <c r="I24" i="67" s="1"/>
  <c r="H16" i="67"/>
  <c r="I16" i="67" s="1"/>
  <c r="H12" i="67"/>
  <c r="I12" i="67" s="1"/>
  <c r="H8" i="67"/>
  <c r="I8" i="67" s="1"/>
  <c r="O18" i="66"/>
  <c r="O23" i="66"/>
  <c r="O19" i="66"/>
  <c r="O24" i="66"/>
  <c r="O16" i="66"/>
  <c r="O17" i="66"/>
  <c r="O21" i="66"/>
  <c r="O22" i="66"/>
  <c r="J39" i="66" l="1"/>
  <c r="J47" i="66"/>
  <c r="J70" i="66"/>
  <c r="J17" i="66"/>
  <c r="J73" i="66"/>
  <c r="J99" i="66"/>
  <c r="J50" i="66"/>
  <c r="J98" i="66"/>
  <c r="J88" i="66"/>
  <c r="J84" i="66"/>
  <c r="J19" i="66"/>
  <c r="K19" i="66" s="1"/>
  <c r="J18" i="66"/>
  <c r="K18" i="66" s="1"/>
  <c r="J82" i="66"/>
  <c r="J74" i="66"/>
  <c r="K74" i="66" s="1"/>
  <c r="J58" i="66"/>
  <c r="J12" i="66"/>
  <c r="J63" i="66"/>
  <c r="J2" i="66"/>
  <c r="K2" i="66" s="1"/>
  <c r="J54" i="66"/>
  <c r="J20" i="66"/>
  <c r="J66" i="66"/>
  <c r="J30" i="66"/>
  <c r="K31" i="66" s="1"/>
  <c r="J8" i="66"/>
  <c r="J56" i="66"/>
  <c r="J28" i="66"/>
  <c r="J25" i="66"/>
  <c r="K26" i="66" s="1"/>
  <c r="J33" i="66"/>
  <c r="J38" i="66"/>
  <c r="J26" i="66"/>
  <c r="J76" i="66"/>
  <c r="J64" i="66"/>
  <c r="K64" i="66" s="1"/>
  <c r="J31" i="66"/>
  <c r="J21" i="66"/>
  <c r="J97" i="66"/>
  <c r="K98" i="66" s="1"/>
  <c r="J46" i="66"/>
  <c r="K47" i="66" s="1"/>
  <c r="J14" i="66"/>
  <c r="J7" i="66"/>
  <c r="J57" i="66"/>
  <c r="J67" i="66"/>
  <c r="K67" i="66" s="1"/>
  <c r="J77" i="66"/>
  <c r="J44" i="66"/>
  <c r="J86" i="66"/>
  <c r="J34" i="66"/>
  <c r="J72" i="66"/>
  <c r="J62" i="66"/>
  <c r="K63" i="66" s="1"/>
  <c r="J27" i="66"/>
  <c r="K27" i="66" s="1"/>
  <c r="J93" i="66"/>
  <c r="J13" i="66"/>
  <c r="K14" i="66" s="1"/>
  <c r="J3" i="66"/>
  <c r="K3" i="66" s="1"/>
  <c r="J43" i="66"/>
  <c r="K44" i="66" s="1"/>
  <c r="J83" i="66"/>
  <c r="J94" i="66"/>
  <c r="J78" i="66"/>
  <c r="J32" i="66"/>
  <c r="J24" i="66"/>
  <c r="J80" i="66"/>
  <c r="J68" i="66"/>
  <c r="J60" i="66"/>
  <c r="J29" i="66"/>
  <c r="K30" i="66" s="1"/>
  <c r="J22" i="66"/>
  <c r="J16" i="66"/>
  <c r="J89" i="66"/>
  <c r="K89" i="66" s="1"/>
  <c r="J42" i="66"/>
  <c r="J15" i="66"/>
  <c r="J11" i="66"/>
  <c r="K12" i="66" s="1"/>
  <c r="J6" i="66"/>
  <c r="K7" i="66" s="1"/>
  <c r="J41" i="66"/>
  <c r="J61" i="66"/>
  <c r="J51" i="66"/>
  <c r="K51" i="66" s="1"/>
  <c r="J75" i="66"/>
  <c r="J92" i="66"/>
  <c r="K93" i="66" s="1"/>
  <c r="J81" i="66"/>
  <c r="K81" i="66" s="1"/>
  <c r="J52" i="66"/>
  <c r="J95" i="66"/>
  <c r="K96" i="66" s="1"/>
  <c r="J10" i="66"/>
  <c r="J4" i="66"/>
  <c r="J45" i="66"/>
  <c r="K45" i="66" s="1"/>
  <c r="J65" i="66"/>
  <c r="K66" i="66" s="1"/>
  <c r="J59" i="66"/>
  <c r="J79" i="66"/>
  <c r="J96" i="66"/>
  <c r="J90" i="66"/>
  <c r="J35" i="66"/>
  <c r="K35" i="66" s="1"/>
  <c r="H20" i="67"/>
  <c r="I20" i="67" s="1"/>
  <c r="H36" i="67"/>
  <c r="I36" i="67" s="1"/>
  <c r="H9" i="67"/>
  <c r="I9" i="67" s="1"/>
  <c r="H25" i="67"/>
  <c r="I25" i="67" s="1"/>
  <c r="H41" i="67"/>
  <c r="I41" i="67" s="1"/>
  <c r="H10" i="67"/>
  <c r="I10" i="67" s="1"/>
  <c r="H26" i="67"/>
  <c r="I26" i="67" s="1"/>
  <c r="H42" i="67"/>
  <c r="I42" i="67" s="1"/>
  <c r="H7" i="67"/>
  <c r="I7" i="67" s="1"/>
  <c r="H23" i="67"/>
  <c r="I23" i="67" s="1"/>
  <c r="H39" i="67"/>
  <c r="I39" i="67" s="1"/>
  <c r="J48" i="66"/>
  <c r="K49" i="66" s="1"/>
  <c r="J40" i="66"/>
  <c r="J9" i="66"/>
  <c r="J5" i="66"/>
  <c r="J37" i="66"/>
  <c r="K38" i="66" s="1"/>
  <c r="J53" i="66"/>
  <c r="J69" i="66"/>
  <c r="J55" i="66"/>
  <c r="K56" i="66" s="1"/>
  <c r="J71" i="66"/>
  <c r="J87" i="66"/>
  <c r="J100" i="66"/>
  <c r="K100" i="66" s="1"/>
  <c r="J85" i="66"/>
  <c r="J23" i="66"/>
  <c r="J36" i="66"/>
  <c r="J91" i="66"/>
  <c r="L2" i="65"/>
  <c r="M2" i="65" s="1"/>
  <c r="L47" i="65"/>
  <c r="L91" i="65"/>
  <c r="L37" i="65"/>
  <c r="L78" i="65"/>
  <c r="L30" i="65"/>
  <c r="L94" i="65"/>
  <c r="L46" i="65"/>
  <c r="L93" i="65"/>
  <c r="L45" i="65"/>
  <c r="L59" i="65"/>
  <c r="L26" i="65"/>
  <c r="L92" i="65"/>
  <c r="L41" i="65"/>
  <c r="L14" i="65"/>
  <c r="L96" i="65"/>
  <c r="L15" i="65"/>
  <c r="L11" i="65"/>
  <c r="L53" i="65"/>
  <c r="L17" i="65"/>
  <c r="L29" i="65"/>
  <c r="L85" i="65"/>
  <c r="L25" i="65"/>
  <c r="L72" i="65"/>
  <c r="L24" i="65"/>
  <c r="L88" i="65"/>
  <c r="L40" i="65"/>
  <c r="L87" i="65"/>
  <c r="L39" i="65"/>
  <c r="L20" i="65"/>
  <c r="L95" i="65"/>
  <c r="L64" i="65"/>
  <c r="L71" i="65"/>
  <c r="L90" i="65"/>
  <c r="L9" i="65"/>
  <c r="L44" i="65"/>
  <c r="L5" i="65"/>
  <c r="L79" i="65"/>
  <c r="L19" i="65"/>
  <c r="L66" i="65"/>
  <c r="L18" i="65"/>
  <c r="L82" i="65"/>
  <c r="L34" i="65"/>
  <c r="L81" i="65"/>
  <c r="L33" i="65"/>
  <c r="L23" i="65"/>
  <c r="L74" i="65"/>
  <c r="L89" i="65"/>
  <c r="L62" i="65"/>
  <c r="L42" i="65"/>
  <c r="L50" i="65"/>
  <c r="L99" i="65"/>
  <c r="L86" i="65"/>
  <c r="L73" i="65"/>
  <c r="L13" i="65"/>
  <c r="L60" i="65"/>
  <c r="L12" i="65"/>
  <c r="L76" i="65"/>
  <c r="L28" i="65"/>
  <c r="L75" i="65"/>
  <c r="L27" i="65"/>
  <c r="L98" i="65"/>
  <c r="L8" i="65"/>
  <c r="L48" i="65"/>
  <c r="L31" i="65"/>
  <c r="L83" i="65"/>
  <c r="L57" i="65"/>
  <c r="L3" i="65"/>
  <c r="L68" i="65"/>
  <c r="L61" i="65"/>
  <c r="L7" i="65"/>
  <c r="L54" i="65"/>
  <c r="L6" i="65"/>
  <c r="L70" i="65"/>
  <c r="L22" i="65"/>
  <c r="L69" i="65"/>
  <c r="L21" i="65"/>
  <c r="L80" i="65"/>
  <c r="L56" i="65"/>
  <c r="L16" i="65"/>
  <c r="L32" i="65"/>
  <c r="L10" i="65"/>
  <c r="L67" i="65"/>
  <c r="L65" i="65"/>
  <c r="L97" i="65"/>
  <c r="L43" i="65"/>
  <c r="M43" i="65" s="1"/>
  <c r="L84" i="65"/>
  <c r="L36" i="65"/>
  <c r="L100" i="65"/>
  <c r="L52" i="65"/>
  <c r="L4" i="65"/>
  <c r="L51" i="65"/>
  <c r="L77" i="65"/>
  <c r="L38" i="65"/>
  <c r="L35" i="65"/>
  <c r="L55" i="65"/>
  <c r="L63" i="65"/>
  <c r="L49" i="65"/>
  <c r="L58" i="65"/>
  <c r="H2" i="65"/>
  <c r="I2" i="65" s="1"/>
  <c r="H17" i="65"/>
  <c r="H65" i="65"/>
  <c r="H23" i="65"/>
  <c r="I23" i="65" s="1"/>
  <c r="H71" i="65"/>
  <c r="H35" i="65"/>
  <c r="H83" i="65"/>
  <c r="H41" i="65"/>
  <c r="H89" i="65"/>
  <c r="H47" i="65"/>
  <c r="H95" i="65"/>
  <c r="H5" i="65"/>
  <c r="I5" i="65" s="1"/>
  <c r="H53" i="65"/>
  <c r="H77" i="65"/>
  <c r="H11" i="65"/>
  <c r="I11" i="65" s="1"/>
  <c r="H59" i="65"/>
  <c r="H29" i="65"/>
  <c r="H96" i="65"/>
  <c r="H48" i="65"/>
  <c r="H100" i="65"/>
  <c r="H52" i="65"/>
  <c r="H4" i="65"/>
  <c r="H57" i="65"/>
  <c r="H9" i="65"/>
  <c r="I9" i="65" s="1"/>
  <c r="H62" i="65"/>
  <c r="H14" i="65"/>
  <c r="H61" i="65"/>
  <c r="H13" i="65"/>
  <c r="I13" i="65" s="1"/>
  <c r="H66" i="65"/>
  <c r="H32" i="65"/>
  <c r="H64" i="65"/>
  <c r="H25" i="65"/>
  <c r="I25" i="65" s="1"/>
  <c r="H90" i="65"/>
  <c r="I90" i="65" s="1"/>
  <c r="H42" i="65"/>
  <c r="H94" i="65"/>
  <c r="H46" i="65"/>
  <c r="H99" i="65"/>
  <c r="H51" i="65"/>
  <c r="H3" i="65"/>
  <c r="I3" i="65" s="1"/>
  <c r="H56" i="65"/>
  <c r="H8" i="65"/>
  <c r="H55" i="65"/>
  <c r="H22" i="65"/>
  <c r="I22" i="65" s="1"/>
  <c r="H75" i="65"/>
  <c r="H31" i="65"/>
  <c r="H69" i="65"/>
  <c r="H26" i="65"/>
  <c r="H84" i="65"/>
  <c r="H36" i="65"/>
  <c r="H88" i="65"/>
  <c r="H40" i="65"/>
  <c r="H93" i="65"/>
  <c r="H45" i="65"/>
  <c r="H98" i="65"/>
  <c r="H50" i="65"/>
  <c r="H97" i="65"/>
  <c r="H49" i="65"/>
  <c r="H16" i="65"/>
  <c r="H73" i="65"/>
  <c r="H78" i="65"/>
  <c r="H30" i="65"/>
  <c r="H82" i="65"/>
  <c r="H34" i="65"/>
  <c r="H87" i="65"/>
  <c r="H39" i="65"/>
  <c r="H92" i="65"/>
  <c r="H44" i="65"/>
  <c r="H91" i="65"/>
  <c r="H43" i="65"/>
  <c r="H18" i="65"/>
  <c r="I18" i="65" s="1"/>
  <c r="H79" i="65"/>
  <c r="H72" i="65"/>
  <c r="H24" i="65"/>
  <c r="H76" i="65"/>
  <c r="H28" i="65"/>
  <c r="H81" i="65"/>
  <c r="H33" i="65"/>
  <c r="H86" i="65"/>
  <c r="H38" i="65"/>
  <c r="H85" i="65"/>
  <c r="I85" i="65" s="1"/>
  <c r="H37" i="65"/>
  <c r="I37" i="65" s="1"/>
  <c r="H70" i="65"/>
  <c r="H27" i="65"/>
  <c r="H60" i="65"/>
  <c r="H74" i="65"/>
  <c r="H54" i="65"/>
  <c r="H6" i="65"/>
  <c r="H58" i="65"/>
  <c r="H10" i="65"/>
  <c r="H63" i="65"/>
  <c r="H15" i="65"/>
  <c r="I15" i="65" s="1"/>
  <c r="H68" i="65"/>
  <c r="H20" i="65"/>
  <c r="H67" i="65"/>
  <c r="H19" i="65"/>
  <c r="I19" i="65" s="1"/>
  <c r="H80" i="65"/>
  <c r="H12" i="65"/>
  <c r="H21" i="65"/>
  <c r="H7" i="65"/>
  <c r="I7" i="65" s="1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K39" i="66"/>
  <c r="L25" i="67"/>
  <c r="M25" i="67" s="1"/>
  <c r="L48" i="67"/>
  <c r="M48" i="67" s="1"/>
  <c r="L24" i="67"/>
  <c r="M24" i="67" s="1"/>
  <c r="L47" i="67"/>
  <c r="M47" i="67" s="1"/>
  <c r="L23" i="67"/>
  <c r="M23" i="67" s="1"/>
  <c r="K17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K21" i="66"/>
  <c r="K50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K7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K99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I27" i="65" l="1"/>
  <c r="K71" i="66"/>
  <c r="K20" i="66"/>
  <c r="K15" i="66"/>
  <c r="K84" i="66"/>
  <c r="K57" i="66"/>
  <c r="K9" i="66"/>
  <c r="K8" i="66"/>
  <c r="K90" i="66"/>
  <c r="K75" i="66"/>
  <c r="K59" i="66"/>
  <c r="K25" i="66"/>
  <c r="K34" i="66"/>
  <c r="K33" i="66"/>
  <c r="K53" i="66"/>
  <c r="K52" i="66"/>
  <c r="K77" i="66"/>
  <c r="K92" i="66"/>
  <c r="K78" i="66"/>
  <c r="K87" i="66"/>
  <c r="K28" i="66"/>
  <c r="K62" i="66"/>
  <c r="K95" i="66"/>
  <c r="K69" i="66"/>
  <c r="K32" i="66"/>
  <c r="K11" i="66"/>
  <c r="K43" i="66"/>
  <c r="K94" i="66"/>
  <c r="K88" i="66"/>
  <c r="K79" i="66"/>
  <c r="K4" i="66"/>
  <c r="K22" i="66"/>
  <c r="K65" i="66"/>
  <c r="K60" i="66"/>
  <c r="K97" i="66"/>
  <c r="K68" i="66"/>
  <c r="K83" i="66"/>
  <c r="K58" i="66"/>
  <c r="K61" i="66"/>
  <c r="K76" i="66"/>
  <c r="K46" i="66"/>
  <c r="K36" i="66"/>
  <c r="K86" i="66"/>
  <c r="K80" i="66"/>
  <c r="K29" i="66"/>
  <c r="K42" i="66"/>
  <c r="K82" i="66"/>
  <c r="K54" i="66"/>
  <c r="K24" i="66"/>
  <c r="Q82" i="66"/>
  <c r="K5" i="66"/>
  <c r="K41" i="66"/>
  <c r="K16" i="66"/>
  <c r="K40" i="66"/>
  <c r="K72" i="66"/>
  <c r="K23" i="66"/>
  <c r="K10" i="66"/>
  <c r="K48" i="66"/>
  <c r="K6" i="66"/>
  <c r="K91" i="66"/>
  <c r="K85" i="66"/>
  <c r="K55" i="66"/>
  <c r="K70" i="66"/>
  <c r="K37" i="66"/>
  <c r="M5" i="65"/>
  <c r="I97" i="65"/>
  <c r="I43" i="65"/>
  <c r="I93" i="65"/>
  <c r="Q99" i="66"/>
  <c r="I80" i="65"/>
  <c r="I58" i="65"/>
  <c r="I84" i="65"/>
  <c r="Q40" i="66"/>
  <c r="M93" i="65"/>
  <c r="I48" i="65"/>
  <c r="M60" i="65"/>
  <c r="M9" i="65"/>
  <c r="M10" i="65"/>
  <c r="M45" i="65"/>
  <c r="I33" i="65"/>
  <c r="I30" i="65"/>
  <c r="I99" i="65"/>
  <c r="I68" i="65"/>
  <c r="I60" i="65"/>
  <c r="I78" i="65"/>
  <c r="I70" i="65"/>
  <c r="I36" i="65"/>
  <c r="M73" i="65"/>
  <c r="M21" i="65"/>
  <c r="M33" i="65"/>
  <c r="M29" i="65"/>
  <c r="M3" i="65"/>
  <c r="I38" i="65"/>
  <c r="I50" i="65"/>
  <c r="M13" i="65"/>
  <c r="M34" i="65"/>
  <c r="M25" i="65"/>
  <c r="I91" i="65"/>
  <c r="I75" i="65"/>
  <c r="I46" i="65"/>
  <c r="I100" i="65"/>
  <c r="M69" i="65"/>
  <c r="M17" i="65"/>
  <c r="I63" i="65"/>
  <c r="I6" i="65"/>
  <c r="I26" i="65"/>
  <c r="I21" i="65"/>
  <c r="I86" i="65"/>
  <c r="I16" i="65"/>
  <c r="I98" i="65"/>
  <c r="I42" i="65"/>
  <c r="I32" i="65"/>
  <c r="I14" i="65"/>
  <c r="I4" i="65"/>
  <c r="I96" i="65"/>
  <c r="I17" i="65"/>
  <c r="I81" i="65"/>
  <c r="I28" i="65"/>
  <c r="I12" i="65"/>
  <c r="I20" i="65"/>
  <c r="I10" i="65"/>
  <c r="I74" i="65"/>
  <c r="I24" i="65"/>
  <c r="I49" i="65"/>
  <c r="I45" i="65"/>
  <c r="I31" i="65"/>
  <c r="I8" i="65"/>
  <c r="I66" i="65"/>
  <c r="I29" i="65"/>
  <c r="I71" i="65"/>
  <c r="M14" i="65"/>
  <c r="Q73" i="66"/>
  <c r="Q85" i="66"/>
  <c r="Q50" i="66"/>
  <c r="I44" i="65"/>
  <c r="I73" i="65"/>
  <c r="I41" i="65"/>
  <c r="I40" i="65"/>
  <c r="I94" i="65"/>
  <c r="I61" i="65"/>
  <c r="I95" i="65"/>
  <c r="I65" i="65"/>
  <c r="Q95" i="66"/>
  <c r="I77" i="65"/>
  <c r="I76" i="65"/>
  <c r="I92" i="65"/>
  <c r="I89" i="65"/>
  <c r="I88" i="65"/>
  <c r="I55" i="65"/>
  <c r="I47" i="65"/>
  <c r="I39" i="65"/>
  <c r="I62" i="65"/>
  <c r="I72" i="65"/>
  <c r="I87" i="65"/>
  <c r="I56" i="65"/>
  <c r="I59" i="65"/>
  <c r="I79" i="65"/>
  <c r="I34" i="65"/>
  <c r="I64" i="65"/>
  <c r="I57" i="65"/>
  <c r="I67" i="65"/>
  <c r="I54" i="65"/>
  <c r="I83" i="65"/>
  <c r="I82" i="65"/>
  <c r="I69" i="65"/>
  <c r="I51" i="65"/>
  <c r="I35" i="65"/>
  <c r="I53" i="65"/>
  <c r="I52" i="65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E47" i="51" l="1"/>
  <c r="E24" i="51" l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E48" i="51"/>
  <c r="D75" i="5" l="1"/>
  <c r="W75" i="5" s="1"/>
  <c r="C51" i="51" l="1"/>
  <c r="D34" i="51"/>
  <c r="C34" i="51"/>
  <c r="F32" i="51"/>
  <c r="E32" i="51"/>
  <c r="F31" i="51"/>
  <c r="E31" i="51"/>
  <c r="F30" i="51"/>
  <c r="E30" i="51"/>
  <c r="F29" i="51"/>
  <c r="E29" i="51"/>
  <c r="F28" i="51"/>
  <c r="E28" i="51"/>
  <c r="F27" i="51"/>
  <c r="E27" i="51"/>
  <c r="F26" i="51"/>
  <c r="E26" i="51"/>
  <c r="F25" i="51"/>
  <c r="E25" i="51"/>
  <c r="F24" i="51"/>
  <c r="E34" i="51" l="1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G32" i="13" l="1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D95" i="36" l="1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C52" i="51" l="1"/>
  <c r="E52" i="51" s="1"/>
  <c r="D81" i="13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C74" i="51" l="1"/>
  <c r="D53" i="51"/>
  <c r="D57" i="13"/>
  <c r="D48" i="13"/>
  <c r="D65" i="51" l="1"/>
  <c r="E65" i="51" s="1"/>
  <c r="D63" i="51"/>
  <c r="E63" i="51" s="1"/>
  <c r="D71" i="51"/>
  <c r="E71" i="51" s="1"/>
  <c r="D68" i="51"/>
  <c r="E68" i="51" s="1"/>
  <c r="D66" i="51"/>
  <c r="E66" i="51" s="1"/>
  <c r="D70" i="51"/>
  <c r="E70" i="51" s="1"/>
  <c r="D67" i="51"/>
  <c r="E67" i="51" s="1"/>
  <c r="D64" i="51"/>
  <c r="E64" i="51" s="1"/>
  <c r="D62" i="51"/>
  <c r="D69" i="51"/>
  <c r="E69" i="51" s="1"/>
  <c r="D54" i="51"/>
  <c r="F46" i="13"/>
  <c r="G46" i="13" l="1"/>
  <c r="D104" i="13"/>
  <c r="D46" i="13" l="1"/>
  <c r="S74" i="13" l="1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E53" i="51"/>
  <c r="C53" i="51" s="1"/>
  <c r="C54" i="51" s="1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E54" i="51" l="1"/>
  <c r="D58" i="51" s="1"/>
  <c r="C58" i="51" s="1"/>
  <c r="S55" i="13"/>
  <c r="D57" i="51" l="1"/>
  <c r="C57" i="51" s="1"/>
  <c r="C71" i="51" s="1"/>
  <c r="D59" i="51"/>
  <c r="C59" i="51" s="1"/>
  <c r="E62" i="51" s="1"/>
  <c r="C62" i="51" s="1"/>
  <c r="C63" i="51"/>
  <c r="C64" i="51"/>
  <c r="C66" i="51"/>
  <c r="C65" i="51"/>
  <c r="C70" i="51" l="1"/>
  <c r="C67" i="51"/>
  <c r="C68" i="51"/>
  <c r="C69" i="51"/>
</calcChain>
</file>

<file path=xl/sharedStrings.xml><?xml version="1.0" encoding="utf-8"?>
<sst xmlns="http://schemas.openxmlformats.org/spreadsheetml/2006/main" count="4591" uniqueCount="347">
  <si>
    <t>Erlöse</t>
  </si>
  <si>
    <t>Spenden</t>
  </si>
  <si>
    <t>Wirtschaftliche Tätigkeiten</t>
  </si>
  <si>
    <t>Haus- und Versorgungspersonal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</si>
  <si>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</si>
  <si>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</si>
  <si>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</si>
  <si>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</si>
  <si>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</si>
  <si>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</si>
  <si>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</si>
  <si>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</si>
  <si>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</si>
  <si>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</si>
  <si>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</si>
  <si>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</si>
  <si>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</si>
  <si>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</si>
  <si>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</si>
  <si>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</si>
  <si>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</si>
  <si>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</si>
  <si>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</si>
  <si>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</si>
  <si>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</si>
  <si>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</si>
  <si>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</si>
  <si>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</si>
  <si>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</si>
  <si>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</si>
  <si>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</si>
  <si>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</si>
  <si>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</si>
  <si>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</si>
  <si>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</si>
  <si>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</si>
  <si>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</si>
  <si>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</si>
  <si>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</si>
  <si>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</si>
  <si>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</si>
  <si>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</si>
  <si>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</si>
  <si>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</si>
  <si>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</si>
  <si>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</si>
  <si>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</si>
  <si>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</si>
  <si>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</si>
  <si>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</si>
  <si>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</si>
  <si>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</si>
  <si>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</si>
  <si>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</si>
  <si>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</si>
  <si>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</si>
  <si>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</si>
  <si>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</si>
  <si>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</si>
  <si>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</si>
  <si>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</si>
  <si>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</si>
  <si>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</si>
  <si>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</si>
  <si>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</si>
  <si>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</si>
  <si>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</si>
  <si>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</si>
  <si>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</si>
  <si>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</si>
  <si>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</si>
  <si>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</si>
  <si>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</si>
  <si>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</si>
  <si>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</si>
  <si>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</si>
  <si>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</si>
  <si>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</si>
  <si>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</si>
  <si>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</si>
  <si>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</si>
  <si>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</si>
  <si>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</si>
  <si>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</si>
  <si>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</si>
  <si>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</si>
  <si>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</si>
  <si>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</si>
  <si>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</si>
  <si>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</si>
  <si>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</si>
  <si>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</si>
  <si>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</si>
  <si>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</si>
  <si>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</si>
  <si>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</si>
  <si>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</si>
  <si>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</si>
  <si>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</si>
  <si>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</si>
  <si>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</si>
  <si>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</si>
  <si>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</si>
  <si>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</si>
  <si>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</si>
  <si>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</si>
  <si>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</si>
  <si>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</si>
  <si>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</si>
  <si>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</si>
  <si>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</si>
  <si>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</si>
  <si>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</si>
  <si>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</si>
  <si>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</si>
  <si>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</si>
  <si>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</si>
  <si>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</si>
  <si>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</si>
  <si>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</si>
  <si>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</si>
  <si>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</si>
  <si>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</si>
  <si>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</si>
  <si>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</si>
  <si>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</si>
  <si>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</si>
  <si>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</si>
  <si>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</si>
  <si>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</si>
  <si>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</si>
  <si>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</si>
  <si>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</si>
  <si>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</si>
  <si>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</si>
  <si>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</si>
  <si>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</si>
  <si>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</si>
  <si>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</si>
  <si>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</si>
  <si>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</si>
  <si>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</si>
  <si>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</si>
  <si>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Summe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</si>
  <si>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</si>
  <si>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</si>
  <si>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</si>
  <si>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</si>
  <si>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</si>
  <si>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</si>
  <si>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</si>
  <si>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</si>
  <si>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</si>
  <si>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</si>
  <si>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</si>
  <si>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</si>
  <si>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</si>
  <si>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</si>
  <si>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</si>
  <si>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Plätze</t>
  </si>
  <si>
    <t>Gesamt</t>
  </si>
  <si>
    <t>Anzahl Tage/Monate pro Jahr</t>
  </si>
  <si>
    <t>Tagesbetreuung</t>
  </si>
  <si>
    <t>Kalendertage pro Jahr</t>
  </si>
  <si>
    <t>Monate pro Jahr</t>
  </si>
  <si>
    <t>Betriebstage pro Jahr</t>
  </si>
  <si>
    <t>Plätze und Auslastung</t>
  </si>
  <si>
    <t>Leistungsstufe 9</t>
  </si>
  <si>
    <t>Leistungsstufe 8</t>
  </si>
  <si>
    <t>Leistungsstufe 7</t>
  </si>
  <si>
    <t>Leistungsstufe 6</t>
  </si>
  <si>
    <t>Leistungsstufe 5</t>
  </si>
  <si>
    <t>Leistungsstufe 4</t>
  </si>
  <si>
    <t>Leistungsstufe 3</t>
  </si>
  <si>
    <t>Leistungsstufe 2</t>
  </si>
  <si>
    <t>Leistungsstufe 1</t>
  </si>
  <si>
    <t>Daten aus der Standort-Übersicht</t>
  </si>
  <si>
    <t>Betreuung</t>
  </si>
  <si>
    <t>Sockel</t>
  </si>
  <si>
    <t>Erlöse Subjektförderung</t>
  </si>
  <si>
    <t>Restliche Erlöse</t>
  </si>
  <si>
    <t>Sockeltarif</t>
  </si>
  <si>
    <t>Anteil</t>
  </si>
  <si>
    <t>je Wochenstunde</t>
  </si>
  <si>
    <t>Sockel pro Kalendertag</t>
  </si>
  <si>
    <t>Sockel pro Monat</t>
  </si>
  <si>
    <t>Sockel pro Betriebstag</t>
  </si>
  <si>
    <t>Tarif</t>
  </si>
  <si>
    <t>Tarif Gesamt</t>
  </si>
  <si>
    <t>gestaffelter Anteil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</si>
  <si>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</si>
  <si>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</si>
  <si>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</si>
  <si>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</si>
  <si>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</si>
  <si>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</si>
  <si>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</si>
  <si>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</si>
  <si>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</si>
  <si>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</si>
  <si>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Platz für Erläuterungen</t>
  </si>
  <si>
    <t>Plätze bei Voll- auslastung - FSW</t>
  </si>
  <si>
    <t>berücksichtigte Auslastung - FSW</t>
  </si>
  <si>
    <t>berücksichtigte Auslastung - Andere</t>
  </si>
  <si>
    <t>Förderart</t>
  </si>
  <si>
    <t>Bezeichnung Objektförderung/Projektförderung</t>
  </si>
  <si>
    <t>Betreuungskosten</t>
  </si>
  <si>
    <t>Erläuterungen geplanter Neuinvestitionen</t>
  </si>
  <si>
    <t>Betreuungsstunden pro Woche lt. Beiblatt Personal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</si>
  <si>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</si>
  <si>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</si>
  <si>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</si>
  <si>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</si>
  <si>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</si>
  <si>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</si>
  <si>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</si>
  <si>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</si>
  <si>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</si>
  <si>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</si>
  <si>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</si>
  <si>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Caritas der Erzdiözese Wien (Caritasverband) gemeinnützige Gesellschaft mit beschränkter Haftung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</si>
  <si>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</si>
  <si>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</si>
  <si>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</si>
  <si>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</si>
  <si>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</si>
  <si>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</si>
  <si>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</si>
  <si>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</si>
  <si>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</si>
  <si>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</si>
  <si>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</si>
  <si>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</si>
  <si>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</si>
  <si>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</si>
  <si>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</si>
  <si>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</si>
  <si>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</si>
  <si>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</si>
  <si>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ASSIST - Sozialwirtschaftliche Dienstleistungen für Menschen mit Behinderung - gemeinnützige GmbH</t>
  </si>
  <si>
    <t>Auftakt GmbH</t>
  </si>
  <si>
    <t>BALANCE Leben ohne Barrieren GmbH</t>
  </si>
  <si>
    <t>CARDO gemeinnützige GmbH</t>
  </si>
  <si>
    <t>Diakonie - Flüchtlingsdienst gemeinnützige GmbH</t>
  </si>
  <si>
    <t>Habit - Haus der Barmherzigkeit Integrationsteam GmbH</t>
  </si>
  <si>
    <t>Jugend am Werk Sozial:Raum GmbH</t>
  </si>
  <si>
    <t>KOMIT GmbH</t>
  </si>
  <si>
    <t>Oasis Socialis gemeinnützige GmbH</t>
  </si>
  <si>
    <t>ÖHTB Wohnen GmbH</t>
  </si>
  <si>
    <t>pro mente Wien, Gesellschaft für psychische und soziale Gesundheit</t>
  </si>
  <si>
    <t>Sozialtherapeutische Lebens- und Arbeitsgemeinschaft</t>
  </si>
  <si>
    <t>Sozialwerke Clara Fey der Schwestern vom armen Kinde Jesus</t>
  </si>
  <si>
    <t>Starthilfe - Verein für psychosoziale Begleitung</t>
  </si>
  <si>
    <t>Verein GIN (Gemeinwesenintegration und Normalisierung)</t>
  </si>
  <si>
    <t>Verein LOK Leben ohne Krankenhaus</t>
  </si>
  <si>
    <t>Volkshilfe Wien gemeinnützige Betriebs-GmbH</t>
  </si>
  <si>
    <t>WAG - Assistenzgenossenschaft gemeinnützige e. Gen.</t>
  </si>
  <si>
    <t>Wiener Sozialdienste Förderung &amp; Begleitung GmbH</t>
  </si>
  <si>
    <t>Windhorse - Gesellschaft zur Förderung psychischer Gesundheit und ganzheitlicher Therapie psychotischer Leidensformen</t>
  </si>
  <si>
    <t>Teilbetreutes Wohnen</t>
  </si>
  <si>
    <t>OF &lt;NEU&gt;</t>
  </si>
  <si>
    <t>PF &lt;NEU&gt;</t>
  </si>
  <si>
    <t>DAS BAND - gemeinsam vielfältig, Verein für unterstütztes Arbeiten und Wohnen</t>
  </si>
  <si>
    <t>Vollbetreutes Wohnen</t>
  </si>
  <si>
    <t xml:space="preserve"> </t>
  </si>
  <si>
    <t>Plätze bei Vollaus- lastung - Andere</t>
  </si>
  <si>
    <t>Anzahl Verrechnungsein-
heiten - Gesamt</t>
  </si>
  <si>
    <t>Anzahl Verrechnungsein-
heiten - davon FSW</t>
  </si>
  <si>
    <t>Betreuungsstun-
den pro Woche (Gesamt)</t>
  </si>
  <si>
    <t>Gesamtwochen-
stunden</t>
  </si>
  <si>
    <t>Beschäftigungs 
ausmaß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</si>
  <si>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</si>
  <si>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</si>
  <si>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</si>
  <si>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</si>
  <si>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</si>
  <si>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</si>
  <si>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</si>
  <si>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</si>
  <si>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</si>
  <si>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</si>
  <si>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</si>
  <si>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</si>
  <si>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</si>
  <si>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</si>
  <si>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</si>
  <si>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</si>
  <si>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</si>
  <si>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</si>
  <si>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</si>
  <si>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</si>
  <si>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</si>
  <si>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</si>
  <si>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</si>
  <si>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</si>
  <si>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</si>
  <si>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</si>
  <si>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</si>
  <si>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</si>
  <si>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</si>
  <si>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</si>
  <si>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</si>
  <si>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</si>
  <si>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</si>
  <si>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</si>
  <si>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</si>
  <si>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</si>
  <si>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</si>
  <si>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</si>
  <si>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</si>
  <si>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</si>
  <si>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Anmerkungen/Erläuterungen</t>
  </si>
  <si>
    <t>Autistenzentrum Arche Noah - Verein zur beruflichen und sozialen Rehabilitation und  Integration von Autisten und Menschen mit anderer Behinderung</t>
  </si>
  <si>
    <t>Gemeinsam leben - gemeinsam lernen -  Integration Wien</t>
  </si>
  <si>
    <t>Lebenshilfe Wien GmbH</t>
  </si>
  <si>
    <t>je VZÄ à 37h</t>
  </si>
  <si>
    <t>TKM_WMmB_V2.4</t>
  </si>
  <si>
    <t>Partnerorganisation</t>
  </si>
  <si>
    <t>berücksichtigte KV-Erhöhung:</t>
  </si>
  <si>
    <t>berücksichtigte Biennalsprünge:</t>
  </si>
  <si>
    <t>Tarifkalkulation Wohnen für Menschen mit Behinderung</t>
  </si>
  <si>
    <t xml:space="preserve">Version: </t>
  </si>
  <si>
    <t>V2.4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</si>
  <si>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</si>
  <si>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</si>
  <si>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</si>
  <si>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2.4</t>
  </si>
  <si>
    <t>Änderungen</t>
  </si>
  <si>
    <t>in Zelle</t>
  </si>
  <si>
    <t>Alle Blätter</t>
  </si>
  <si>
    <t>Umbenennung von "Trägerorganisation" in "Partnerorganisation"</t>
  </si>
  <si>
    <t>Beiblatt Personal</t>
  </si>
  <si>
    <t xml:space="preserve">Umbenennung „geplante KV-Erhöhung“ und </t>
  </si>
  <si>
    <t>W2</t>
  </si>
  <si>
    <t>„geplante Biennalsprünge“ auf „berücksichtigte KV-Erhöhung“</t>
  </si>
  <si>
    <t>W3</t>
  </si>
  <si>
    <t xml:space="preserve"> und „berücksichtigte Biennalsprünge“</t>
  </si>
  <si>
    <t>Darstellung der Spalten "in VZÄ" und "jährliche Kosten pro VZÄ"</t>
  </si>
  <si>
    <t>Spalte D</t>
  </si>
  <si>
    <t>Spalte W</t>
  </si>
  <si>
    <t>Beiblatt Gemeinkosten</t>
  </si>
  <si>
    <t>Das Feld "Gesamtwochenstunden" zur Position</t>
  </si>
  <si>
    <t>F92</t>
  </si>
  <si>
    <t>"Zukauf Verwaltung (von verbundenen Unternehmen)"</t>
  </si>
  <si>
    <t>F78</t>
  </si>
  <si>
    <t>ist nicht befüllbar.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</si>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</sst>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0.0%"/>
  </numFmts>
  <fonts count="7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10"/>
      <name val="Tahoma"/>
      <family val="2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0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/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rgb="FF640000"/>
      </left>
      <right/>
      <top style="dotted">
        <color rgb="FF640000"/>
      </top>
      <bottom style="dotted">
        <color indexed="64"/>
      </bottom>
      <diagonal/>
    </border>
    <border>
      <left/>
      <right/>
      <top style="dotted">
        <color rgb="FF640000"/>
      </top>
      <bottom style="dotted">
        <color indexed="64"/>
      </bottom>
      <diagonal/>
    </border>
    <border>
      <left/>
      <right style="medium">
        <color rgb="FF640000"/>
      </right>
      <top style="dotted">
        <color rgb="FF640000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/>
      <right style="thin">
        <color indexed="64"/>
      </right>
      <top/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medium">
        <color rgb="FF64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rgb="FF640000"/>
      </bottom>
      <diagonal/>
    </border>
    <border>
      <left/>
      <right/>
      <top style="medium">
        <color rgb="FF640000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rgb="FF640000"/>
      </bottom>
      <diagonal/>
    </border>
    <border>
      <left/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thin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/>
      <top style="medium">
        <color rgb="FF640000"/>
      </top>
      <bottom style="thin">
        <color indexed="64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thin">
        <color indexed="64"/>
      </left>
      <right style="medium">
        <color rgb="FF640000"/>
      </right>
      <top style="medium">
        <color rgb="FF640000"/>
      </top>
      <bottom style="thin">
        <color indexed="64"/>
      </bottom>
      <diagonal/>
    </border>
    <border>
      <left style="thin">
        <color indexed="64"/>
      </left>
      <right style="medium">
        <color rgb="FF640000"/>
      </right>
      <top/>
      <bottom style="dotted">
        <color indexed="64"/>
      </bottom>
      <diagonal/>
    </border>
    <border>
      <left style="thin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rgb="FF64000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640000"/>
      </right>
      <top/>
      <bottom style="medium">
        <color rgb="FF640000"/>
      </bottom>
      <diagonal/>
    </border>
    <border>
      <left/>
      <right/>
      <top style="medium">
        <color rgb="FF640000"/>
      </top>
      <bottom style="dotted">
        <color rgb="FF640000"/>
      </bottom>
      <diagonal/>
    </border>
    <border>
      <left style="thin">
        <color indexed="64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thin">
        <color rgb="FF640000"/>
      </right>
      <top style="thin">
        <color indexed="64"/>
      </top>
      <bottom style="dotted">
        <color indexed="64"/>
      </bottom>
      <diagonal/>
    </border>
    <border>
      <left style="medium">
        <color rgb="FF640000"/>
      </left>
      <right style="thin">
        <color rgb="FF640000"/>
      </right>
      <top style="dotted">
        <color indexed="64"/>
      </top>
      <bottom style="medium">
        <color rgb="FF640000"/>
      </bottom>
      <diagonal/>
    </border>
    <border>
      <left/>
      <right style="thin">
        <color rgb="FF640000"/>
      </right>
      <top style="medium">
        <color rgb="FF640000"/>
      </top>
      <bottom style="dotted">
        <color rgb="FF640000"/>
      </bottom>
      <diagonal/>
    </border>
    <border>
      <left/>
      <right style="thin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dotted">
        <color rgb="FF640000"/>
      </right>
      <top style="medium">
        <color rgb="FF640000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rgb="FF640000"/>
      </top>
      <bottom style="thin">
        <color indexed="64"/>
      </bottom>
      <diagonal/>
    </border>
    <border>
      <left style="dotted">
        <color indexed="64"/>
      </left>
      <right style="thin">
        <color rgb="FF640000"/>
      </right>
      <top style="medium">
        <color rgb="FF640000"/>
      </top>
      <bottom style="medium">
        <color rgb="FF640000"/>
      </bottom>
      <diagonal/>
    </border>
    <border>
      <left/>
      <right/>
      <top/>
      <bottom style="medium">
        <color indexed="64"/>
      </bottom>
      <diagonal/>
    </border>
  </borders>
  <cellStyleXfs count="134">
    <xf numFmtId="0" fontId="0" fillId="0" borderId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1" applyNumberFormat="0" applyAlignment="0" applyProtection="0"/>
    <xf numFmtId="0" fontId="19" fillId="11" borderId="2" applyNumberFormat="0" applyAlignment="0" applyProtection="0"/>
    <xf numFmtId="4" fontId="13" fillId="12" borderId="0">
      <protection locked="0"/>
    </xf>
    <xf numFmtId="39" fontId="13" fillId="13" borderId="3" applyNumberFormat="0" applyFont="0" applyFill="0" applyBorder="0" applyAlignment="0" applyProtection="0"/>
    <xf numFmtId="0" fontId="34" fillId="14" borderId="4" applyNumberFormat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0" fillId="4" borderId="2" applyNumberFormat="0" applyAlignment="0" applyProtection="0"/>
    <xf numFmtId="39" fontId="13" fillId="0" borderId="0" applyNumberFormat="0" applyFont="0" applyFill="0" applyBorder="0" applyAlignment="0" applyProtection="0"/>
    <xf numFmtId="0" fontId="21" fillId="0" borderId="5" applyNumberFormat="0" applyFill="0" applyAlignment="0" applyProtection="0"/>
    <xf numFmtId="0" fontId="22" fillId="0" borderId="0" applyNumberFormat="0" applyFill="0" applyBorder="0" applyAlignment="0" applyProtection="0"/>
    <xf numFmtId="167" fontId="13" fillId="0" borderId="0" applyFont="0" applyFill="0" applyBorder="0" applyAlignment="0" applyProtection="0"/>
    <xf numFmtId="0" fontId="23" fillId="3" borderId="0" applyNumberFormat="0" applyBorder="0" applyAlignment="0" applyProtection="0"/>
    <xf numFmtId="4" fontId="35" fillId="0" borderId="0"/>
    <xf numFmtId="0" fontId="11" fillId="15" borderId="0" applyFill="0" applyBorder="0" applyAlignment="0" applyProtection="0">
      <alignment horizontal="left"/>
    </xf>
    <xf numFmtId="0" fontId="11" fillId="15" borderId="0" applyFill="0" applyBorder="0" applyAlignment="0" applyProtection="0"/>
    <xf numFmtId="43" fontId="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39" fontId="11" fillId="0" borderId="6"/>
    <xf numFmtId="4" fontId="11" fillId="12" borderId="7"/>
    <xf numFmtId="0" fontId="24" fillId="16" borderId="0" applyNumberFormat="0" applyBorder="0" applyAlignment="0" applyProtection="0"/>
    <xf numFmtId="0" fontId="13" fillId="0" borderId="0"/>
    <xf numFmtId="0" fontId="13" fillId="17" borderId="8" applyNumberFormat="0" applyFont="0" applyAlignment="0" applyProtection="0"/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34" fillId="14" borderId="9" applyNumberFormat="0" applyFont="0" applyFill="0" applyBorder="0" applyAlignment="0" applyProtection="0"/>
    <xf numFmtId="0" fontId="25" fillId="2" borderId="0" applyNumberFormat="0" applyBorder="0" applyAlignment="0" applyProtection="0"/>
    <xf numFmtId="0" fontId="33" fillId="0" borderId="0"/>
    <xf numFmtId="0" fontId="13" fillId="0" borderId="0"/>
    <xf numFmtId="0" fontId="41" fillId="0" borderId="0"/>
    <xf numFmtId="39" fontId="36" fillId="18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39" fontId="37" fillId="18" borderId="13" applyNumberFormat="0" applyFont="0" applyFill="0" applyBorder="0" applyAlignment="0" applyProtection="0"/>
    <xf numFmtId="0" fontId="30" fillId="0" borderId="14" applyNumberFormat="0" applyFill="0" applyAlignment="0" applyProtection="0"/>
    <xf numFmtId="164" fontId="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19" borderId="15" applyNumberFormat="0" applyAlignment="0" applyProtection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11" fillId="12" borderId="17"/>
    <xf numFmtId="9" fontId="8" fillId="0" borderId="0" applyFont="0" applyFill="0" applyBorder="0" applyAlignment="0" applyProtection="0"/>
    <xf numFmtId="0" fontId="7" fillId="0" borderId="0"/>
    <xf numFmtId="164" fontId="8" fillId="0" borderId="0" applyFont="0" applyFill="0" applyBorder="0" applyAlignment="0" applyProtection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6" fillId="0" borderId="0"/>
    <xf numFmtId="4" fontId="8" fillId="12" borderId="0">
      <protection locked="0"/>
    </xf>
    <xf numFmtId="39" fontId="8" fillId="13" borderId="3" applyNumberFormat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9" fontId="8" fillId="0" borderId="0" applyNumberFormat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8" fillId="17" borderId="8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8" fillId="0" borderId="0"/>
    <xf numFmtId="0" fontId="6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31" borderId="0" applyNumberFormat="0" applyBorder="0" applyAlignment="0" applyProtection="0"/>
    <xf numFmtId="0" fontId="6" fillId="0" borderId="0"/>
    <xf numFmtId="0" fontId="6" fillId="0" borderId="0"/>
    <xf numFmtId="9" fontId="8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8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65" fillId="0" borderId="0"/>
    <xf numFmtId="43" fontId="65" fillId="0" borderId="0" applyFont="0" applyFill="0" applyBorder="0" applyAlignment="0" applyProtection="0"/>
    <xf numFmtId="0" fontId="8" fillId="0" borderId="0"/>
    <xf numFmtId="0" fontId="8" fillId="0" borderId="0"/>
  </cellStyleXfs>
  <cellXfs count="545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10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1" fillId="0" borderId="0" xfId="0" applyFont="1" applyFill="1" applyBorder="1" applyAlignment="1" applyProtection="1">
      <alignment vertical="top" wrapText="1"/>
    </xf>
    <xf numFmtId="0" fontId="11" fillId="0" borderId="0" xfId="0" applyFont="1" applyAlignment="1" applyProtection="1">
      <alignment vertical="top"/>
    </xf>
    <xf numFmtId="165" fontId="11" fillId="0" borderId="0" xfId="0" applyNumberFormat="1" applyFont="1" applyFill="1" applyBorder="1" applyAlignment="1" applyProtection="1">
      <alignment horizontal="right" wrapText="1"/>
    </xf>
    <xf numFmtId="0" fontId="13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1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left"/>
    </xf>
    <xf numFmtId="0" fontId="13" fillId="0" borderId="0" xfId="0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vertical="top" wrapText="1"/>
    </xf>
    <xf numFmtId="0" fontId="11" fillId="0" borderId="0" xfId="0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10" fillId="0" borderId="0" xfId="0" applyFont="1" applyFill="1" applyAlignment="1" applyProtection="1">
      <alignment wrapText="1"/>
    </xf>
    <xf numFmtId="0" fontId="14" fillId="0" borderId="0" xfId="0" applyFont="1" applyFill="1" applyBorder="1" applyProtection="1"/>
    <xf numFmtId="165" fontId="11" fillId="0" borderId="0" xfId="0" applyNumberFormat="1" applyFont="1" applyFill="1" applyBorder="1" applyAlignment="1" applyProtection="1">
      <alignment horizontal="center" wrapText="1"/>
    </xf>
    <xf numFmtId="166" fontId="11" fillId="0" borderId="0" xfId="0" applyNumberFormat="1" applyFont="1" applyFill="1" applyBorder="1" applyAlignment="1" applyProtection="1">
      <alignment horizontal="center" wrapText="1"/>
    </xf>
    <xf numFmtId="3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right" wrapText="1"/>
    </xf>
    <xf numFmtId="4" fontId="11" fillId="0" borderId="0" xfId="0" applyNumberFormat="1" applyFont="1" applyFill="1" applyBorder="1" applyAlignment="1" applyProtection="1">
      <alignment horizontal="right" wrapText="1"/>
    </xf>
    <xf numFmtId="44" fontId="13" fillId="0" borderId="0" xfId="0" applyNumberFormat="1" applyFont="1" applyFill="1" applyBorder="1" applyAlignment="1" applyProtection="1">
      <alignment wrapText="1"/>
    </xf>
    <xf numFmtId="0" fontId="11" fillId="0" borderId="0" xfId="0" applyFont="1" applyFill="1" applyBorder="1" applyAlignment="1" applyProtection="1">
      <alignment horizontal="left" wrapText="1"/>
    </xf>
    <xf numFmtId="3" fontId="11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8" fillId="0" borderId="0" xfId="0" applyFont="1" applyFill="1" applyBorder="1" applyProtection="1"/>
    <xf numFmtId="0" fontId="8" fillId="0" borderId="0" xfId="0" applyFont="1" applyProtection="1"/>
    <xf numFmtId="0" fontId="11" fillId="20" borderId="18" xfId="0" applyFont="1" applyFill="1" applyBorder="1" applyAlignment="1" applyProtection="1">
      <alignment horizontal="left" vertical="center"/>
    </xf>
    <xf numFmtId="0" fontId="11" fillId="20" borderId="18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8" fillId="0" borderId="21" xfId="0" applyFont="1" applyFill="1" applyBorder="1" applyAlignment="1" applyProtection="1">
      <alignment horizontal="left" vertical="center"/>
    </xf>
    <xf numFmtId="10" fontId="8" fillId="0" borderId="0" xfId="33" applyNumberFormat="1" applyFont="1" applyFill="1" applyBorder="1" applyAlignment="1" applyProtection="1">
      <alignment horizontal="center" vertical="top" wrapText="1"/>
    </xf>
    <xf numFmtId="10" fontId="11" fillId="20" borderId="18" xfId="33" applyNumberFormat="1" applyFont="1" applyFill="1" applyBorder="1" applyAlignment="1" applyProtection="1">
      <alignment horizontal="center" vertical="top"/>
    </xf>
    <xf numFmtId="3" fontId="11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20" borderId="18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1" fillId="20" borderId="35" xfId="0" applyNumberFormat="1" applyFont="1" applyFill="1" applyBorder="1" applyAlignment="1" applyProtection="1">
      <alignment horizontal="right" vertical="center" wrapText="1" indent="1"/>
    </xf>
    <xf numFmtId="4" fontId="11" fillId="20" borderId="18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wrapText="1" indent="1"/>
    </xf>
    <xf numFmtId="4" fontId="11" fillId="20" borderId="18" xfId="0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Border="1" applyAlignment="1" applyProtection="1">
      <alignment horizontal="right" vertical="center" wrapText="1" indent="1"/>
    </xf>
    <xf numFmtId="3" fontId="11" fillId="20" borderId="22" xfId="0" applyNumberFormat="1" applyFont="1" applyFill="1" applyBorder="1" applyAlignment="1" applyProtection="1">
      <alignment horizontal="right" vertical="center" wrapText="1" indent="1"/>
    </xf>
    <xf numFmtId="3" fontId="11" fillId="20" borderId="18" xfId="51" applyNumberFormat="1" applyFont="1" applyFill="1" applyBorder="1" applyAlignment="1" applyProtection="1">
      <alignment horizontal="right" vertical="center" indent="1"/>
    </xf>
    <xf numFmtId="10" fontId="11" fillId="20" borderId="18" xfId="33" applyNumberFormat="1" applyFont="1" applyFill="1" applyBorder="1" applyAlignment="1" applyProtection="1">
      <alignment horizontal="right" vertical="center" wrapText="1" indent="1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4" xfId="0" applyFont="1" applyFill="1" applyBorder="1" applyAlignment="1" applyProtection="1">
      <alignment horizontal="left" vertical="center"/>
    </xf>
    <xf numFmtId="4" fontId="11" fillId="20" borderId="35" xfId="0" applyNumberFormat="1" applyFont="1" applyFill="1" applyBorder="1" applyAlignment="1" applyProtection="1">
      <alignment horizontal="right" vertical="center" wrapText="1" indent="1"/>
    </xf>
    <xf numFmtId="165" fontId="8" fillId="0" borderId="20" xfId="0" applyNumberFormat="1" applyFont="1" applyFill="1" applyBorder="1" applyAlignment="1" applyProtection="1">
      <alignment horizontal="right" vertical="top" wrapText="1"/>
    </xf>
    <xf numFmtId="165" fontId="8" fillId="22" borderId="20" xfId="0" applyNumberFormat="1" applyFont="1" applyFill="1" applyBorder="1" applyAlignment="1" applyProtection="1">
      <alignment horizontal="left" vertical="top" wrapText="1"/>
      <protection locked="0"/>
    </xf>
    <xf numFmtId="3" fontId="11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8" fillId="0" borderId="0" xfId="33" applyNumberFormat="1" applyFont="1" applyFill="1" applyBorder="1" applyAlignment="1" applyProtection="1">
      <alignment horizontal="center" vertical="top"/>
    </xf>
    <xf numFmtId="10" fontId="11" fillId="0" borderId="0" xfId="33" applyNumberFormat="1" applyFont="1" applyFill="1" applyBorder="1" applyAlignment="1" applyProtection="1">
      <alignment horizontal="center" vertical="center"/>
    </xf>
    <xf numFmtId="10" fontId="8" fillId="0" borderId="0" xfId="33" applyNumberFormat="1" applyFont="1" applyFill="1" applyBorder="1" applyAlignment="1" applyProtection="1">
      <alignment horizontal="center" vertical="center"/>
    </xf>
    <xf numFmtId="0" fontId="48" fillId="0" borderId="0" xfId="0" applyFont="1" applyProtection="1"/>
    <xf numFmtId="0" fontId="48" fillId="0" borderId="0" xfId="0" applyFont="1" applyFill="1" applyProtection="1"/>
    <xf numFmtId="165" fontId="8" fillId="22" borderId="34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Fill="1" applyBorder="1" applyAlignment="1" applyProtection="1"/>
    <xf numFmtId="2" fontId="13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13" fillId="22" borderId="49" xfId="0" applyNumberFormat="1" applyFont="1" applyFill="1" applyBorder="1" applyAlignment="1" applyProtection="1">
      <alignment horizontal="right" vertical="top" wrapText="1"/>
      <protection locked="0"/>
    </xf>
    <xf numFmtId="0" fontId="8" fillId="0" borderId="49" xfId="0" applyFont="1" applyFill="1" applyBorder="1" applyAlignment="1" applyProtection="1">
      <alignment horizontal="left" vertical="center"/>
    </xf>
    <xf numFmtId="0" fontId="8" fillId="0" borderId="0" xfId="0" applyFont="1" applyFill="1" applyAlignment="1" applyProtection="1">
      <alignment horizontal="right"/>
    </xf>
    <xf numFmtId="3" fontId="50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23" applyNumberFormat="1" applyFont="1" applyFill="1" applyBorder="1" applyAlignment="1" applyProtection="1">
      <alignment horizontal="right" vertical="center" wrapText="1" indent="1"/>
    </xf>
    <xf numFmtId="3" fontId="8" fillId="0" borderId="20" xfId="0" applyNumberFormat="1" applyFont="1" applyFill="1" applyBorder="1" applyAlignment="1" applyProtection="1">
      <alignment horizontal="right" vertical="center" wrapText="1" indent="1"/>
    </xf>
    <xf numFmtId="3" fontId="8" fillId="0" borderId="32" xfId="23" applyNumberFormat="1" applyFont="1" applyFill="1" applyBorder="1" applyAlignment="1" applyProtection="1">
      <alignment horizontal="right" vertical="center" wrapText="1" indent="1"/>
    </xf>
    <xf numFmtId="3" fontId="8" fillId="0" borderId="33" xfId="23" applyNumberFormat="1" applyFont="1" applyFill="1" applyBorder="1" applyAlignment="1" applyProtection="1">
      <alignment horizontal="right" vertical="center" wrapText="1" indent="1"/>
    </xf>
    <xf numFmtId="3" fontId="8" fillId="0" borderId="40" xfId="23" applyNumberFormat="1" applyFont="1" applyFill="1" applyBorder="1" applyAlignment="1" applyProtection="1">
      <alignment horizontal="right" vertical="center" wrapText="1" indent="1"/>
    </xf>
    <xf numFmtId="3" fontId="8" fillId="0" borderId="19" xfId="23" applyNumberFormat="1" applyFont="1" applyFill="1" applyBorder="1" applyAlignment="1" applyProtection="1">
      <alignment horizontal="right" vertical="center" wrapText="1" indent="1"/>
    </xf>
    <xf numFmtId="3" fontId="8" fillId="0" borderId="48" xfId="23" applyNumberFormat="1" applyFont="1" applyFill="1" applyBorder="1" applyAlignment="1" applyProtection="1">
      <alignment horizontal="right" vertical="center" wrapText="1" indent="1"/>
    </xf>
    <xf numFmtId="0" fontId="8" fillId="0" borderId="32" xfId="0" applyFont="1" applyFill="1" applyBorder="1" applyAlignment="1" applyProtection="1">
      <alignment horizontal="left" vertical="center"/>
    </xf>
    <xf numFmtId="0" fontId="8" fillId="0" borderId="0" xfId="0" applyFont="1" applyAlignment="1">
      <alignment horizontal="right" wrapText="1"/>
    </xf>
    <xf numFmtId="3" fontId="8" fillId="0" borderId="36" xfId="23" applyNumberFormat="1" applyFont="1" applyFill="1" applyBorder="1" applyAlignment="1" applyProtection="1">
      <alignment horizontal="right" vertical="center" wrapText="1" indent="1"/>
    </xf>
    <xf numFmtId="3" fontId="11" fillId="0" borderId="0" xfId="0" applyNumberFormat="1" applyFont="1" applyFill="1" applyAlignment="1">
      <alignment horizontal="right" vertical="center" wrapText="1" indent="1"/>
    </xf>
    <xf numFmtId="3" fontId="8" fillId="0" borderId="34" xfId="0" applyNumberFormat="1" applyFont="1" applyFill="1" applyBorder="1" applyAlignment="1" applyProtection="1">
      <alignment horizontal="right" vertical="center" wrapText="1" indent="1"/>
    </xf>
    <xf numFmtId="0" fontId="8" fillId="0" borderId="0" xfId="0" applyFont="1"/>
    <xf numFmtId="0" fontId="9" fillId="0" borderId="0" xfId="0" applyFont="1"/>
    <xf numFmtId="170" fontId="8" fillId="0" borderId="61" xfId="33" quotePrefix="1" applyNumberFormat="1" applyFont="1" applyFill="1" applyBorder="1" applyAlignment="1" applyProtection="1">
      <alignment horizontal="right" vertical="center" indent="1"/>
    </xf>
    <xf numFmtId="43" fontId="8" fillId="0" borderId="0" xfId="23" quotePrefix="1" applyFont="1" applyFill="1" applyBorder="1" applyAlignment="1" applyProtection="1">
      <alignment horizontal="right" vertical="center" indent="1"/>
    </xf>
    <xf numFmtId="43" fontId="8" fillId="0" borderId="28" xfId="23" quotePrefix="1" applyFont="1" applyFill="1" applyBorder="1" applyAlignment="1" applyProtection="1">
      <alignment horizontal="right" vertical="center" indent="1"/>
    </xf>
    <xf numFmtId="43" fontId="8" fillId="0" borderId="56" xfId="23" quotePrefix="1" applyFont="1" applyFill="1" applyBorder="1" applyAlignment="1" applyProtection="1">
      <alignment horizontal="right" vertical="center" indent="1"/>
    </xf>
    <xf numFmtId="43" fontId="8" fillId="0" borderId="31" xfId="23" quotePrefix="1" applyFont="1" applyFill="1" applyBorder="1" applyAlignment="1" applyProtection="1">
      <alignment horizontal="right" vertical="center" indent="1"/>
    </xf>
    <xf numFmtId="0" fontId="8" fillId="0" borderId="0" xfId="0" applyFont="1" applyFill="1" applyBorder="1" applyAlignment="1" applyProtection="1">
      <alignment horizont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23" applyNumberFormat="1" applyFont="1" applyFill="1" applyBorder="1" applyAlignment="1" applyProtection="1">
      <alignment horizontal="right" vertical="top" wrapText="1"/>
    </xf>
    <xf numFmtId="0" fontId="8" fillId="0" borderId="0" xfId="0" applyFont="1" applyFill="1"/>
    <xf numFmtId="43" fontId="53" fillId="0" borderId="0" xfId="23" applyFont="1" applyFill="1" applyProtection="1"/>
    <xf numFmtId="0" fontId="8" fillId="0" borderId="0" xfId="0" applyFont="1" applyFill="1" applyProtection="1"/>
    <xf numFmtId="0" fontId="8" fillId="0" borderId="0" xfId="0" applyFont="1" applyFill="1" applyBorder="1"/>
    <xf numFmtId="0" fontId="11" fillId="0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8" fillId="0" borderId="0" xfId="0" applyFont="1" applyFill="1" applyBorder="1" applyAlignment="1">
      <alignment vertical="top" wrapText="1" shrinkToFit="1"/>
    </xf>
    <xf numFmtId="0" fontId="8" fillId="0" borderId="0" xfId="0" applyFont="1" applyFill="1" applyBorder="1" applyAlignment="1">
      <alignment horizontal="right" vertical="top" wrapText="1" shrinkToFit="1"/>
    </xf>
    <xf numFmtId="0" fontId="8" fillId="0" borderId="0" xfId="0" applyFont="1" applyAlignment="1">
      <alignment horizontal="right" vertical="center"/>
    </xf>
    <xf numFmtId="0" fontId="47" fillId="0" borderId="0" xfId="0" applyFont="1" applyFill="1" applyBorder="1" applyAlignment="1">
      <alignment horizontal="right" vertical="center"/>
    </xf>
    <xf numFmtId="169" fontId="8" fillId="0" borderId="0" xfId="23" quotePrefix="1" applyNumberFormat="1" applyFont="1" applyFill="1" applyBorder="1" applyAlignment="1" applyProtection="1">
      <alignment horizontal="right" vertical="center" indent="1"/>
    </xf>
    <xf numFmtId="0" fontId="16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0" fillId="0" borderId="0" xfId="0" applyFill="1"/>
    <xf numFmtId="0" fontId="16" fillId="20" borderId="70" xfId="0" applyFont="1" applyFill="1" applyBorder="1" applyAlignment="1">
      <alignment horizontal="left"/>
    </xf>
    <xf numFmtId="168" fontId="8" fillId="22" borderId="39" xfId="0" quotePrefix="1" applyNumberFormat="1" applyFont="1" applyFill="1" applyBorder="1" applyAlignment="1" applyProtection="1">
      <alignment horizontal="right" vertical="center" indent="1"/>
      <protection locked="0"/>
    </xf>
    <xf numFmtId="0" fontId="16" fillId="20" borderId="63" xfId="0" applyFont="1" applyFill="1" applyBorder="1" applyAlignment="1">
      <alignment horizontal="left"/>
    </xf>
    <xf numFmtId="170" fontId="52" fillId="0" borderId="74" xfId="33" quotePrefix="1" applyNumberFormat="1" applyFont="1" applyFill="1" applyBorder="1" applyAlignment="1" applyProtection="1">
      <alignment horizontal="right" vertical="center" indent="1"/>
    </xf>
    <xf numFmtId="0" fontId="11" fillId="20" borderId="68" xfId="0" applyFont="1" applyFill="1" applyBorder="1"/>
    <xf numFmtId="43" fontId="52" fillId="0" borderId="39" xfId="23" quotePrefix="1" applyFont="1" applyFill="1" applyBorder="1" applyAlignment="1" applyProtection="1">
      <alignment horizontal="right" vertical="center" indent="1"/>
    </xf>
    <xf numFmtId="43" fontId="52" fillId="0" borderId="64" xfId="23" quotePrefix="1" applyFont="1" applyFill="1" applyBorder="1" applyAlignment="1" applyProtection="1">
      <alignment horizontal="right" vertical="center" indent="1"/>
    </xf>
    <xf numFmtId="43" fontId="8" fillId="0" borderId="73" xfId="23" quotePrefix="1" applyFont="1" applyFill="1" applyBorder="1" applyAlignment="1" applyProtection="1">
      <alignment horizontal="right" vertical="center" indent="1"/>
    </xf>
    <xf numFmtId="43" fontId="8" fillId="0" borderId="75" xfId="23" quotePrefix="1" applyFont="1" applyFill="1" applyBorder="1" applyAlignment="1" applyProtection="1">
      <alignment horizontal="right" vertical="center" indent="1"/>
    </xf>
    <xf numFmtId="43" fontId="8" fillId="0" borderId="79" xfId="23" quotePrefix="1" applyFont="1" applyFill="1" applyBorder="1" applyAlignment="1" applyProtection="1">
      <alignment horizontal="right" vertical="center" indent="1"/>
    </xf>
    <xf numFmtId="43" fontId="8" fillId="0" borderId="77" xfId="23" quotePrefix="1" applyFont="1" applyFill="1" applyBorder="1" applyAlignment="1" applyProtection="1">
      <alignment horizontal="right" vertical="center" indent="1"/>
    </xf>
    <xf numFmtId="169" fontId="8" fillId="0" borderId="64" xfId="23" quotePrefix="1" applyNumberFormat="1" applyFont="1" applyFill="1" applyBorder="1" applyAlignment="1" applyProtection="1">
      <alignment horizontal="right" vertical="center" indent="1"/>
    </xf>
    <xf numFmtId="169" fontId="8" fillId="0" borderId="75" xfId="23" quotePrefix="1" applyNumberFormat="1" applyFont="1" applyFill="1" applyBorder="1" applyAlignment="1" applyProtection="1">
      <alignment horizontal="right" vertical="center" indent="1"/>
    </xf>
    <xf numFmtId="169" fontId="8" fillId="0" borderId="73" xfId="23" quotePrefix="1" applyNumberFormat="1" applyFont="1" applyFill="1" applyBorder="1" applyAlignment="1" applyProtection="1">
      <alignment horizontal="right" vertical="center" indent="1"/>
    </xf>
    <xf numFmtId="169" fontId="8" fillId="0" borderId="67" xfId="23" quotePrefix="1" applyNumberFormat="1" applyFont="1" applyFill="1" applyBorder="1" applyAlignment="1" applyProtection="1">
      <alignment horizontal="right" vertical="center" indent="1"/>
    </xf>
    <xf numFmtId="169" fontId="11" fillId="20" borderId="69" xfId="23" quotePrefix="1" applyNumberFormat="1" applyFont="1" applyFill="1" applyBorder="1" applyAlignment="1" applyProtection="1">
      <alignment horizontal="right" vertical="center" indent="1"/>
    </xf>
    <xf numFmtId="43" fontId="8" fillId="0" borderId="0" xfId="23" applyFont="1" applyFill="1" applyBorder="1" applyProtection="1"/>
    <xf numFmtId="0" fontId="12" fillId="20" borderId="70" xfId="0" applyFont="1" applyFill="1" applyBorder="1" applyAlignment="1">
      <alignment horizontal="right"/>
    </xf>
    <xf numFmtId="0" fontId="56" fillId="0" borderId="0" xfId="0" applyFont="1" applyProtection="1"/>
    <xf numFmtId="0" fontId="56" fillId="0" borderId="0" xfId="0" applyFont="1" applyFill="1" applyProtection="1"/>
    <xf numFmtId="0" fontId="56" fillId="0" borderId="0" xfId="0" applyFont="1" applyFill="1" applyAlignment="1" applyProtection="1">
      <alignment wrapText="1"/>
    </xf>
    <xf numFmtId="0" fontId="56" fillId="0" borderId="0" xfId="0" applyFont="1" applyFill="1" applyBorder="1" applyAlignment="1" applyProtection="1">
      <alignment horizontal="left"/>
    </xf>
    <xf numFmtId="0" fontId="57" fillId="0" borderId="0" xfId="128" applyFont="1" applyFill="1"/>
    <xf numFmtId="0" fontId="57" fillId="0" borderId="0" xfId="128" applyFont="1" applyFill="1" applyAlignment="1">
      <alignment horizontal="left"/>
    </xf>
    <xf numFmtId="0" fontId="3" fillId="0" borderId="0" xfId="128" applyFont="1" applyFill="1"/>
    <xf numFmtId="0" fontId="3" fillId="0" borderId="0" xfId="128" applyFill="1"/>
    <xf numFmtId="0" fontId="58" fillId="32" borderId="0" xfId="128" applyFont="1" applyFill="1"/>
    <xf numFmtId="0" fontId="57" fillId="33" borderId="0" xfId="128" applyFont="1" applyFill="1" applyAlignment="1">
      <alignment horizontal="left"/>
    </xf>
    <xf numFmtId="0" fontId="59" fillId="32" borderId="0" xfId="128" applyFont="1" applyFill="1"/>
    <xf numFmtId="0" fontId="60" fillId="21" borderId="0" xfId="128" applyFont="1" applyFill="1"/>
    <xf numFmtId="0" fontId="3" fillId="34" borderId="0" xfId="128" applyFont="1" applyFill="1"/>
    <xf numFmtId="0" fontId="54" fillId="34" borderId="0" xfId="0" applyFont="1" applyFill="1"/>
    <xf numFmtId="0" fontId="0" fillId="34" borderId="0" xfId="0" applyFill="1"/>
    <xf numFmtId="0" fontId="57" fillId="33" borderId="0" xfId="128" applyFont="1" applyFill="1"/>
    <xf numFmtId="0" fontId="61" fillId="35" borderId="0" xfId="128" applyFont="1" applyFill="1" applyAlignment="1">
      <alignment horizontal="left"/>
    </xf>
    <xf numFmtId="0" fontId="62" fillId="32" borderId="0" xfId="128" applyFont="1" applyFill="1"/>
    <xf numFmtId="0" fontId="64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1" fillId="37" borderId="0" xfId="0" applyFont="1" applyFill="1"/>
    <xf numFmtId="0" fontId="0" fillId="0" borderId="0" xfId="0" applyFill="1" applyAlignment="1">
      <alignment wrapText="1"/>
    </xf>
    <xf numFmtId="0" fontId="3" fillId="38" borderId="0" xfId="128" applyFill="1"/>
    <xf numFmtId="0" fontId="63" fillId="38" borderId="0" xfId="0" applyFont="1" applyFill="1"/>
    <xf numFmtId="0" fontId="0" fillId="38" borderId="0" xfId="0" applyFill="1"/>
    <xf numFmtId="3" fontId="8" fillId="0" borderId="0" xfId="23" applyNumberFormat="1" applyFont="1" applyFill="1" applyBorder="1" applyAlignment="1" applyProtection="1">
      <alignment horizontal="left" vertical="top" wrapText="1"/>
    </xf>
    <xf numFmtId="10" fontId="11" fillId="20" borderId="18" xfId="33" applyNumberFormat="1" applyFont="1" applyFill="1" applyBorder="1" applyAlignment="1" applyProtection="1">
      <alignment horizontal="center" vertical="top" wrapText="1"/>
    </xf>
    <xf numFmtId="0" fontId="8" fillId="0" borderId="0" xfId="0" applyFont="1" applyFill="1" applyAlignment="1" applyProtection="1">
      <alignment vertical="center"/>
    </xf>
    <xf numFmtId="165" fontId="8" fillId="22" borderId="19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center"/>
    </xf>
    <xf numFmtId="0" fontId="8" fillId="0" borderId="0" xfId="0" applyFont="1" applyFill="1" applyAlignment="1" applyProtection="1">
      <alignment vertical="top"/>
    </xf>
    <xf numFmtId="3" fontId="8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10" fontId="8" fillId="0" borderId="0" xfId="33" applyNumberFormat="1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vertical="top"/>
    </xf>
    <xf numFmtId="0" fontId="8" fillId="0" borderId="21" xfId="0" applyFont="1" applyFill="1" applyBorder="1" applyAlignment="1">
      <alignment horizontal="left" vertical="center"/>
    </xf>
    <xf numFmtId="3" fontId="11" fillId="0" borderId="0" xfId="0" applyNumberFormat="1" applyFont="1" applyFill="1" applyAlignment="1" applyProtection="1">
      <alignment horizontal="right" vertical="center" wrapText="1" indent="1"/>
    </xf>
    <xf numFmtId="0" fontId="11" fillId="0" borderId="0" xfId="0" applyFont="1" applyFill="1" applyBorder="1" applyAlignment="1" applyProtection="1">
      <alignment vertical="top"/>
    </xf>
    <xf numFmtId="0" fontId="49" fillId="0" borderId="0" xfId="0" applyFont="1" applyFill="1" applyAlignment="1" applyProtection="1">
      <alignment vertical="top"/>
    </xf>
    <xf numFmtId="3" fontId="8" fillId="22" borderId="19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3" fontId="8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55" applyNumberFormat="1" applyFont="1" applyFill="1" applyBorder="1" applyAlignment="1" applyProtection="1">
      <alignment horizontal="right" vertical="center" wrapText="1" indent="1"/>
    </xf>
    <xf numFmtId="4" fontId="8" fillId="0" borderId="20" xfId="55" applyNumberFormat="1" applyFont="1" applyFill="1" applyBorder="1" applyAlignment="1" applyProtection="1">
      <alignment horizontal="right" vertical="center" wrapText="1" indent="1"/>
    </xf>
    <xf numFmtId="4" fontId="8" fillId="0" borderId="20" xfId="23" applyNumberFormat="1" applyFont="1" applyFill="1" applyBorder="1" applyAlignment="1" applyProtection="1">
      <alignment horizontal="right" vertical="center" wrapText="1" indent="1"/>
    </xf>
    <xf numFmtId="4" fontId="8" fillId="0" borderId="21" xfId="55" applyNumberFormat="1" applyFont="1" applyFill="1" applyBorder="1" applyAlignment="1" applyProtection="1">
      <alignment horizontal="right" vertical="center" wrapText="1" indent="1"/>
    </xf>
    <xf numFmtId="4" fontId="8" fillId="0" borderId="18" xfId="55" applyNumberFormat="1" applyFont="1" applyFill="1" applyBorder="1" applyAlignment="1" applyProtection="1">
      <alignment horizontal="right" vertical="center" wrapText="1" indent="1"/>
    </xf>
    <xf numFmtId="4" fontId="8" fillId="0" borderId="18" xfId="23" applyNumberFormat="1" applyFont="1" applyFill="1" applyBorder="1" applyAlignment="1" applyProtection="1">
      <alignment horizontal="right" vertical="center" wrapText="1" indent="1"/>
    </xf>
    <xf numFmtId="4" fontId="8" fillId="0" borderId="21" xfId="23" applyNumberFormat="1" applyFont="1" applyFill="1" applyBorder="1" applyAlignment="1" applyProtection="1">
      <alignment horizontal="right" vertical="center" wrapText="1" indent="1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4" fillId="0" borderId="0" xfId="0" applyNumberFormat="1" applyFont="1" applyFill="1" applyBorder="1" applyProtection="1"/>
    <xf numFmtId="0" fontId="14" fillId="0" borderId="0" xfId="0" applyFont="1" applyFill="1"/>
    <xf numFmtId="0" fontId="8" fillId="0" borderId="0" xfId="0" applyFont="1" applyFill="1" applyAlignment="1" applyProtection="1">
      <alignment horizontal="right" indent="1"/>
    </xf>
    <xf numFmtId="0" fontId="11" fillId="0" borderId="0" xfId="0" applyFont="1" applyFill="1" applyAlignment="1">
      <alignment horizontal="center" wrapText="1"/>
    </xf>
    <xf numFmtId="3" fontId="11" fillId="0" borderId="0" xfId="0" applyNumberFormat="1" applyFont="1" applyFill="1" applyAlignment="1">
      <alignment horizontal="right" wrapText="1"/>
    </xf>
    <xf numFmtId="0" fontId="8" fillId="0" borderId="0" xfId="0" applyFont="1" applyFill="1" applyAlignment="1">
      <alignment horizontal="right" wrapText="1"/>
    </xf>
    <xf numFmtId="0" fontId="8" fillId="0" borderId="0" xfId="0" applyFont="1" applyFill="1" applyAlignment="1" applyProtection="1">
      <alignment horizontal="right" wrapText="1"/>
    </xf>
    <xf numFmtId="0" fontId="11" fillId="0" borderId="0" xfId="0" applyFont="1" applyFill="1" applyAlignment="1" applyProtection="1">
      <alignment horizontal="right" wrapText="1"/>
    </xf>
    <xf numFmtId="3" fontId="8" fillId="22" borderId="18" xfId="51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1" fillId="22" borderId="18" xfId="23" applyNumberFormat="1" applyFont="1" applyFill="1" applyBorder="1" applyAlignment="1" applyProtection="1">
      <alignment horizontal="right" vertical="center" wrapText="1" indent="1"/>
      <protection locked="0"/>
    </xf>
    <xf numFmtId="0" fontId="2" fillId="0" borderId="0" xfId="129" applyFont="1" applyFill="1" applyAlignment="1">
      <alignment horizontal="right"/>
    </xf>
    <xf numFmtId="0" fontId="2" fillId="0" borderId="0" xfId="129" applyFont="1" applyFill="1" applyAlignment="1"/>
    <xf numFmtId="0" fontId="63" fillId="36" borderId="0" xfId="0" applyFont="1" applyFill="1"/>
    <xf numFmtId="0" fontId="2" fillId="0" borderId="0" xfId="129" applyFont="1" applyFill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/>
    <xf numFmtId="0" fontId="39" fillId="0" borderId="0" xfId="0" applyFont="1" applyFill="1"/>
    <xf numFmtId="0" fontId="8" fillId="0" borderId="0" xfId="0" applyFont="1" applyFill="1" applyAlignment="1">
      <alignment horizontal="center"/>
    </xf>
    <xf numFmtId="0" fontId="11" fillId="0" borderId="0" xfId="0" applyFont="1" applyFill="1"/>
    <xf numFmtId="0" fontId="8" fillId="0" borderId="0" xfId="0" applyFont="1" applyFill="1" applyAlignment="1">
      <alignment vertical="center"/>
    </xf>
    <xf numFmtId="0" fontId="8" fillId="0" borderId="65" xfId="0" applyFont="1" applyFill="1" applyBorder="1"/>
    <xf numFmtId="0" fontId="8" fillId="0" borderId="0" xfId="0" applyFont="1" applyFill="1" applyAlignment="1">
      <alignment horizontal="right" vertical="center"/>
    </xf>
    <xf numFmtId="49" fontId="52" fillId="0" borderId="65" xfId="0" applyNumberFormat="1" applyFont="1" applyFill="1" applyBorder="1"/>
    <xf numFmtId="43" fontId="52" fillId="22" borderId="74" xfId="23" quotePrefix="1" applyFont="1" applyFill="1" applyBorder="1" applyAlignment="1" applyProtection="1">
      <alignment horizontal="right" vertical="center" indent="1"/>
      <protection locked="0"/>
    </xf>
    <xf numFmtId="43" fontId="52" fillId="22" borderId="64" xfId="23" quotePrefix="1" applyFont="1" applyFill="1" applyBorder="1" applyAlignment="1" applyProtection="1">
      <alignment horizontal="right" vertical="center" indent="1"/>
      <protection locked="0"/>
    </xf>
    <xf numFmtId="0" fontId="8" fillId="0" borderId="0" xfId="0" applyFont="1" applyFill="1" applyAlignment="1">
      <alignment vertical="top"/>
    </xf>
    <xf numFmtId="49" fontId="8" fillId="0" borderId="72" xfId="0" applyNumberFormat="1" applyFont="1" applyFill="1" applyBorder="1"/>
    <xf numFmtId="43" fontId="8" fillId="22" borderId="62" xfId="23" quotePrefix="1" applyFont="1" applyFill="1" applyBorder="1" applyAlignment="1" applyProtection="1">
      <alignment horizontal="right" vertical="center" indent="1"/>
      <protection locked="0"/>
    </xf>
    <xf numFmtId="49" fontId="8" fillId="0" borderId="71" xfId="0" applyNumberFormat="1" applyFont="1" applyFill="1" applyBorder="1"/>
    <xf numFmtId="43" fontId="8" fillId="22" borderId="73" xfId="23" quotePrefix="1" applyFont="1" applyFill="1" applyBorder="1" applyAlignment="1" applyProtection="1">
      <alignment horizontal="right" vertical="center" indent="1"/>
      <protection locked="0"/>
    </xf>
    <xf numFmtId="43" fontId="8" fillId="22" borderId="61" xfId="23" quotePrefix="1" applyFont="1" applyFill="1" applyBorder="1" applyAlignment="1" applyProtection="1">
      <alignment horizontal="right" vertical="center" indent="1"/>
      <protection locked="0"/>
    </xf>
    <xf numFmtId="49" fontId="8" fillId="0" borderId="66" xfId="0" applyNumberFormat="1" applyFont="1" applyFill="1" applyBorder="1"/>
    <xf numFmtId="0" fontId="16" fillId="0" borderId="0" xfId="0" applyFont="1" applyFill="1" applyAlignment="1">
      <alignment horizontal="right" wrapText="1"/>
    </xf>
    <xf numFmtId="0" fontId="8" fillId="0" borderId="0" xfId="0" applyFont="1" applyFill="1" applyAlignment="1">
      <alignment horizontal="right" vertical="top" wrapText="1"/>
    </xf>
    <xf numFmtId="3" fontId="8" fillId="0" borderId="0" xfId="0" quotePrefix="1" applyNumberFormat="1" applyFont="1" applyFill="1" applyAlignment="1">
      <alignment horizontal="right" vertical="center" indent="1"/>
    </xf>
    <xf numFmtId="0" fontId="15" fillId="0" borderId="0" xfId="0" applyFont="1" applyFill="1" applyAlignment="1">
      <alignment horizontal="left"/>
    </xf>
    <xf numFmtId="49" fontId="8" fillId="0" borderId="0" xfId="0" applyNumberFormat="1" applyFont="1" applyFill="1"/>
    <xf numFmtId="49" fontId="8" fillId="0" borderId="65" xfId="0" applyNumberFormat="1" applyFont="1" applyFill="1" applyBorder="1"/>
    <xf numFmtId="49" fontId="8" fillId="0" borderId="76" xfId="0" applyNumberFormat="1" applyFont="1" applyFill="1" applyBorder="1"/>
    <xf numFmtId="0" fontId="8" fillId="0" borderId="76" xfId="0" applyFont="1" applyFill="1" applyBorder="1"/>
    <xf numFmtId="168" fontId="8" fillId="22" borderId="41" xfId="0" quotePrefix="1" applyNumberFormat="1" applyFont="1" applyFill="1" applyBorder="1" applyAlignment="1" applyProtection="1">
      <alignment horizontal="right" vertical="center" indent="1"/>
      <protection locked="0"/>
    </xf>
    <xf numFmtId="0" fontId="16" fillId="20" borderId="63" xfId="0" applyFont="1" applyFill="1" applyBorder="1" applyAlignment="1">
      <alignment horizontal="left" vertical="center"/>
    </xf>
    <xf numFmtId="170" fontId="52" fillId="0" borderId="39" xfId="33" quotePrefix="1" applyNumberFormat="1" applyFont="1" applyFill="1" applyBorder="1" applyAlignment="1" applyProtection="1">
      <alignment horizontal="right" vertical="center" indent="1"/>
    </xf>
    <xf numFmtId="170" fontId="8" fillId="0" borderId="28" xfId="33" quotePrefix="1" applyNumberFormat="1" applyFont="1" applyFill="1" applyBorder="1" applyAlignment="1" applyProtection="1">
      <alignment horizontal="right" vertical="center" indent="1"/>
    </xf>
    <xf numFmtId="43" fontId="11" fillId="20" borderId="81" xfId="23" quotePrefix="1" applyFont="1" applyFill="1" applyBorder="1" applyAlignment="1" applyProtection="1">
      <alignment horizontal="right" vertical="center" indent="1"/>
    </xf>
    <xf numFmtId="170" fontId="8" fillId="0" borderId="62" xfId="33" quotePrefix="1" applyNumberFormat="1" applyFont="1" applyFill="1" applyBorder="1" applyAlignment="1" applyProtection="1">
      <alignment horizontal="right" vertical="center" indent="1"/>
    </xf>
    <xf numFmtId="170" fontId="8" fillId="0" borderId="56" xfId="33" quotePrefix="1" applyNumberFormat="1" applyFont="1" applyFill="1" applyBorder="1" applyAlignment="1" applyProtection="1">
      <alignment horizontal="right" vertical="center" indent="1"/>
    </xf>
    <xf numFmtId="43" fontId="52" fillId="22" borderId="39" xfId="23" quotePrefix="1" applyFont="1" applyFill="1" applyBorder="1" applyAlignment="1" applyProtection="1">
      <alignment horizontal="right" vertical="center" indent="1"/>
      <protection locked="0"/>
    </xf>
    <xf numFmtId="43" fontId="8" fillId="22" borderId="28" xfId="23" quotePrefix="1" applyFont="1" applyFill="1" applyBorder="1" applyAlignment="1" applyProtection="1">
      <alignment horizontal="right" vertical="center" indent="1"/>
      <protection locked="0"/>
    </xf>
    <xf numFmtId="43" fontId="8" fillId="22" borderId="82" xfId="23" quotePrefix="1" applyFont="1" applyFill="1" applyBorder="1" applyAlignment="1" applyProtection="1">
      <alignment horizontal="right" vertical="center" indent="1"/>
      <protection locked="0"/>
    </xf>
    <xf numFmtId="43" fontId="8" fillId="22" borderId="79" xfId="23" quotePrefix="1" applyFont="1" applyFill="1" applyBorder="1" applyAlignment="1" applyProtection="1">
      <alignment horizontal="right" vertical="center" indent="1"/>
      <protection locked="0"/>
    </xf>
    <xf numFmtId="43" fontId="8" fillId="22" borderId="31" xfId="23" quotePrefix="1" applyFont="1" applyFill="1" applyBorder="1" applyAlignment="1" applyProtection="1">
      <alignment horizontal="right" vertical="center" indent="1"/>
      <protection locked="0"/>
    </xf>
    <xf numFmtId="0" fontId="8" fillId="0" borderId="54" xfId="0" applyFont="1" applyFill="1" applyBorder="1"/>
    <xf numFmtId="43" fontId="8" fillId="0" borderId="83" xfId="23" quotePrefix="1" applyFont="1" applyFill="1" applyBorder="1" applyAlignment="1" applyProtection="1">
      <alignment horizontal="right" vertical="center" indent="1"/>
    </xf>
    <xf numFmtId="169" fontId="8" fillId="0" borderId="39" xfId="23" quotePrefix="1" applyNumberFormat="1" applyFont="1" applyFill="1" applyBorder="1" applyAlignment="1" applyProtection="1">
      <alignment horizontal="right" vertical="center" indent="1"/>
    </xf>
    <xf numFmtId="169" fontId="8" fillId="0" borderId="28" xfId="23" quotePrefix="1" applyNumberFormat="1" applyFont="1" applyFill="1" applyBorder="1" applyAlignment="1" applyProtection="1">
      <alignment horizontal="right" vertical="center" indent="1"/>
    </xf>
    <xf numFmtId="169" fontId="8" fillId="0" borderId="84" xfId="23" quotePrefix="1" applyNumberFormat="1" applyFont="1" applyFill="1" applyBorder="1" applyAlignment="1" applyProtection="1">
      <alignment horizontal="right" vertical="center" indent="1"/>
    </xf>
    <xf numFmtId="169" fontId="11" fillId="20" borderId="41" xfId="23" quotePrefix="1" applyNumberFormat="1" applyFont="1" applyFill="1" applyBorder="1" applyAlignment="1" applyProtection="1">
      <alignment horizontal="right" vertical="center" indent="1"/>
    </xf>
    <xf numFmtId="9" fontId="8" fillId="0" borderId="39" xfId="33" quotePrefix="1" applyFont="1" applyFill="1" applyBorder="1" applyAlignment="1" applyProtection="1">
      <alignment horizontal="right" vertical="center" indent="1"/>
    </xf>
    <xf numFmtId="9" fontId="8" fillId="0" borderId="56" xfId="33" quotePrefix="1" applyFont="1" applyFill="1" applyBorder="1" applyAlignment="1" applyProtection="1">
      <alignment horizontal="right" vertical="center" indent="1"/>
    </xf>
    <xf numFmtId="49" fontId="8" fillId="0" borderId="76" xfId="0" applyNumberFormat="1" applyFont="1" applyFill="1" applyBorder="1" applyAlignment="1">
      <alignment horizontal="left"/>
    </xf>
    <xf numFmtId="169" fontId="8" fillId="0" borderId="79" xfId="23" quotePrefix="1" applyNumberFormat="1" applyFont="1" applyFill="1" applyBorder="1" applyAlignment="1" applyProtection="1">
      <alignment horizontal="right" vertical="center" indent="1"/>
    </xf>
    <xf numFmtId="9" fontId="8" fillId="0" borderId="31" xfId="33" quotePrefix="1" applyFont="1" applyFill="1" applyBorder="1" applyAlignment="1" applyProtection="1">
      <alignment horizontal="right" vertical="center" indent="1"/>
    </xf>
    <xf numFmtId="0" fontId="16" fillId="20" borderId="85" xfId="0" applyFont="1" applyFill="1" applyBorder="1" applyAlignment="1">
      <alignment horizontal="left"/>
    </xf>
    <xf numFmtId="49" fontId="8" fillId="0" borderId="29" xfId="0" applyNumberFormat="1" applyFont="1" applyFill="1" applyBorder="1"/>
    <xf numFmtId="49" fontId="8" fillId="0" borderId="65" xfId="0" applyNumberFormat="1" applyFont="1" applyFill="1" applyBorder="1" applyAlignment="1">
      <alignment horizontal="left" vertical="top"/>
    </xf>
    <xf numFmtId="0" fontId="8" fillId="0" borderId="68" xfId="54" applyFill="1" applyBorder="1" applyAlignment="1">
      <alignment horizontal="left" vertical="top"/>
    </xf>
    <xf numFmtId="3" fontId="8" fillId="0" borderId="21" xfId="23" applyNumberFormat="1" applyFont="1" applyFill="1" applyBorder="1" applyAlignment="1" applyProtection="1">
      <alignment horizontal="right" vertical="center" wrapText="1" indent="1"/>
    </xf>
    <xf numFmtId="0" fontId="8" fillId="0" borderId="18" xfId="0" applyFont="1" applyFill="1" applyBorder="1" applyAlignment="1" applyProtection="1">
      <alignment horizontal="left" vertical="center"/>
    </xf>
    <xf numFmtId="43" fontId="11" fillId="20" borderId="23" xfId="23" quotePrefix="1" applyFont="1" applyFill="1" applyBorder="1" applyAlignment="1" applyProtection="1">
      <alignment horizontal="right" vertical="center" indent="1"/>
    </xf>
    <xf numFmtId="43" fontId="8" fillId="22" borderId="56" xfId="23" quotePrefix="1" applyFont="1" applyFill="1" applyBorder="1" applyAlignment="1" applyProtection="1">
      <alignment horizontal="right" vertical="center" indent="1"/>
      <protection locked="0"/>
    </xf>
    <xf numFmtId="0" fontId="8" fillId="0" borderId="24" xfId="0" applyFont="1" applyFill="1" applyBorder="1"/>
    <xf numFmtId="49" fontId="8" fillId="0" borderId="24" xfId="0" applyNumberFormat="1" applyFont="1" applyFill="1" applyBorder="1"/>
    <xf numFmtId="43" fontId="8" fillId="0" borderId="26" xfId="23" quotePrefix="1" applyFont="1" applyFill="1" applyBorder="1" applyAlignment="1" applyProtection="1">
      <alignment horizontal="right" vertical="center" indent="1"/>
    </xf>
    <xf numFmtId="169" fontId="8" fillId="0" borderId="90" xfId="23" quotePrefix="1" applyNumberFormat="1" applyFont="1" applyFill="1" applyBorder="1" applyAlignment="1" applyProtection="1">
      <alignment horizontal="right" vertical="center" indent="1"/>
    </xf>
    <xf numFmtId="169" fontId="8" fillId="0" borderId="91" xfId="23" quotePrefix="1" applyNumberFormat="1" applyFont="1" applyFill="1" applyBorder="1" applyAlignment="1" applyProtection="1">
      <alignment horizontal="right" vertical="center" indent="1"/>
    </xf>
    <xf numFmtId="169" fontId="8" fillId="0" borderId="92" xfId="23" quotePrefix="1" applyNumberFormat="1" applyFont="1" applyFill="1" applyBorder="1" applyAlignment="1" applyProtection="1">
      <alignment horizontal="right" vertical="center" indent="1"/>
    </xf>
    <xf numFmtId="169" fontId="11" fillId="20" borderId="93" xfId="23" quotePrefix="1" applyNumberFormat="1" applyFont="1" applyFill="1" applyBorder="1" applyAlignment="1" applyProtection="1">
      <alignment horizontal="right" vertical="center" indent="1"/>
    </xf>
    <xf numFmtId="0" fontId="8" fillId="0" borderId="94" xfId="0" applyFont="1" applyFill="1" applyBorder="1"/>
    <xf numFmtId="43" fontId="52" fillId="0" borderId="90" xfId="23" quotePrefix="1" applyFont="1" applyFill="1" applyBorder="1" applyAlignment="1" applyProtection="1">
      <alignment horizontal="right" vertical="center" indent="1"/>
    </xf>
    <xf numFmtId="43" fontId="8" fillId="0" borderId="91" xfId="23" quotePrefix="1" applyFont="1" applyFill="1" applyBorder="1" applyAlignment="1" applyProtection="1">
      <alignment horizontal="right" vertical="center" indent="1"/>
    </xf>
    <xf numFmtId="43" fontId="8" fillId="0" borderId="95" xfId="23" quotePrefix="1" applyFont="1" applyFill="1" applyBorder="1" applyAlignment="1" applyProtection="1">
      <alignment horizontal="right" vertical="center" indent="1"/>
    </xf>
    <xf numFmtId="0" fontId="16" fillId="20" borderId="85" xfId="54" applyFont="1" applyFill="1" applyBorder="1"/>
    <xf numFmtId="43" fontId="8" fillId="0" borderId="44" xfId="23" quotePrefix="1" applyFont="1" applyFill="1" applyBorder="1" applyAlignment="1" applyProtection="1">
      <alignment horizontal="right" vertical="center" indent="1"/>
    </xf>
    <xf numFmtId="49" fontId="8" fillId="0" borderId="96" xfId="0" applyNumberFormat="1" applyFont="1" applyFill="1" applyBorder="1"/>
    <xf numFmtId="49" fontId="8" fillId="0" borderId="97" xfId="0" applyNumberFormat="1" applyFont="1" applyFill="1" applyBorder="1"/>
    <xf numFmtId="165" fontId="8" fillId="22" borderId="21" xfId="0" applyNumberFormat="1" applyFont="1" applyFill="1" applyBorder="1" applyAlignment="1" applyProtection="1">
      <alignment horizontal="left" vertical="top" wrapText="1"/>
      <protection locked="0"/>
    </xf>
    <xf numFmtId="0" fontId="8" fillId="0" borderId="98" xfId="0" applyFont="1" applyFill="1" applyBorder="1"/>
    <xf numFmtId="0" fontId="8" fillId="0" borderId="99" xfId="0" applyFont="1" applyFill="1" applyBorder="1"/>
    <xf numFmtId="169" fontId="8" fillId="0" borderId="31" xfId="23" quotePrefix="1" applyNumberFormat="1" applyFont="1" applyFill="1" applyBorder="1" applyAlignment="1" applyProtection="1">
      <alignment horizontal="right" vertical="center" indent="1"/>
    </xf>
    <xf numFmtId="0" fontId="16" fillId="20" borderId="63" xfId="0" applyFont="1" applyFill="1" applyBorder="1" applyAlignment="1">
      <alignment horizontal="left" vertical="center" wrapText="1"/>
    </xf>
    <xf numFmtId="43" fontId="11" fillId="20" borderId="102" xfId="23" quotePrefix="1" applyFont="1" applyFill="1" applyBorder="1" applyAlignment="1" applyProtection="1">
      <alignment horizontal="right" vertical="center" indent="1"/>
    </xf>
    <xf numFmtId="0" fontId="1" fillId="0" borderId="0" xfId="129" applyFont="1" applyFill="1" applyAlignment="1"/>
    <xf numFmtId="0" fontId="1" fillId="0" borderId="0" xfId="129" applyFont="1" applyFill="1"/>
    <xf numFmtId="0" fontId="1" fillId="0" borderId="0" xfId="128" applyFont="1" applyFill="1"/>
    <xf numFmtId="0" fontId="66" fillId="0" borderId="0" xfId="0" applyFont="1" applyFill="1" applyProtection="1"/>
    <xf numFmtId="0" fontId="56" fillId="0" borderId="0" xfId="0" applyFont="1" applyFill="1" applyBorder="1" applyProtection="1"/>
    <xf numFmtId="0" fontId="56" fillId="0" borderId="0" xfId="0" applyNumberFormat="1" applyFont="1" applyFill="1" applyProtection="1"/>
    <xf numFmtId="0" fontId="56" fillId="0" borderId="0" xfId="0" applyNumberFormat="1" applyFont="1" applyFill="1" applyBorder="1" applyProtection="1"/>
    <xf numFmtId="0" fontId="55" fillId="20" borderId="18" xfId="0" applyNumberFormat="1" applyFont="1" applyFill="1" applyBorder="1" applyAlignment="1" applyProtection="1">
      <alignment horizontal="center" vertical="center"/>
    </xf>
    <xf numFmtId="0" fontId="55" fillId="0" borderId="0" xfId="0" applyNumberFormat="1" applyFont="1" applyFill="1" applyBorder="1" applyAlignment="1" applyProtection="1">
      <alignment horizontal="center" vertical="center"/>
    </xf>
    <xf numFmtId="0" fontId="56" fillId="0" borderId="0" xfId="0" applyNumberFormat="1" applyFont="1" applyFill="1" applyBorder="1" applyAlignment="1" applyProtection="1">
      <alignment horizontal="center" vertical="center" wrapText="1"/>
    </xf>
    <xf numFmtId="0" fontId="66" fillId="0" borderId="0" xfId="0" applyNumberFormat="1" applyFont="1" applyFill="1" applyProtection="1"/>
    <xf numFmtId="165" fontId="8" fillId="22" borderId="53" xfId="0" applyNumberFormat="1" applyFont="1" applyFill="1" applyBorder="1" applyAlignment="1" applyProtection="1">
      <alignment horizontal="left" vertical="top" wrapText="1"/>
      <protection locked="0"/>
    </xf>
    <xf numFmtId="165" fontId="8" fillId="22" borderId="48" xfId="0" applyNumberFormat="1" applyFont="1" applyFill="1" applyBorder="1" applyAlignment="1" applyProtection="1">
      <alignment horizontal="left" vertical="top" wrapText="1"/>
      <protection locked="0"/>
    </xf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Alignment="1">
      <alignment horizontal="center" vertical="center" wrapText="1"/>
    </xf>
    <xf numFmtId="0" fontId="55" fillId="0" borderId="18" xfId="0" applyNumberFormat="1" applyFont="1" applyFill="1" applyBorder="1" applyAlignment="1" applyProtection="1">
      <alignment horizontal="center" vertical="center" wrapText="1"/>
    </xf>
    <xf numFmtId="0" fontId="55" fillId="0" borderId="0" xfId="0" applyNumberFormat="1" applyFont="1" applyFill="1" applyBorder="1" applyAlignment="1" applyProtection="1">
      <alignment horizontal="center" wrapText="1"/>
    </xf>
    <xf numFmtId="0" fontId="55" fillId="0" borderId="48" xfId="0" applyNumberFormat="1" applyFont="1" applyFill="1" applyBorder="1" applyAlignment="1">
      <alignment horizontal="center" vertical="center" wrapText="1"/>
    </xf>
    <xf numFmtId="0" fontId="55" fillId="0" borderId="0" xfId="0" applyNumberFormat="1" applyFont="1" applyFill="1" applyAlignment="1">
      <alignment horizontal="center" wrapText="1"/>
    </xf>
    <xf numFmtId="0" fontId="55" fillId="20" borderId="48" xfId="0" applyNumberFormat="1" applyFont="1" applyFill="1" applyBorder="1" applyAlignment="1" applyProtection="1">
      <alignment horizontal="center" vertical="center" wrapText="1"/>
    </xf>
    <xf numFmtId="3" fontId="8" fillId="22" borderId="18" xfId="23" applyNumberFormat="1" applyFont="1" applyFill="1" applyBorder="1" applyAlignment="1" applyProtection="1">
      <alignment horizontal="left" vertical="top" wrapText="1" indent="1"/>
      <protection locked="0"/>
    </xf>
    <xf numFmtId="0" fontId="55" fillId="20" borderId="101" xfId="0" applyFont="1" applyFill="1" applyBorder="1" applyAlignment="1">
      <alignment horizontal="center" vertical="center" wrapText="1"/>
    </xf>
    <xf numFmtId="0" fontId="55" fillId="20" borderId="70" xfId="0" applyFont="1" applyFill="1" applyBorder="1" applyAlignment="1">
      <alignment horizontal="center" vertical="center" wrapText="1"/>
    </xf>
    <xf numFmtId="0" fontId="55" fillId="20" borderId="100" xfId="0" applyFont="1" applyFill="1" applyBorder="1" applyAlignment="1">
      <alignment horizontal="center" vertical="center" wrapText="1"/>
    </xf>
    <xf numFmtId="0" fontId="55" fillId="20" borderId="80" xfId="0" applyFont="1" applyFill="1" applyBorder="1" applyAlignment="1">
      <alignment horizontal="center" vertical="center" wrapText="1"/>
    </xf>
    <xf numFmtId="0" fontId="55" fillId="20" borderId="78" xfId="0" applyFont="1" applyFill="1" applyBorder="1" applyAlignment="1">
      <alignment horizontal="center" vertical="center" wrapText="1"/>
    </xf>
    <xf numFmtId="0" fontId="55" fillId="20" borderId="89" xfId="0" applyFont="1" applyFill="1" applyBorder="1" applyAlignment="1">
      <alignment horizontal="right"/>
    </xf>
    <xf numFmtId="0" fontId="55" fillId="20" borderId="78" xfId="0" applyFont="1" applyFill="1" applyBorder="1" applyAlignment="1">
      <alignment horizontal="right"/>
    </xf>
    <xf numFmtId="0" fontId="55" fillId="20" borderId="70" xfId="0" applyFont="1" applyFill="1" applyBorder="1" applyAlignment="1">
      <alignment horizontal="right"/>
    </xf>
    <xf numFmtId="0" fontId="9" fillId="20" borderId="18" xfId="0" applyFont="1" applyFill="1" applyBorder="1" applyAlignment="1">
      <alignment horizontal="left" vertical="center"/>
    </xf>
    <xf numFmtId="0" fontId="11" fillId="0" borderId="0" xfId="54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55" fillId="0" borderId="0" xfId="0" applyFont="1" applyFill="1" applyAlignment="1" applyProtection="1">
      <alignment horizontal="left" vertical="center"/>
    </xf>
    <xf numFmtId="0" fontId="55" fillId="0" borderId="0" xfId="0" applyFont="1" applyFill="1" applyAlignment="1">
      <alignment horizontal="left" vertical="center"/>
    </xf>
    <xf numFmtId="0" fontId="9" fillId="20" borderId="18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6" fillId="0" borderId="0" xfId="0" applyNumberFormat="1" applyFont="1" applyFill="1" applyBorder="1" applyAlignment="1" applyProtection="1">
      <alignment horizontal="left" vertical="center"/>
    </xf>
    <xf numFmtId="0" fontId="8" fillId="0" borderId="19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42" fillId="0" borderId="0" xfId="0" applyFont="1" applyFill="1" applyBorder="1" applyAlignment="1" applyProtection="1">
      <alignment horizontal="left" vertical="center"/>
    </xf>
    <xf numFmtId="0" fontId="8" fillId="0" borderId="35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wrapText="1"/>
    </xf>
    <xf numFmtId="0" fontId="8" fillId="0" borderId="0" xfId="0" applyFont="1" applyFill="1" applyBorder="1" applyAlignment="1" applyProtection="1">
      <alignment vertical="top"/>
    </xf>
    <xf numFmtId="3" fontId="8" fillId="20" borderId="18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horizontal="center"/>
    </xf>
    <xf numFmtId="0" fontId="8" fillId="0" borderId="0" xfId="0" applyFont="1" applyAlignment="1" applyProtection="1">
      <alignment vertical="center"/>
    </xf>
    <xf numFmtId="3" fontId="8" fillId="0" borderId="27" xfId="23" applyNumberFormat="1" applyFont="1" applyFill="1" applyBorder="1" applyAlignment="1" applyProtection="1">
      <alignment horizontal="right" vertical="center" wrapText="1" indent="1"/>
    </xf>
    <xf numFmtId="3" fontId="8" fillId="0" borderId="20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Alignment="1" applyProtection="1">
      <alignment vertical="top"/>
    </xf>
    <xf numFmtId="3" fontId="8" fillId="0" borderId="38" xfId="23" applyNumberFormat="1" applyFont="1" applyFill="1" applyBorder="1" applyAlignment="1" applyProtection="1">
      <alignment horizontal="right" vertical="center" wrapText="1" indent="1"/>
    </xf>
    <xf numFmtId="3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3" fontId="8" fillId="0" borderId="0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  <protection locked="0"/>
    </xf>
    <xf numFmtId="3" fontId="8" fillId="0" borderId="0" xfId="0" applyNumberFormat="1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vertical="top" wrapText="1"/>
    </xf>
    <xf numFmtId="169" fontId="8" fillId="0" borderId="19" xfId="23" applyNumberFormat="1" applyFont="1" applyFill="1" applyBorder="1" applyAlignment="1" applyProtection="1">
      <alignment horizontal="center" vertical="top" wrapText="1"/>
    </xf>
    <xf numFmtId="165" fontId="8" fillId="0" borderId="19" xfId="0" applyNumberFormat="1" applyFont="1" applyFill="1" applyBorder="1" applyAlignment="1" applyProtection="1">
      <alignment horizontal="right" vertical="top" wrapText="1"/>
    </xf>
    <xf numFmtId="10" fontId="8" fillId="0" borderId="19" xfId="33" applyNumberFormat="1" applyFont="1" applyFill="1" applyBorder="1" applyAlignment="1" applyProtection="1">
      <alignment horizontal="center" vertical="top" wrapText="1"/>
    </xf>
    <xf numFmtId="169" fontId="8" fillId="0" borderId="20" xfId="23" applyNumberFormat="1" applyFont="1" applyFill="1" applyBorder="1" applyAlignment="1" applyProtection="1">
      <alignment horizontal="center" vertical="top" wrapText="1"/>
    </xf>
    <xf numFmtId="10" fontId="8" fillId="0" borderId="20" xfId="33" applyNumberFormat="1" applyFont="1" applyFill="1" applyBorder="1" applyAlignment="1" applyProtection="1">
      <alignment horizontal="center" vertical="top" wrapText="1"/>
    </xf>
    <xf numFmtId="169" fontId="8" fillId="0" borderId="21" xfId="23" applyNumberFormat="1" applyFont="1" applyFill="1" applyBorder="1" applyAlignment="1" applyProtection="1">
      <alignment horizontal="center" vertical="top" wrapText="1"/>
    </xf>
    <xf numFmtId="10" fontId="8" fillId="0" borderId="21" xfId="33" applyNumberFormat="1" applyFont="1" applyFill="1" applyBorder="1" applyAlignment="1" applyProtection="1">
      <alignment horizontal="center" vertical="top" wrapText="1"/>
    </xf>
    <xf numFmtId="165" fontId="8" fillId="0" borderId="21" xfId="0" applyNumberFormat="1" applyFont="1" applyFill="1" applyBorder="1" applyAlignment="1" applyProtection="1">
      <alignment horizontal="right" vertical="top" wrapText="1"/>
    </xf>
    <xf numFmtId="165" fontId="8" fillId="0" borderId="32" xfId="0" applyNumberFormat="1" applyFont="1" applyFill="1" applyBorder="1" applyAlignment="1" applyProtection="1">
      <alignment horizontal="right" vertical="top" wrapText="1"/>
    </xf>
    <xf numFmtId="10" fontId="8" fillId="0" borderId="32" xfId="33" applyNumberFormat="1" applyFont="1" applyFill="1" applyBorder="1" applyAlignment="1" applyProtection="1">
      <alignment horizontal="center" vertical="top" wrapText="1"/>
    </xf>
    <xf numFmtId="10" fontId="8" fillId="0" borderId="34" xfId="33" applyNumberFormat="1" applyFont="1" applyFill="1" applyBorder="1" applyAlignment="1" applyProtection="1">
      <alignment horizontal="center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  <protection locked="0"/>
    </xf>
    <xf numFmtId="165" fontId="8" fillId="22" borderId="32" xfId="0" applyNumberFormat="1" applyFont="1" applyFill="1" applyBorder="1" applyAlignment="1" applyProtection="1">
      <alignment horizontal="left" vertical="top" wrapText="1"/>
      <protection locked="0"/>
    </xf>
    <xf numFmtId="3" fontId="8" fillId="0" borderId="29" xfId="23" applyNumberFormat="1" applyFont="1" applyFill="1" applyBorder="1" applyAlignment="1" applyProtection="1">
      <alignment horizontal="right" vertical="center" wrapText="1" indent="1"/>
    </xf>
    <xf numFmtId="165" fontId="8" fillId="0" borderId="23" xfId="0" applyNumberFormat="1" applyFont="1" applyFill="1" applyBorder="1" applyAlignment="1" applyProtection="1">
      <alignment horizontal="left" vertical="top" wrapText="1"/>
    </xf>
    <xf numFmtId="0" fontId="8" fillId="0" borderId="0" xfId="0" applyFont="1" applyFill="1" applyAlignment="1">
      <alignment horizontal="center" vertical="center"/>
    </xf>
    <xf numFmtId="165" fontId="8" fillId="22" borderId="49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vertical="center" wrapText="1"/>
    </xf>
    <xf numFmtId="3" fontId="8" fillId="0" borderId="0" xfId="23" applyNumberFormat="1" applyFont="1" applyFill="1" applyBorder="1" applyAlignment="1" applyProtection="1">
      <alignment horizontal="left" vertical="center" wrapText="1"/>
    </xf>
    <xf numFmtId="10" fontId="8" fillId="0" borderId="48" xfId="33" applyNumberFormat="1" applyFont="1" applyFill="1" applyBorder="1" applyAlignment="1" applyProtection="1">
      <alignment horizontal="center" vertical="top" wrapText="1"/>
    </xf>
    <xf numFmtId="0" fontId="53" fillId="0" borderId="0" xfId="0" applyFont="1" applyFill="1" applyProtection="1"/>
    <xf numFmtId="165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165" fontId="11" fillId="0" borderId="0" xfId="0" applyNumberFormat="1" applyFont="1" applyFill="1" applyBorder="1" applyAlignment="1" applyProtection="1">
      <alignment horizontal="left" wrapText="1"/>
    </xf>
    <xf numFmtId="165" fontId="8" fillId="0" borderId="0" xfId="0" applyNumberFormat="1" applyFont="1" applyFill="1" applyBorder="1" applyAlignment="1" applyProtection="1">
      <alignment horizontal="left" wrapText="1"/>
    </xf>
    <xf numFmtId="3" fontId="8" fillId="0" borderId="0" xfId="0" applyNumberFormat="1" applyFont="1" applyFill="1" applyAlignment="1" applyProtection="1">
      <alignment horizontal="right" vertical="center" indent="1"/>
    </xf>
    <xf numFmtId="4" fontId="8" fillId="22" borderId="18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8" xfId="24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right" wrapText="1"/>
    </xf>
    <xf numFmtId="3" fontId="8" fillId="0" borderId="19" xfId="0" applyNumberFormat="1" applyFont="1" applyFill="1" applyBorder="1" applyAlignment="1" applyProtection="1">
      <alignment horizontal="right" vertical="center" wrapText="1" indent="1"/>
    </xf>
    <xf numFmtId="165" fontId="8" fillId="22" borderId="18" xfId="0" applyNumberFormat="1" applyFont="1" applyFill="1" applyBorder="1" applyAlignment="1" applyProtection="1">
      <alignment horizontal="left" vertical="top" wrapText="1"/>
      <protection locked="0"/>
    </xf>
    <xf numFmtId="4" fontId="8" fillId="0" borderId="32" xfId="24" applyNumberFormat="1" applyFont="1" applyFill="1" applyBorder="1" applyAlignment="1" applyProtection="1">
      <alignment horizontal="right" vertical="center" wrapText="1" indent="1"/>
    </xf>
    <xf numFmtId="3" fontId="8" fillId="0" borderId="32" xfId="0" applyNumberFormat="1" applyFont="1" applyFill="1" applyBorder="1" applyAlignment="1" applyProtection="1">
      <alignment horizontal="right" vertical="center" wrapText="1" indent="1"/>
    </xf>
    <xf numFmtId="165" fontId="8" fillId="22" borderId="51" xfId="0" applyNumberFormat="1" applyFont="1" applyFill="1" applyBorder="1" applyAlignment="1" applyProtection="1">
      <alignment horizontal="left" vertical="top" wrapText="1"/>
      <protection locked="0"/>
    </xf>
    <xf numFmtId="3" fontId="8" fillId="0" borderId="49" xfId="0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34" xfId="23" applyNumberFormat="1" applyFont="1" applyFill="1" applyBorder="1" applyAlignment="1" applyProtection="1">
      <alignment horizontal="right" vertical="center" wrapText="1" indent="1"/>
    </xf>
    <xf numFmtId="3" fontId="8" fillId="0" borderId="21" xfId="0" applyNumberFormat="1" applyFont="1" applyFill="1" applyBorder="1" applyAlignment="1" applyProtection="1">
      <alignment horizontal="right" vertical="center" wrapText="1" indent="1"/>
    </xf>
    <xf numFmtId="3" fontId="8" fillId="0" borderId="0" xfId="0" applyNumberFormat="1" applyFont="1" applyFill="1" applyBorder="1" applyAlignment="1" applyProtection="1">
      <alignment horizontal="right" vertical="center" indent="1"/>
    </xf>
    <xf numFmtId="4" fontId="8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3" applyNumberFormat="1" applyFont="1" applyFill="1" applyBorder="1" applyAlignment="1" applyProtection="1">
      <alignment horizontal="right" vertical="center" wrapText="1" indent="1"/>
    </xf>
    <xf numFmtId="0" fontId="8" fillId="0" borderId="0" xfId="0" applyFont="1" applyFill="1" applyBorder="1" applyAlignment="1" applyProtection="1">
      <alignment horizontal="left" wrapText="1"/>
    </xf>
    <xf numFmtId="165" fontId="8" fillId="22" borderId="52" xfId="0" applyNumberFormat="1" applyFont="1" applyFill="1" applyBorder="1" applyAlignment="1" applyProtection="1">
      <alignment horizontal="left" vertical="top" wrapText="1"/>
      <protection locked="0"/>
    </xf>
    <xf numFmtId="3" fontId="8" fillId="22" borderId="34" xfId="0" applyNumberFormat="1" applyFont="1" applyFill="1" applyBorder="1" applyAlignment="1" applyProtection="1">
      <alignment horizontal="right" vertical="center" wrapText="1" indent="1"/>
      <protection locked="0"/>
    </xf>
    <xf numFmtId="4" fontId="8" fillId="22" borderId="19" xfId="24" applyNumberFormat="1" applyFont="1" applyFill="1" applyBorder="1" applyAlignment="1" applyProtection="1">
      <alignment horizontal="right" vertical="center" wrapText="1" indent="1"/>
      <protection locked="0"/>
    </xf>
    <xf numFmtId="4" fontId="8" fillId="0" borderId="19" xfId="24" applyNumberFormat="1" applyFont="1" applyFill="1" applyBorder="1" applyAlignment="1" applyProtection="1">
      <alignment horizontal="right" vertical="center" wrapText="1" indent="1"/>
    </xf>
    <xf numFmtId="4" fontId="8" fillId="0" borderId="32" xfId="23" applyNumberFormat="1" applyFont="1" applyFill="1" applyBorder="1" applyAlignment="1" applyProtection="1">
      <alignment horizontal="right" vertical="center" wrapText="1" indent="1"/>
    </xf>
    <xf numFmtId="4" fontId="11" fillId="0" borderId="0" xfId="23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Border="1" applyAlignment="1" applyProtection="1">
      <alignment horizontal="right" vertical="center" indent="1"/>
    </xf>
    <xf numFmtId="4" fontId="11" fillId="0" borderId="0" xfId="0" applyNumberFormat="1" applyFont="1" applyFill="1" applyAlignment="1" applyProtection="1">
      <alignment horizontal="right"/>
    </xf>
    <xf numFmtId="165" fontId="8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horizontal="left" vertical="center"/>
    </xf>
    <xf numFmtId="44" fontId="8" fillId="0" borderId="0" xfId="0" applyNumberFormat="1" applyFont="1" applyFill="1" applyBorder="1" applyAlignment="1" applyProtection="1">
      <alignment wrapText="1"/>
    </xf>
    <xf numFmtId="0" fontId="55" fillId="20" borderId="18" xfId="0" applyNumberFormat="1" applyFont="1" applyFill="1" applyBorder="1" applyAlignment="1" applyProtection="1">
      <alignment horizontal="center" vertical="center" wrapText="1"/>
    </xf>
    <xf numFmtId="3" fontId="8" fillId="22" borderId="20" xfId="23" applyNumberFormat="1" applyFont="1" applyFill="1" applyBorder="1" applyAlignment="1" applyProtection="1">
      <alignment horizontal="right" vertical="center" wrapText="1" indent="1"/>
    </xf>
    <xf numFmtId="165" fontId="8" fillId="22" borderId="20" xfId="0" applyNumberFormat="1" applyFont="1" applyFill="1" applyBorder="1" applyAlignment="1" applyProtection="1">
      <alignment horizontal="left" vertical="top" wrapText="1"/>
    </xf>
    <xf numFmtId="3" fontId="8" fillId="22" borderId="34" xfId="23" applyNumberFormat="1" applyFont="1" applyFill="1" applyBorder="1" applyAlignment="1" applyProtection="1">
      <alignment horizontal="right" vertical="center" wrapText="1" indent="1"/>
    </xf>
    <xf numFmtId="165" fontId="8" fillId="22" borderId="34" xfId="0" applyNumberFormat="1" applyFont="1" applyFill="1" applyBorder="1" applyAlignment="1" applyProtection="1">
      <alignment horizontal="left" vertical="top" wrapText="1"/>
    </xf>
    <xf numFmtId="165" fontId="8" fillId="22" borderId="19" xfId="0" applyNumberFormat="1" applyFont="1" applyFill="1" applyBorder="1" applyAlignment="1" applyProtection="1">
      <alignment horizontal="left" vertical="top" wrapText="1"/>
    </xf>
    <xf numFmtId="3" fontId="8" fillId="22" borderId="32" xfId="23" applyNumberFormat="1" applyFont="1" applyFill="1" applyBorder="1" applyAlignment="1" applyProtection="1">
      <alignment horizontal="right" vertical="center" wrapText="1" indent="1"/>
    </xf>
    <xf numFmtId="3" fontId="8" fillId="22" borderId="20" xfId="0" applyNumberFormat="1" applyFont="1" applyFill="1" applyBorder="1" applyAlignment="1" applyProtection="1">
      <alignment horizontal="right" vertical="center" wrapText="1" indent="1"/>
    </xf>
    <xf numFmtId="165" fontId="8" fillId="22" borderId="32" xfId="0" applyNumberFormat="1" applyFont="1" applyFill="1" applyBorder="1" applyAlignment="1" applyProtection="1">
      <alignment horizontal="left" vertical="top" wrapText="1"/>
    </xf>
    <xf numFmtId="3" fontId="8" fillId="22" borderId="19" xfId="23" applyNumberFormat="1" applyFont="1" applyFill="1" applyBorder="1" applyAlignment="1" applyProtection="1">
      <alignment horizontal="right" vertical="center" wrapText="1" indent="1"/>
    </xf>
    <xf numFmtId="3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48" xfId="23" applyNumberFormat="1" applyFont="1" applyFill="1" applyBorder="1" applyAlignment="1" applyProtection="1">
      <alignment horizontal="right" vertical="center" wrapText="1" indent="1"/>
    </xf>
    <xf numFmtId="3" fontId="8" fillId="22" borderId="19" xfId="0" applyNumberFormat="1" applyFont="1" applyFill="1" applyBorder="1" applyAlignment="1" applyProtection="1">
      <alignment horizontal="right" vertical="center" wrapText="1" indent="1"/>
    </xf>
    <xf numFmtId="3" fontId="8" fillId="22" borderId="21" xfId="0" applyNumberFormat="1" applyFont="1" applyFill="1" applyBorder="1" applyAlignment="1" applyProtection="1">
      <alignment horizontal="right" vertical="center" wrapText="1" indent="1"/>
    </xf>
    <xf numFmtId="4" fontId="8" fillId="22" borderId="32" xfId="24" applyNumberFormat="1" applyFont="1" applyFill="1" applyBorder="1" applyAlignment="1" applyProtection="1">
      <alignment horizontal="right" vertical="center" wrapText="1" indent="1"/>
    </xf>
    <xf numFmtId="4" fontId="8" fillId="22" borderId="49" xfId="24" applyNumberFormat="1" applyFont="1" applyFill="1" applyBorder="1" applyAlignment="1" applyProtection="1">
      <alignment horizontal="right" vertical="center" wrapText="1" indent="1"/>
    </xf>
    <xf numFmtId="4" fontId="8" fillId="22" borderId="34" xfId="23" applyNumberFormat="1" applyFont="1" applyFill="1" applyBorder="1" applyAlignment="1" applyProtection="1">
      <alignment horizontal="right" vertical="center" wrapText="1" indent="1"/>
    </xf>
    <xf numFmtId="4" fontId="8" fillId="22" borderId="21" xfId="23" applyNumberFormat="1" applyFont="1" applyFill="1" applyBorder="1" applyAlignment="1" applyProtection="1">
      <alignment horizontal="right" vertical="center" wrapText="1" indent="1"/>
    </xf>
    <xf numFmtId="3" fontId="8" fillId="22" borderId="32" xfId="51" applyNumberFormat="1" applyFont="1" applyFill="1" applyBorder="1" applyAlignment="1" applyProtection="1">
      <alignment horizontal="right" vertical="center" wrapText="1" indent="1"/>
    </xf>
    <xf numFmtId="165" fontId="8" fillId="22" borderId="51" xfId="0" applyNumberFormat="1" applyFont="1" applyFill="1" applyBorder="1" applyAlignment="1" applyProtection="1">
      <alignment horizontal="left" vertical="top" wrapText="1"/>
    </xf>
    <xf numFmtId="165" fontId="8" fillId="22" borderId="53" xfId="0" applyNumberFormat="1" applyFont="1" applyFill="1" applyBorder="1" applyAlignment="1" applyProtection="1">
      <alignment horizontal="left" vertical="top" wrapText="1"/>
    </xf>
    <xf numFmtId="4" fontId="8" fillId="22" borderId="20" xfId="55" applyNumberFormat="1" applyFont="1" applyFill="1" applyBorder="1" applyAlignment="1" applyProtection="1">
      <alignment horizontal="right" vertical="center" wrapText="1" indent="1"/>
    </xf>
    <xf numFmtId="4" fontId="8" fillId="22" borderId="20" xfId="23" applyNumberFormat="1" applyFont="1" applyFill="1" applyBorder="1" applyAlignment="1" applyProtection="1">
      <alignment horizontal="right" vertical="center" wrapText="1" indent="1"/>
    </xf>
    <xf numFmtId="3" fontId="8" fillId="22" borderId="50" xfId="51" applyNumberFormat="1" applyFont="1" applyFill="1" applyBorder="1" applyAlignment="1" applyProtection="1">
      <alignment horizontal="right" vertical="center" wrapText="1" indent="1"/>
    </xf>
    <xf numFmtId="3" fontId="8" fillId="22" borderId="20" xfId="51" applyNumberFormat="1" applyFont="1" applyFill="1" applyBorder="1" applyAlignment="1" applyProtection="1">
      <alignment horizontal="right" vertical="center" wrapText="1" indent="1"/>
    </xf>
    <xf numFmtId="4" fontId="8" fillId="22" borderId="21" xfId="55" applyNumberFormat="1" applyFont="1" applyFill="1" applyBorder="1" applyAlignment="1" applyProtection="1">
      <alignment horizontal="right" vertical="center" wrapText="1" indent="1"/>
    </xf>
    <xf numFmtId="3" fontId="8" fillId="22" borderId="21" xfId="51" applyNumberFormat="1" applyFont="1" applyFill="1" applyBorder="1" applyAlignment="1" applyProtection="1">
      <alignment horizontal="right" vertical="center" wrapText="1" indent="1"/>
    </xf>
    <xf numFmtId="165" fontId="8" fillId="22" borderId="48" xfId="0" applyNumberFormat="1" applyFont="1" applyFill="1" applyBorder="1" applyAlignment="1" applyProtection="1">
      <alignment horizontal="left" vertical="top" wrapText="1"/>
    </xf>
    <xf numFmtId="4" fontId="8" fillId="22" borderId="19" xfId="23" applyNumberFormat="1" applyFont="1" applyFill="1" applyBorder="1" applyAlignment="1" applyProtection="1">
      <alignment horizontal="right" vertical="center" wrapText="1" indent="1"/>
    </xf>
    <xf numFmtId="4" fontId="8" fillId="22" borderId="18" xfId="23" applyNumberFormat="1" applyFont="1" applyFill="1" applyBorder="1" applyAlignment="1" applyProtection="1">
      <alignment horizontal="right" vertical="center" wrapText="1" indent="1"/>
    </xf>
    <xf numFmtId="3" fontId="8" fillId="22" borderId="18" xfId="0" applyNumberFormat="1" applyFont="1" applyFill="1" applyBorder="1" applyAlignment="1" applyProtection="1">
      <alignment horizontal="right" vertical="center" wrapText="1" indent="1"/>
    </xf>
    <xf numFmtId="4" fontId="8" fillId="22" borderId="19" xfId="55" applyNumberFormat="1" applyFont="1" applyFill="1" applyBorder="1" applyAlignment="1" applyProtection="1">
      <alignment horizontal="right" vertical="center" wrapText="1" indent="1"/>
    </xf>
    <xf numFmtId="165" fontId="8" fillId="22" borderId="52" xfId="0" applyNumberFormat="1" applyFont="1" applyFill="1" applyBorder="1" applyAlignment="1" applyProtection="1">
      <alignment horizontal="left" vertical="top" wrapText="1"/>
    </xf>
    <xf numFmtId="3" fontId="8" fillId="22" borderId="34" xfId="0" applyNumberFormat="1" applyFont="1" applyFill="1" applyBorder="1" applyAlignment="1" applyProtection="1">
      <alignment horizontal="right" vertical="center" wrapText="1" indent="1"/>
    </xf>
    <xf numFmtId="165" fontId="8" fillId="22" borderId="49" xfId="0" applyNumberFormat="1" applyFont="1" applyFill="1" applyBorder="1" applyAlignment="1" applyProtection="1">
      <alignment horizontal="left" vertical="top" wrapText="1"/>
    </xf>
    <xf numFmtId="3" fontId="8" fillId="22" borderId="32" xfId="0" applyNumberFormat="1" applyFont="1" applyFill="1" applyBorder="1" applyAlignment="1" applyProtection="1">
      <alignment horizontal="right" vertical="center" wrapText="1" indent="1"/>
    </xf>
    <xf numFmtId="4" fontId="8" fillId="22" borderId="32" xfId="23" applyNumberFormat="1" applyFont="1" applyFill="1" applyBorder="1" applyAlignment="1" applyProtection="1">
      <alignment horizontal="right" vertical="center" wrapText="1" indent="1"/>
    </xf>
    <xf numFmtId="4" fontId="8" fillId="22" borderId="19" xfId="24" applyNumberFormat="1" applyFont="1" applyFill="1" applyBorder="1" applyAlignment="1" applyProtection="1">
      <alignment horizontal="right" vertical="center" wrapText="1" indent="1"/>
    </xf>
    <xf numFmtId="4" fontId="8" fillId="22" borderId="18" xfId="55" applyNumberFormat="1" applyFont="1" applyFill="1" applyBorder="1" applyAlignment="1" applyProtection="1">
      <alignment horizontal="right" vertical="center" wrapText="1" indent="1"/>
    </xf>
    <xf numFmtId="3" fontId="8" fillId="22" borderId="18" xfId="51" applyNumberFormat="1" applyFont="1" applyFill="1" applyBorder="1" applyAlignment="1" applyProtection="1">
      <alignment horizontal="right" vertical="center" wrapText="1" indent="1"/>
    </xf>
    <xf numFmtId="3" fontId="8" fillId="22" borderId="19" xfId="51" applyNumberFormat="1" applyFont="1" applyFill="1" applyBorder="1" applyAlignment="1" applyProtection="1">
      <alignment horizontal="right" vertical="center" wrapText="1" indent="1"/>
    </xf>
    <xf numFmtId="0" fontId="11" fillId="0" borderId="0" xfId="0" applyFont="1" applyFill="1" applyAlignment="1" applyProtection="1">
      <alignment horizontal="center" wrapText="1"/>
    </xf>
    <xf numFmtId="3" fontId="11" fillId="0" borderId="0" xfId="0" applyNumberFormat="1" applyFont="1" applyFill="1" applyAlignment="1" applyProtection="1">
      <alignment horizontal="right" wrapText="1"/>
    </xf>
    <xf numFmtId="165" fontId="8" fillId="22" borderId="2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NumberFormat="1" applyFont="1" applyFill="1" applyProtection="1"/>
    <xf numFmtId="0" fontId="12" fillId="20" borderId="18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18" xfId="0" applyNumberFormat="1" applyFont="1" applyFill="1" applyBorder="1" applyAlignment="1" applyProtection="1">
      <alignment horizontal="center" vertical="center" wrapText="1"/>
    </xf>
    <xf numFmtId="0" fontId="68" fillId="0" borderId="49" xfId="0" applyNumberFormat="1" applyFont="1" applyFill="1" applyBorder="1" applyAlignment="1" applyProtection="1">
      <alignment horizontal="center" vertical="center" wrapText="1"/>
    </xf>
    <xf numFmtId="0" fontId="12" fillId="20" borderId="18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wrapText="1"/>
    </xf>
    <xf numFmtId="0" fontId="69" fillId="0" borderId="0" xfId="0" applyNumberFormat="1" applyFont="1" applyFill="1" applyAlignment="1" applyProtection="1">
      <alignment horizontal="center"/>
    </xf>
    <xf numFmtId="0" fontId="10" fillId="0" borderId="0" xfId="0" applyNumberFormat="1" applyFont="1" applyProtection="1"/>
    <xf numFmtId="0" fontId="10" fillId="0" borderId="0" xfId="0" applyNumberFormat="1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Protection="1"/>
    <xf numFmtId="0" fontId="12" fillId="20" borderId="18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>
      <alignment horizontal="center" wrapText="1"/>
    </xf>
    <xf numFmtId="165" fontId="53" fillId="0" borderId="0" xfId="0" applyNumberFormat="1" applyFont="1" applyFill="1" applyBorder="1" applyAlignment="1" applyProtection="1">
      <alignment horizontal="left" vertical="top" wrapText="1"/>
    </xf>
    <xf numFmtId="165" fontId="53" fillId="0" borderId="54" xfId="0" applyNumberFormat="1" applyFont="1" applyFill="1" applyBorder="1" applyAlignment="1" applyProtection="1">
      <alignment horizontal="left" vertical="top" wrapText="1"/>
    </xf>
    <xf numFmtId="0" fontId="53" fillId="0" borderId="0" xfId="0" applyFont="1" applyFill="1" applyAlignment="1" applyProtection="1">
      <alignment horizontal="left" vertical="top" wrapText="1"/>
    </xf>
    <xf numFmtId="4" fontId="53" fillId="0" borderId="0" xfId="0" applyNumberFormat="1" applyFont="1" applyFill="1" applyBorder="1" applyAlignment="1" applyProtection="1">
      <alignment horizontal="left" vertical="top" wrapText="1"/>
    </xf>
    <xf numFmtId="3" fontId="11" fillId="20" borderId="18" xfId="0" applyNumberFormat="1" applyFont="1" applyFill="1" applyBorder="1" applyAlignment="1" applyProtection="1">
      <alignment horizontal="right" vertical="center" indent="1"/>
    </xf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3" fontId="8" fillId="0" borderId="18" xfId="0" applyNumberFormat="1" applyFont="1" applyFill="1" applyBorder="1" applyAlignment="1" applyProtection="1">
      <alignment horizontal="right" vertical="center" wrapText="1" indent="1"/>
    </xf>
    <xf numFmtId="4" fontId="11" fillId="0" borderId="0" xfId="0" applyNumberFormat="1" applyFont="1" applyFill="1" applyBorder="1" applyAlignment="1" applyProtection="1">
      <alignment horizontal="right" vertical="center" wrapText="1" indent="1"/>
    </xf>
    <xf numFmtId="4" fontId="8" fillId="0" borderId="0" xfId="23" applyNumberFormat="1" applyFont="1" applyFill="1" applyBorder="1" applyAlignment="1" applyProtection="1">
      <alignment horizontal="right" vertical="center" wrapText="1" indent="1"/>
    </xf>
    <xf numFmtId="0" fontId="8" fillId="22" borderId="74" xfId="54" applyNumberFormat="1" applyFill="1" applyBorder="1" applyAlignment="1" applyProtection="1">
      <alignment horizontal="left" vertical="top" wrapText="1"/>
      <protection locked="0"/>
    </xf>
    <xf numFmtId="0" fontId="8" fillId="22" borderId="57" xfId="54" applyNumberFormat="1" applyFill="1" applyBorder="1" applyAlignment="1" applyProtection="1">
      <alignment horizontal="left" vertical="top" wrapText="1"/>
      <protection locked="0"/>
    </xf>
    <xf numFmtId="0" fontId="8" fillId="22" borderId="87" xfId="54" applyNumberFormat="1" applyFill="1" applyBorder="1" applyAlignment="1" applyProtection="1">
      <alignment horizontal="left" vertical="top" wrapText="1"/>
      <protection locked="0"/>
    </xf>
    <xf numFmtId="0" fontId="8" fillId="22" borderId="82" xfId="54" applyNumberFormat="1" applyFill="1" applyBorder="1" applyAlignment="1" applyProtection="1">
      <alignment horizontal="left" vertical="top" wrapText="1"/>
      <protection locked="0"/>
    </xf>
    <xf numFmtId="0" fontId="8" fillId="22" borderId="88" xfId="54" applyNumberFormat="1" applyFill="1" applyBorder="1" applyAlignment="1" applyProtection="1">
      <alignment horizontal="left" vertical="top" wrapText="1"/>
      <protection locked="0"/>
    </xf>
    <xf numFmtId="0" fontId="8" fillId="22" borderId="86" xfId="54" applyNumberFormat="1" applyFill="1" applyBorder="1" applyAlignment="1" applyProtection="1">
      <alignment horizontal="left" vertical="top" wrapText="1"/>
      <protection locked="0"/>
    </xf>
    <xf numFmtId="0" fontId="47" fillId="0" borderId="0" xfId="0" applyFont="1" applyFill="1" applyBorder="1" applyAlignment="1">
      <alignment horizontal="left"/>
    </xf>
    <xf numFmtId="0" fontId="8" fillId="22" borderId="42" xfId="0" applyFont="1" applyFill="1" applyBorder="1" applyAlignment="1" applyProtection="1">
      <alignment horizontal="left" vertical="center" wrapText="1"/>
      <protection locked="0"/>
    </xf>
    <xf numFmtId="0" fontId="8" fillId="22" borderId="55" xfId="0" applyFont="1" applyFill="1" applyBorder="1" applyAlignment="1" applyProtection="1">
      <alignment horizontal="left" vertical="center" wrapText="1"/>
      <protection locked="0"/>
    </xf>
    <xf numFmtId="0" fontId="8" fillId="22" borderId="47" xfId="0" applyFont="1" applyFill="1" applyBorder="1" applyAlignment="1" applyProtection="1">
      <alignment horizontal="left" vertical="center" wrapText="1"/>
      <protection locked="0"/>
    </xf>
    <xf numFmtId="14" fontId="8" fillId="22" borderId="29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0" xfId="0" applyNumberFormat="1" applyFont="1" applyFill="1" applyBorder="1" applyAlignment="1" applyProtection="1">
      <alignment horizontal="left" vertical="center" wrapText="1"/>
      <protection locked="0"/>
    </xf>
    <xf numFmtId="14" fontId="8" fillId="22" borderId="31" xfId="0" applyNumberFormat="1" applyFont="1" applyFill="1" applyBorder="1" applyAlignment="1" applyProtection="1">
      <alignment horizontal="left" vertical="center" wrapText="1"/>
      <protection locked="0"/>
    </xf>
    <xf numFmtId="0" fontId="16" fillId="20" borderId="80" xfId="54" applyFont="1" applyFill="1" applyBorder="1" applyAlignment="1">
      <alignment horizontal="center"/>
    </xf>
    <xf numFmtId="0" fontId="16" fillId="20" borderId="70" xfId="54" applyFont="1" applyFill="1" applyBorder="1" applyAlignment="1">
      <alignment horizontal="center"/>
    </xf>
    <xf numFmtId="0" fontId="16" fillId="22" borderId="36" xfId="54" applyFont="1" applyFill="1" applyBorder="1" applyAlignment="1" applyProtection="1">
      <alignment horizontal="left" vertical="center" wrapText="1"/>
      <protection locked="0"/>
    </xf>
    <xf numFmtId="0" fontId="16" fillId="22" borderId="46" xfId="54" applyFont="1" applyFill="1" applyBorder="1" applyAlignment="1" applyProtection="1">
      <alignment horizontal="left" vertical="center" wrapText="1"/>
      <protection locked="0"/>
    </xf>
    <xf numFmtId="0" fontId="16" fillId="22" borderId="37" xfId="54" applyFont="1" applyFill="1" applyBorder="1" applyAlignment="1" applyProtection="1">
      <alignment horizontal="left" vertical="center" wrapText="1"/>
      <protection locked="0"/>
    </xf>
    <xf numFmtId="0" fontId="8" fillId="22" borderId="58" xfId="0" applyFont="1" applyFill="1" applyBorder="1" applyAlignment="1" applyProtection="1">
      <alignment horizontal="left" vertical="center" wrapText="1"/>
      <protection locked="0"/>
    </xf>
    <xf numFmtId="0" fontId="8" fillId="22" borderId="59" xfId="0" applyFont="1" applyFill="1" applyBorder="1" applyAlignment="1" applyProtection="1">
      <alignment horizontal="left" vertical="center" wrapText="1"/>
      <protection locked="0"/>
    </xf>
    <xf numFmtId="0" fontId="8" fillId="22" borderId="60" xfId="0" applyFont="1" applyFill="1" applyBorder="1" applyAlignment="1" applyProtection="1">
      <alignment horizontal="left" vertical="center" wrapText="1"/>
      <protection locked="0"/>
    </xf>
    <xf numFmtId="0" fontId="8" fillId="0" borderId="27" xfId="0" applyFont="1" applyFill="1" applyBorder="1" applyAlignment="1" applyProtection="1">
      <alignment horizontal="left" vertical="center" wrapText="1"/>
    </xf>
    <xf numFmtId="0" fontId="8" fillId="0" borderId="16" xfId="0" applyFont="1" applyFill="1" applyBorder="1" applyAlignment="1" applyProtection="1">
      <alignment horizontal="left" vertical="center" wrapText="1"/>
    </xf>
    <xf numFmtId="0" fontId="8" fillId="0" borderId="28" xfId="0" applyFont="1" applyFill="1" applyBorder="1" applyAlignment="1" applyProtection="1">
      <alignment horizontal="left" vertical="center" wrapText="1"/>
    </xf>
    <xf numFmtId="0" fontId="8" fillId="0" borderId="42" xfId="0" applyFont="1" applyFill="1" applyBorder="1" applyAlignment="1" applyProtection="1">
      <alignment horizontal="left" vertical="center" wrapText="1"/>
    </xf>
    <xf numFmtId="0" fontId="8" fillId="0" borderId="55" xfId="0" applyFont="1" applyFill="1" applyBorder="1" applyAlignment="1" applyProtection="1">
      <alignment horizontal="left" vertical="center" wrapText="1"/>
    </xf>
    <xf numFmtId="0" fontId="8" fillId="0" borderId="47" xfId="0" applyFont="1" applyFill="1" applyBorder="1" applyAlignment="1" applyProtection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55" xfId="0" applyFont="1" applyFill="1" applyBorder="1" applyAlignment="1">
      <alignment horizontal="left" vertical="center" wrapText="1"/>
    </xf>
    <xf numFmtId="0" fontId="8" fillId="0" borderId="47" xfId="0" applyFont="1" applyFill="1" applyBorder="1" applyAlignment="1">
      <alignment horizontal="left" vertical="center" wrapText="1"/>
    </xf>
    <xf numFmtId="0" fontId="8" fillId="22" borderId="27" xfId="0" applyFont="1" applyFill="1" applyBorder="1" applyAlignment="1" applyProtection="1">
      <alignment horizontal="left" vertical="center" wrapText="1"/>
      <protection locked="0"/>
    </xf>
    <xf numFmtId="0" fontId="8" fillId="22" borderId="16" xfId="0" applyFont="1" applyFill="1" applyBorder="1" applyAlignment="1" applyProtection="1">
      <alignment horizontal="left" vertical="center" wrapText="1"/>
      <protection locked="0"/>
    </xf>
    <xf numFmtId="0" fontId="8" fillId="22" borderId="28" xfId="0" applyFont="1" applyFill="1" applyBorder="1" applyAlignment="1" applyProtection="1">
      <alignment horizontal="left" vertical="center" wrapText="1"/>
      <protection locked="0"/>
    </xf>
    <xf numFmtId="9" fontId="56" fillId="0" borderId="29" xfId="0" applyNumberFormat="1" applyFont="1" applyFill="1" applyBorder="1" applyAlignment="1">
      <alignment horizontal="left" vertical="top"/>
    </xf>
    <xf numFmtId="9" fontId="56" fillId="0" borderId="30" xfId="0" applyNumberFormat="1" applyFont="1" applyFill="1" applyBorder="1" applyAlignment="1">
      <alignment horizontal="left" vertical="top"/>
    </xf>
    <xf numFmtId="9" fontId="56" fillId="0" borderId="31" xfId="0" applyNumberFormat="1" applyFont="1" applyFill="1" applyBorder="1" applyAlignment="1">
      <alignment horizontal="left" vertical="top"/>
    </xf>
    <xf numFmtId="9" fontId="56" fillId="0" borderId="27" xfId="0" applyNumberFormat="1" applyFont="1" applyFill="1" applyBorder="1" applyAlignment="1">
      <alignment horizontal="left" vertical="top"/>
    </xf>
    <xf numFmtId="9" fontId="56" fillId="0" borderId="16" xfId="0" applyNumberFormat="1" applyFont="1" applyFill="1" applyBorder="1" applyAlignment="1">
      <alignment horizontal="left" vertical="top"/>
    </xf>
    <xf numFmtId="9" fontId="56" fillId="0" borderId="28" xfId="0" applyNumberFormat="1" applyFont="1" applyFill="1" applyBorder="1" applyAlignment="1">
      <alignment horizontal="left" vertical="top"/>
    </xf>
    <xf numFmtId="0" fontId="56" fillId="0" borderId="24" xfId="0" applyFont="1" applyFill="1" applyBorder="1" applyAlignment="1">
      <alignment horizontal="left" vertical="top"/>
    </xf>
    <xf numFmtId="0" fontId="56" fillId="0" borderId="25" xfId="0" applyFont="1" applyFill="1" applyBorder="1" applyAlignment="1">
      <alignment horizontal="left" vertical="top"/>
    </xf>
    <xf numFmtId="0" fontId="56" fillId="0" borderId="26" xfId="0" applyFont="1" applyFill="1" applyBorder="1" applyAlignment="1">
      <alignment horizontal="left" vertical="top"/>
    </xf>
    <xf numFmtId="0" fontId="0" fillId="22" borderId="24" xfId="0" applyFill="1" applyBorder="1" applyAlignment="1" applyProtection="1">
      <alignment horizontal="left" vertical="top" wrapText="1"/>
      <protection locked="0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4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4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2" fillId="20" borderId="18" xfId="0" applyNumberFormat="1" applyFont="1" applyFill="1" applyBorder="1" applyAlignment="1" applyProtection="1">
      <alignment horizontal="center" vertical="center" wrapText="1"/>
    </xf>
    <xf numFmtId="0" fontId="55" fillId="20" borderId="23" xfId="0" applyNumberFormat="1" applyFont="1" applyFill="1" applyBorder="1" applyAlignment="1" applyProtection="1">
      <alignment horizontal="center" vertical="center" wrapText="1"/>
    </xf>
    <xf numFmtId="0" fontId="55" fillId="20" borderId="22" xfId="0" applyNumberFormat="1" applyFont="1" applyFill="1" applyBorder="1" applyAlignment="1" applyProtection="1">
      <alignment horizontal="center" vertical="center" wrapText="1"/>
    </xf>
    <xf numFmtId="0" fontId="55" fillId="20" borderId="22" xfId="0" applyNumberFormat="1" applyFont="1" applyFill="1" applyBorder="1" applyAlignment="1">
      <alignment horizontal="center" vertical="center" wrapText="1"/>
    </xf>
    <xf numFmtId="0" fontId="55" fillId="20" borderId="45" xfId="0" applyNumberFormat="1" applyFont="1" applyFill="1" applyBorder="1" applyAlignment="1">
      <alignment horizontal="center" vertical="center" wrapText="1"/>
    </xf>
    <xf numFmtId="0" fontId="55" fillId="20" borderId="23" xfId="0" applyNumberFormat="1" applyFont="1" applyFill="1" applyBorder="1" applyAlignment="1">
      <alignment horizontal="center" vertical="center" wrapText="1"/>
    </xf>
    <xf numFmtId="9" fontId="56" fillId="0" borderId="27" xfId="0" applyNumberFormat="1" applyFont="1" applyFill="1" applyBorder="1" applyAlignment="1" applyProtection="1">
      <alignment horizontal="left" vertical="top"/>
    </xf>
    <xf numFmtId="9" fontId="56" fillId="0" borderId="16" xfId="0" applyNumberFormat="1" applyFont="1" applyFill="1" applyBorder="1" applyAlignment="1" applyProtection="1">
      <alignment horizontal="left" vertical="top"/>
    </xf>
    <xf numFmtId="9" fontId="56" fillId="0" borderId="28" xfId="0" applyNumberFormat="1" applyFont="1" applyFill="1" applyBorder="1" applyAlignment="1" applyProtection="1">
      <alignment horizontal="left" vertical="top"/>
    </xf>
    <xf numFmtId="9" fontId="56" fillId="0" borderId="29" xfId="0" applyNumberFormat="1" applyFont="1" applyFill="1" applyBorder="1" applyAlignment="1" applyProtection="1">
      <alignment horizontal="left" vertical="top"/>
    </xf>
    <xf numFmtId="9" fontId="56" fillId="0" borderId="30" xfId="0" applyNumberFormat="1" applyFont="1" applyFill="1" applyBorder="1" applyAlignment="1" applyProtection="1">
      <alignment horizontal="left" vertical="top"/>
    </xf>
    <xf numFmtId="9" fontId="56" fillId="0" borderId="31" xfId="0" applyNumberFormat="1" applyFont="1" applyFill="1" applyBorder="1" applyAlignment="1" applyProtection="1">
      <alignment horizontal="left" vertical="top"/>
    </xf>
    <xf numFmtId="0" fontId="56" fillId="0" borderId="36" xfId="0" applyFont="1" applyFill="1" applyBorder="1" applyAlignment="1" applyProtection="1">
      <alignment horizontal="left" vertical="top"/>
    </xf>
    <xf numFmtId="0" fontId="56" fillId="0" borderId="46" xfId="0" applyFont="1" applyFill="1" applyBorder="1" applyAlignment="1" applyProtection="1">
      <alignment horizontal="left" vertical="top"/>
    </xf>
    <xf numFmtId="0" fontId="56" fillId="0" borderId="46" xfId="0" applyFont="1" applyFill="1" applyBorder="1" applyAlignment="1" applyProtection="1">
      <alignment horizontal="center" vertical="top"/>
    </xf>
    <xf numFmtId="0" fontId="56" fillId="0" borderId="37" xfId="0" applyFont="1" applyFill="1" applyBorder="1" applyAlignment="1" applyProtection="1">
      <alignment horizontal="left" vertical="top"/>
    </xf>
    <xf numFmtId="0" fontId="9" fillId="0" borderId="0" xfId="54" applyFont="1"/>
    <xf numFmtId="0" fontId="8" fillId="0" borderId="0" xfId="54"/>
    <xf numFmtId="0" fontId="41" fillId="0" borderId="0" xfId="42"/>
    <xf numFmtId="0" fontId="52" fillId="0" borderId="0" xfId="54" applyFont="1"/>
    <xf numFmtId="14" fontId="52" fillId="0" borderId="0" xfId="54" applyNumberFormat="1" applyFont="1"/>
    <xf numFmtId="0" fontId="8" fillId="0" borderId="103" xfId="54" applyBorder="1"/>
    <xf numFmtId="0" fontId="11" fillId="0" borderId="103" xfId="54" applyFont="1" applyBorder="1"/>
    <xf numFmtId="0" fontId="11" fillId="0" borderId="0" xfId="54" applyFont="1"/>
  </cellXfs>
  <cellStyles count="134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2 4" xfId="131" xr:uid="{00000000-0005-0000-0000-000039000000}"/>
    <cellStyle name="Komma 3" xfId="26" xr:uid="{00000000-0005-0000-0000-00003A000000}"/>
    <cellStyle name="Komma 3 2" xfId="82" xr:uid="{00000000-0005-0000-0000-00003B000000}"/>
    <cellStyle name="Komma 3 3" xfId="70" xr:uid="{00000000-0005-0000-0000-00003C000000}"/>
    <cellStyle name="Komma 4" xfId="27" xr:uid="{00000000-0005-0000-0000-00003D000000}"/>
    <cellStyle name="Komma 4 2" xfId="59" xr:uid="{00000000-0005-0000-0000-00003E000000}"/>
    <cellStyle name="Komma 4 2 2" xfId="83" xr:uid="{00000000-0005-0000-0000-00003F000000}"/>
    <cellStyle name="Komma 4 2 2 2" xfId="119" xr:uid="{00000000-0005-0000-0000-000040000000}"/>
    <cellStyle name="Komma 5" xfId="58" xr:uid="{00000000-0005-0000-0000-000041000000}"/>
    <cellStyle name="Komma 5 2" xfId="116" xr:uid="{00000000-0005-0000-0000-000042000000}"/>
    <cellStyle name="Komma 6" xfId="113" xr:uid="{00000000-0005-0000-0000-000043000000}"/>
    <cellStyle name="Komma 6 2" xfId="126" xr:uid="{00000000-0005-0000-0000-000044000000}"/>
    <cellStyle name="LineHeader" xfId="28" xr:uid="{00000000-0005-0000-0000-000045000000}"/>
    <cellStyle name="LineTotals" xfId="29" xr:uid="{00000000-0005-0000-0000-000046000000}"/>
    <cellStyle name="LineTotals 2" xfId="60" xr:uid="{00000000-0005-0000-0000-000047000000}"/>
    <cellStyle name="Neutral" xfId="30" builtinId="28" customBuiltin="1"/>
    <cellStyle name="Normal_SHEET" xfId="31" xr:uid="{00000000-0005-0000-0000-000049000000}"/>
    <cellStyle name="Notiz" xfId="32" builtinId="10" customBuiltin="1"/>
    <cellStyle name="Notiz 2" xfId="84" xr:uid="{00000000-0005-0000-0000-00004B000000}"/>
    <cellStyle name="Notiz 3" xfId="71" xr:uid="{00000000-0005-0000-0000-00004C000000}"/>
    <cellStyle name="Prozent" xfId="33" builtinId="5"/>
    <cellStyle name="Prozent 2" xfId="34" xr:uid="{00000000-0005-0000-0000-00004E000000}"/>
    <cellStyle name="Prozent 2 2" xfId="56" xr:uid="{00000000-0005-0000-0000-00004F000000}"/>
    <cellStyle name="Prozent 3" xfId="35" xr:uid="{00000000-0005-0000-0000-000050000000}"/>
    <cellStyle name="Prozent 3 2" xfId="36" xr:uid="{00000000-0005-0000-0000-000051000000}"/>
    <cellStyle name="Prozent 3 2 2" xfId="86" xr:uid="{00000000-0005-0000-0000-000052000000}"/>
    <cellStyle name="Prozent 3 2 3" xfId="73" xr:uid="{00000000-0005-0000-0000-000053000000}"/>
    <cellStyle name="Prozent 3 3" xfId="85" xr:uid="{00000000-0005-0000-0000-000054000000}"/>
    <cellStyle name="Prozent 3 4" xfId="72" xr:uid="{00000000-0005-0000-0000-000055000000}"/>
    <cellStyle name="Prozent 4" xfId="37" xr:uid="{00000000-0005-0000-0000-000056000000}"/>
    <cellStyle name="Prozent 4 2" xfId="61" xr:uid="{00000000-0005-0000-0000-000057000000}"/>
    <cellStyle name="Prozent 4 2 2" xfId="87" xr:uid="{00000000-0005-0000-0000-000058000000}"/>
    <cellStyle name="Prozent 4 2 2 2" xfId="120" xr:uid="{00000000-0005-0000-0000-000059000000}"/>
    <cellStyle name="Prozent 5" xfId="57" xr:uid="{00000000-0005-0000-0000-00005A000000}"/>
    <cellStyle name="Prozent 5 2" xfId="110" xr:uid="{00000000-0005-0000-0000-00005B000000}"/>
    <cellStyle name="Prozent 5 3" xfId="111" xr:uid="{00000000-0005-0000-0000-00005C000000}"/>
    <cellStyle name="Prozent 5 3 2" xfId="124" xr:uid="{00000000-0005-0000-0000-00005D000000}"/>
    <cellStyle name="RowNumber" xfId="38" xr:uid="{00000000-0005-0000-0000-00005E000000}"/>
    <cellStyle name="Schlecht" xfId="39" builtinId="27" customBuiltin="1"/>
    <cellStyle name="Standard" xfId="0" builtinId="0"/>
    <cellStyle name="Standard 2" xfId="40" xr:uid="{00000000-0005-0000-0000-000061000000}"/>
    <cellStyle name="Standard 2 2" xfId="41" xr:uid="{00000000-0005-0000-0000-000062000000}"/>
    <cellStyle name="Standard 2 2 2" xfId="54" xr:uid="{00000000-0005-0000-0000-000063000000}"/>
    <cellStyle name="Standard 2 2 2 4" xfId="133" xr:uid="{00000000-0005-0000-0000-000064000000}"/>
    <cellStyle name="Standard 2 3" xfId="88" xr:uid="{00000000-0005-0000-0000-000065000000}"/>
    <cellStyle name="Standard 2 4" xfId="128" xr:uid="{00000000-0005-0000-0000-000066000000}"/>
    <cellStyle name="Standard 3" xfId="42" xr:uid="{00000000-0005-0000-0000-000067000000}"/>
    <cellStyle name="Standard 3 2" xfId="62" xr:uid="{00000000-0005-0000-0000-000068000000}"/>
    <cellStyle name="Standard 3 2 2" xfId="108" xr:uid="{00000000-0005-0000-0000-000069000000}"/>
    <cellStyle name="Standard 3 2 2 2" xfId="122" xr:uid="{00000000-0005-0000-0000-00006A000000}"/>
    <cellStyle name="Standard 3 2 3" xfId="117" xr:uid="{00000000-0005-0000-0000-00006B000000}"/>
    <cellStyle name="Standard 3 3" xfId="109" xr:uid="{00000000-0005-0000-0000-00006C000000}"/>
    <cellStyle name="Standard 3 3 2" xfId="123" xr:uid="{00000000-0005-0000-0000-00006D000000}"/>
    <cellStyle name="Standard 3 4" xfId="89" xr:uid="{00000000-0005-0000-0000-00006E000000}"/>
    <cellStyle name="Standard 3 4 2" xfId="121" xr:uid="{00000000-0005-0000-0000-00006F000000}"/>
    <cellStyle name="Standard 3 5" xfId="74" xr:uid="{00000000-0005-0000-0000-000070000000}"/>
    <cellStyle name="Standard 3 5 2" xfId="118" xr:uid="{00000000-0005-0000-0000-000071000000}"/>
    <cellStyle name="Standard 3 6" xfId="115" xr:uid="{00000000-0005-0000-0000-000072000000}"/>
    <cellStyle name="Standard 3 7" xfId="132" xr:uid="{00000000-0005-0000-0000-000073000000}"/>
    <cellStyle name="Standard 4" xfId="112" xr:uid="{00000000-0005-0000-0000-000074000000}"/>
    <cellStyle name="Standard 4 2" xfId="125" xr:uid="{00000000-0005-0000-0000-000075000000}"/>
    <cellStyle name="Standard 4 3" xfId="130" xr:uid="{00000000-0005-0000-0000-000076000000}"/>
    <cellStyle name="Standard 5" xfId="129" xr:uid="{00000000-0005-0000-0000-000077000000}"/>
    <cellStyle name="SumTotals" xfId="43" xr:uid="{00000000-0005-0000-0000-000078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E000000}"/>
    <cellStyle name="Verknüpfte Zelle" xfId="50" builtinId="24" customBuiltin="1"/>
    <cellStyle name="Währung" xfId="51" builtinId="4"/>
    <cellStyle name="Währung 2" xfId="63" xr:uid="{00000000-0005-0000-0000-000081000000}"/>
    <cellStyle name="Währung 3" xfId="114" xr:uid="{00000000-0005-0000-0000-000082000000}"/>
    <cellStyle name="Währung 3 2" xfId="127" xr:uid="{00000000-0005-0000-0000-000083000000}"/>
    <cellStyle name="Warnender Text" xfId="52" builtinId="11" customBuiltin="1"/>
    <cellStyle name="Zelle überprüfen" xfId="53" builtinId="23" customBuiltin="1"/>
  </cellStyles>
  <dxfs count="4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b/>
        <i val="0"/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stfima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showZeros="0" tabSelected="1" zoomScale="85" zoomScaleNormal="85" zoomScaleSheetLayoutView="49" workbookViewId="0"/>
  </sheetViews>
  <sheetFormatPr baseColWidth="10" defaultColWidth="11.42578125" defaultRowHeight="15.6" customHeight="1" x14ac:dyDescent="0.2"/>
  <cols>
    <col min="1" max="1" width="3" style="91" customWidth="1"/>
    <col min="2" max="2" width="49.5703125" style="91" bestFit="1" customWidth="1"/>
    <col min="3" max="15" width="17.7109375" style="91" customWidth="1"/>
    <col min="16" max="16" width="2.85546875" style="91" customWidth="1"/>
    <col min="17" max="17" width="5.85546875" style="91" customWidth="1"/>
    <col min="18" max="18" width="10" style="91" customWidth="1"/>
    <col min="19" max="16384" width="11.42578125" style="91"/>
  </cols>
  <sheetData>
    <row r="1" spans="1:100" ht="15.6" customHeight="1" thickBot="1" x14ac:dyDescent="0.25">
      <c r="A1" s="102"/>
      <c r="B1" s="102" t="s">
        <v>316</v>
      </c>
      <c r="C1" s="102"/>
      <c r="D1" s="105"/>
      <c r="E1" s="105"/>
      <c r="F1" s="105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2"/>
      <c r="AG1" s="102"/>
      <c r="AH1" s="102"/>
      <c r="AI1" s="102"/>
      <c r="AJ1" s="102"/>
      <c r="AK1" s="102"/>
      <c r="AL1" s="102"/>
      <c r="AM1" s="102"/>
      <c r="AN1" s="102"/>
      <c r="AO1" s="102"/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  <c r="BM1" s="102"/>
      <c r="BN1" s="102"/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  <c r="CC1" s="102"/>
      <c r="CD1" s="102"/>
      <c r="CE1" s="102"/>
      <c r="CF1" s="102"/>
      <c r="CG1" s="102"/>
      <c r="CH1" s="102"/>
      <c r="CI1" s="102"/>
      <c r="CJ1" s="102"/>
      <c r="CK1" s="102"/>
      <c r="CL1" s="102"/>
      <c r="CM1" s="102"/>
      <c r="CN1" s="102"/>
      <c r="CO1" s="102"/>
      <c r="CP1" s="102"/>
      <c r="CQ1" s="102"/>
      <c r="CR1" s="102"/>
      <c r="CS1" s="102"/>
      <c r="CT1" s="102"/>
      <c r="CU1" s="102"/>
      <c r="CV1" s="102"/>
    </row>
    <row r="2" spans="1:100" s="92" customFormat="1" ht="19.5" customHeight="1" thickBot="1" x14ac:dyDescent="0.3">
      <c r="A2" s="205"/>
      <c r="B2" s="311" t="s">
        <v>195</v>
      </c>
      <c r="C2" s="206"/>
      <c r="D2" s="106"/>
      <c r="E2" s="204"/>
      <c r="F2" s="1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205"/>
      <c r="BD2" s="205"/>
      <c r="BE2" s="205"/>
      <c r="BF2" s="205"/>
      <c r="BG2" s="205"/>
      <c r="BH2" s="205"/>
      <c r="BI2" s="205"/>
      <c r="BJ2" s="205"/>
      <c r="BK2" s="205"/>
      <c r="BL2" s="205"/>
      <c r="BM2" s="205"/>
      <c r="BN2" s="205"/>
      <c r="BO2" s="205"/>
      <c r="BP2" s="205"/>
      <c r="BQ2" s="205"/>
      <c r="BR2" s="205"/>
      <c r="BS2" s="205"/>
      <c r="BT2" s="205"/>
      <c r="BU2" s="205"/>
      <c r="BV2" s="205"/>
      <c r="BW2" s="205"/>
      <c r="BX2" s="205"/>
      <c r="BY2" s="205"/>
      <c r="BZ2" s="205"/>
      <c r="CA2" s="205"/>
      <c r="CB2" s="205"/>
      <c r="CC2" s="205"/>
      <c r="CD2" s="205"/>
      <c r="CE2" s="205"/>
      <c r="CF2" s="205"/>
      <c r="CG2" s="205"/>
      <c r="CH2" s="205"/>
      <c r="CI2" s="205"/>
      <c r="CJ2" s="205"/>
      <c r="CK2" s="205"/>
      <c r="CL2" s="205"/>
      <c r="CM2" s="205"/>
      <c r="CN2" s="205"/>
      <c r="CO2" s="205"/>
      <c r="CP2" s="205"/>
      <c r="CQ2" s="205"/>
      <c r="CR2" s="205"/>
      <c r="CS2" s="205"/>
      <c r="CT2" s="205"/>
      <c r="CU2" s="205"/>
      <c r="CV2" s="205"/>
    </row>
    <row r="3" spans="1:100" ht="15.6" customHeight="1" thickBot="1" x14ac:dyDescent="0.3">
      <c r="A3" s="102"/>
      <c r="B3" s="314"/>
      <c r="C3" s="207"/>
      <c r="D3" s="105"/>
      <c r="E3" s="107"/>
      <c r="F3" s="105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/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/>
      <c r="CN3" s="102"/>
      <c r="CO3" s="102"/>
      <c r="CP3" s="102"/>
      <c r="CQ3" s="102"/>
      <c r="CR3" s="102"/>
      <c r="CS3" s="102"/>
      <c r="CT3" s="102"/>
      <c r="CU3" s="102"/>
      <c r="CV3" s="102"/>
    </row>
    <row r="4" spans="1:100" ht="15.6" customHeight="1" x14ac:dyDescent="0.2">
      <c r="A4" s="102"/>
      <c r="B4" s="312" t="s">
        <v>9</v>
      </c>
      <c r="C4" s="485"/>
      <c r="D4" s="486"/>
      <c r="E4" s="487"/>
      <c r="F4" s="208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  <c r="BM4" s="102"/>
      <c r="BN4" s="102"/>
      <c r="BO4" s="102"/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G4" s="102"/>
      <c r="CH4" s="102"/>
      <c r="CI4" s="102"/>
      <c r="CJ4" s="102"/>
      <c r="CK4" s="102"/>
      <c r="CL4" s="102"/>
      <c r="CM4" s="102"/>
      <c r="CN4" s="102"/>
      <c r="CO4" s="102"/>
      <c r="CP4" s="102"/>
      <c r="CQ4" s="102"/>
      <c r="CR4" s="102"/>
      <c r="CS4" s="102"/>
      <c r="CT4" s="102"/>
      <c r="CU4" s="102"/>
      <c r="CV4" s="102"/>
    </row>
    <row r="5" spans="1:100" ht="15" customHeight="1" x14ac:dyDescent="0.2">
      <c r="A5" s="102"/>
      <c r="B5" s="312" t="s">
        <v>194</v>
      </c>
      <c r="C5" s="488"/>
      <c r="D5" s="489"/>
      <c r="E5" s="490"/>
      <c r="F5" s="208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</row>
    <row r="6" spans="1:100" ht="39" customHeight="1" x14ac:dyDescent="0.2">
      <c r="A6" s="102"/>
      <c r="B6" s="312" t="s">
        <v>317</v>
      </c>
      <c r="C6" s="488"/>
      <c r="D6" s="489"/>
      <c r="E6" s="490"/>
      <c r="F6" s="209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</row>
    <row r="7" spans="1:100" ht="15" customHeight="1" x14ac:dyDescent="0.2">
      <c r="A7" s="102"/>
      <c r="B7" s="312" t="s">
        <v>68</v>
      </c>
      <c r="C7" s="491" t="s">
        <v>264</v>
      </c>
      <c r="D7" s="492"/>
      <c r="E7" s="493"/>
      <c r="F7" s="209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2"/>
      <c r="CI7" s="102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2"/>
      <c r="CU7" s="102"/>
      <c r="CV7" s="102"/>
    </row>
    <row r="8" spans="1:100" ht="15" customHeight="1" x14ac:dyDescent="0.2">
      <c r="A8" s="102"/>
      <c r="B8" s="312" t="s">
        <v>13</v>
      </c>
      <c r="C8" s="494" t="str">
        <f>IF(C9="Teilbetreutes Wohnen","Teilbetreutes Wohnen",IF(C9&gt;"","Vollbetreutes Wohnen",""))</f>
        <v/>
      </c>
      <c r="D8" s="495"/>
      <c r="E8" s="496"/>
      <c r="F8" s="209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  <c r="BM8" s="102"/>
      <c r="BN8" s="102"/>
      <c r="BO8" s="102"/>
      <c r="BP8" s="102"/>
      <c r="BQ8" s="102"/>
      <c r="BR8" s="102"/>
      <c r="BS8" s="102"/>
      <c r="BT8" s="102"/>
      <c r="BU8" s="102"/>
      <c r="BV8" s="102"/>
      <c r="BW8" s="102"/>
      <c r="BX8" s="102"/>
      <c r="BY8" s="102"/>
      <c r="BZ8" s="102"/>
      <c r="CA8" s="102"/>
      <c r="CB8" s="102"/>
      <c r="CC8" s="102"/>
      <c r="CD8" s="102"/>
      <c r="CE8" s="102"/>
      <c r="CF8" s="102"/>
      <c r="CG8" s="102"/>
      <c r="CH8" s="102"/>
      <c r="CI8" s="102"/>
      <c r="CJ8" s="102"/>
      <c r="CK8" s="102"/>
      <c r="CL8" s="102"/>
      <c r="CM8" s="102"/>
      <c r="CN8" s="102"/>
      <c r="CO8" s="102"/>
      <c r="CP8" s="102"/>
      <c r="CQ8" s="102"/>
      <c r="CR8" s="102"/>
      <c r="CS8" s="102"/>
      <c r="CT8" s="102"/>
      <c r="CU8" s="102"/>
      <c r="CV8" s="102"/>
    </row>
    <row r="9" spans="1:100" ht="15" customHeight="1" x14ac:dyDescent="0.2">
      <c r="A9" s="102"/>
      <c r="B9" s="312" t="s">
        <v>35</v>
      </c>
      <c r="C9" s="477"/>
      <c r="D9" s="478"/>
      <c r="E9" s="479"/>
      <c r="F9" s="209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02"/>
      <c r="BS9" s="102"/>
      <c r="BT9" s="102"/>
      <c r="BU9" s="102"/>
      <c r="BV9" s="102"/>
      <c r="BW9" s="102"/>
      <c r="BX9" s="102"/>
      <c r="BY9" s="102"/>
      <c r="BZ9" s="102"/>
      <c r="CA9" s="102"/>
      <c r="CB9" s="102"/>
      <c r="CC9" s="102"/>
      <c r="CD9" s="102"/>
      <c r="CE9" s="102"/>
      <c r="CF9" s="102"/>
      <c r="CG9" s="102"/>
      <c r="CH9" s="102"/>
      <c r="CI9" s="102"/>
      <c r="CJ9" s="102"/>
      <c r="CK9" s="102"/>
      <c r="CL9" s="102"/>
      <c r="CM9" s="102"/>
      <c r="CN9" s="102"/>
      <c r="CO9" s="102"/>
      <c r="CP9" s="102"/>
      <c r="CQ9" s="102"/>
      <c r="CR9" s="102"/>
      <c r="CS9" s="102"/>
      <c r="CT9" s="102"/>
      <c r="CU9" s="102"/>
      <c r="CV9" s="102"/>
    </row>
    <row r="10" spans="1:100" ht="15" customHeight="1" x14ac:dyDescent="0.2">
      <c r="A10" s="102"/>
      <c r="B10" s="313" t="s">
        <v>158</v>
      </c>
      <c r="C10" s="497"/>
      <c r="D10" s="498"/>
      <c r="E10" s="499"/>
      <c r="F10" s="209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2"/>
      <c r="BG10" s="102"/>
      <c r="BH10" s="102"/>
      <c r="BI10" s="102"/>
      <c r="BJ10" s="102"/>
      <c r="BK10" s="102"/>
      <c r="BL10" s="102"/>
      <c r="BM10" s="102"/>
      <c r="BN10" s="102"/>
      <c r="BO10" s="102"/>
      <c r="BP10" s="102"/>
      <c r="BQ10" s="102"/>
      <c r="BR10" s="102"/>
      <c r="BS10" s="102"/>
      <c r="BT10" s="102"/>
      <c r="BU10" s="102"/>
      <c r="BV10" s="102"/>
      <c r="BW10" s="102"/>
      <c r="BX10" s="102"/>
      <c r="BY10" s="102"/>
      <c r="BZ10" s="102"/>
      <c r="CA10" s="102"/>
      <c r="CB10" s="102"/>
      <c r="CC10" s="102"/>
      <c r="CD10" s="102"/>
      <c r="CE10" s="102"/>
      <c r="CF10" s="102"/>
      <c r="CG10" s="102"/>
      <c r="CH10" s="102"/>
      <c r="CI10" s="102"/>
      <c r="CJ10" s="102"/>
      <c r="CK10" s="102"/>
      <c r="CL10" s="102"/>
      <c r="CM10" s="102"/>
      <c r="CN10" s="102"/>
      <c r="CO10" s="102"/>
      <c r="CP10" s="102"/>
      <c r="CQ10" s="102"/>
      <c r="CR10" s="102"/>
      <c r="CS10" s="102"/>
      <c r="CT10" s="102"/>
      <c r="CU10" s="102"/>
      <c r="CV10" s="102"/>
    </row>
    <row r="11" spans="1:100" ht="15" customHeight="1" x14ac:dyDescent="0.2">
      <c r="A11" s="102"/>
      <c r="B11" s="313" t="s">
        <v>204</v>
      </c>
      <c r="C11" s="500"/>
      <c r="D11" s="501"/>
      <c r="E11" s="502"/>
      <c r="F11" s="209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2"/>
      <c r="AY11" s="102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2"/>
      <c r="BK11" s="102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2"/>
      <c r="BW11" s="102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2"/>
      <c r="CI11" s="102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2"/>
      <c r="CU11" s="102"/>
      <c r="CV11" s="102"/>
    </row>
    <row r="12" spans="1:100" ht="15" customHeight="1" x14ac:dyDescent="0.2">
      <c r="A12" s="102"/>
      <c r="B12" s="313" t="s">
        <v>205</v>
      </c>
      <c r="C12" s="477"/>
      <c r="D12" s="478"/>
      <c r="E12" s="479"/>
      <c r="F12" s="209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2"/>
      <c r="BW12" s="102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2"/>
      <c r="CI12" s="102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2"/>
      <c r="CU12" s="102"/>
      <c r="CV12" s="102"/>
    </row>
    <row r="13" spans="1:100" ht="15" customHeight="1" x14ac:dyDescent="0.2">
      <c r="A13" s="102"/>
      <c r="B13" s="312" t="s">
        <v>98</v>
      </c>
      <c r="C13" s="477"/>
      <c r="D13" s="478"/>
      <c r="E13" s="479"/>
      <c r="F13" s="209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  <c r="BU13" s="102"/>
      <c r="BV13" s="102"/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</row>
    <row r="14" spans="1:100" ht="15" customHeight="1" x14ac:dyDescent="0.2">
      <c r="A14" s="102"/>
      <c r="B14" s="312" t="s">
        <v>69</v>
      </c>
      <c r="C14" s="477"/>
      <c r="D14" s="478"/>
      <c r="E14" s="479"/>
      <c r="F14" s="209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  <c r="BU14" s="102"/>
      <c r="BV14" s="102"/>
      <c r="BW14" s="102"/>
      <c r="BX14" s="102"/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</row>
    <row r="15" spans="1:100" ht="15" customHeight="1" thickBot="1" x14ac:dyDescent="0.25">
      <c r="A15" s="102"/>
      <c r="B15" s="312" t="s">
        <v>65</v>
      </c>
      <c r="C15" s="480"/>
      <c r="D15" s="481"/>
      <c r="E15" s="482"/>
      <c r="F15" s="209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</row>
    <row r="16" spans="1:100" ht="15.6" customHeight="1" x14ac:dyDescent="0.2">
      <c r="A16" s="102"/>
      <c r="B16" s="102"/>
      <c r="C16" s="102"/>
      <c r="D16" s="102"/>
      <c r="E16" s="102"/>
      <c r="F16" s="102"/>
      <c r="G16" s="102"/>
      <c r="H16" s="102"/>
      <c r="I16" s="105"/>
      <c r="J16" s="105"/>
      <c r="K16" s="105"/>
      <c r="L16" s="105"/>
      <c r="M16" s="105"/>
      <c r="N16" s="105"/>
      <c r="O16" s="105"/>
      <c r="P16" s="105"/>
      <c r="Q16" s="105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  <c r="BU16" s="102"/>
      <c r="BV16" s="102"/>
      <c r="BW16" s="102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2"/>
      <c r="CI16" s="102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2"/>
      <c r="CU16" s="102"/>
      <c r="CV16" s="102"/>
    </row>
    <row r="17" spans="1:100" ht="15.6" customHeight="1" thickBot="1" x14ac:dyDescent="0.25">
      <c r="A17" s="102"/>
      <c r="B17" s="102"/>
      <c r="C17" s="102"/>
      <c r="D17" s="102"/>
      <c r="E17" s="102"/>
      <c r="F17" s="102"/>
      <c r="G17" s="102"/>
      <c r="H17" s="102"/>
      <c r="I17" s="105"/>
      <c r="J17" s="105"/>
      <c r="K17" s="105"/>
      <c r="L17" s="105"/>
      <c r="M17" s="105"/>
      <c r="N17" s="105"/>
      <c r="O17" s="105"/>
      <c r="P17" s="105"/>
      <c r="Q17" s="105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  <c r="BU17" s="102"/>
      <c r="BV17" s="102"/>
      <c r="BW17" s="102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2"/>
      <c r="CI17" s="102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2"/>
      <c r="CU17" s="102"/>
      <c r="CV17" s="102"/>
    </row>
    <row r="18" spans="1:100" ht="15.6" customHeight="1" x14ac:dyDescent="0.25">
      <c r="A18" s="102"/>
      <c r="B18" s="253" t="s">
        <v>161</v>
      </c>
      <c r="C18" s="116"/>
      <c r="D18" s="102"/>
      <c r="E18" s="102"/>
      <c r="F18" s="102"/>
      <c r="G18" s="102"/>
      <c r="H18" s="102"/>
      <c r="I18" s="105"/>
      <c r="J18" s="105"/>
      <c r="K18" s="105"/>
      <c r="L18" s="105"/>
      <c r="M18" s="105"/>
      <c r="N18" s="105"/>
      <c r="O18" s="105"/>
      <c r="P18" s="105"/>
      <c r="Q18" s="105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2"/>
    </row>
    <row r="19" spans="1:100" ht="15.6" customHeight="1" x14ac:dyDescent="0.2">
      <c r="A19" s="102"/>
      <c r="B19" s="210" t="s">
        <v>163</v>
      </c>
      <c r="C19" s="117"/>
      <c r="D19" s="102"/>
      <c r="E19" s="102"/>
      <c r="F19" s="102"/>
      <c r="G19" s="102"/>
      <c r="H19" s="102"/>
      <c r="I19" s="105"/>
      <c r="J19" s="105"/>
      <c r="K19" s="105"/>
      <c r="L19" s="105"/>
      <c r="M19" s="105"/>
      <c r="N19" s="105"/>
      <c r="O19" s="105"/>
      <c r="P19" s="105"/>
      <c r="Q19" s="105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  <c r="BU19" s="102"/>
      <c r="BV19" s="102"/>
      <c r="BW19" s="102"/>
      <c r="BX19" s="102"/>
      <c r="BY19" s="102"/>
      <c r="BZ19" s="102"/>
      <c r="CA19" s="102"/>
      <c r="CB19" s="102"/>
      <c r="CC19" s="102"/>
      <c r="CD19" s="102"/>
      <c r="CE19" s="102"/>
      <c r="CF19" s="102"/>
      <c r="CG19" s="102"/>
      <c r="CH19" s="102"/>
      <c r="CI19" s="102"/>
      <c r="CJ19" s="102"/>
      <c r="CK19" s="102"/>
      <c r="CL19" s="102"/>
      <c r="CM19" s="102"/>
      <c r="CN19" s="102"/>
      <c r="CO19" s="102"/>
      <c r="CP19" s="102"/>
      <c r="CQ19" s="102"/>
      <c r="CR19" s="102"/>
      <c r="CS19" s="102"/>
      <c r="CT19" s="102"/>
      <c r="CU19" s="102"/>
      <c r="CV19" s="102"/>
    </row>
    <row r="20" spans="1:100" ht="15.6" customHeight="1" x14ac:dyDescent="0.2">
      <c r="A20" s="102"/>
      <c r="B20" s="210" t="s">
        <v>164</v>
      </c>
      <c r="C20" s="117"/>
      <c r="D20" s="102"/>
      <c r="E20" s="102"/>
      <c r="F20" s="102"/>
      <c r="G20" s="102"/>
      <c r="H20" s="102"/>
      <c r="I20" s="105"/>
      <c r="J20" s="105"/>
      <c r="K20" s="105"/>
      <c r="L20" s="105"/>
      <c r="M20" s="105"/>
      <c r="N20" s="105"/>
      <c r="O20" s="105"/>
      <c r="P20" s="105"/>
      <c r="Q20" s="105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  <c r="BU20" s="102"/>
      <c r="BV20" s="102"/>
      <c r="BW20" s="102"/>
      <c r="BX20" s="102"/>
      <c r="BY20" s="102"/>
      <c r="BZ20" s="102"/>
      <c r="CA20" s="102"/>
      <c r="CB20" s="102"/>
      <c r="CC20" s="102"/>
      <c r="CD20" s="102"/>
      <c r="CE20" s="102"/>
      <c r="CF20" s="102"/>
      <c r="CG20" s="102"/>
      <c r="CH20" s="102"/>
      <c r="CI20" s="102"/>
      <c r="CJ20" s="102"/>
      <c r="CK20" s="102"/>
      <c r="CL20" s="102"/>
      <c r="CM20" s="102"/>
      <c r="CN20" s="102"/>
      <c r="CO20" s="102"/>
      <c r="CP20" s="102"/>
      <c r="CQ20" s="102"/>
      <c r="CR20" s="102"/>
      <c r="CS20" s="102"/>
      <c r="CT20" s="102"/>
      <c r="CU20" s="102"/>
      <c r="CV20" s="102"/>
    </row>
    <row r="21" spans="1:100" ht="15.6" customHeight="1" thickBot="1" x14ac:dyDescent="0.25">
      <c r="A21" s="102"/>
      <c r="B21" s="229" t="s">
        <v>165</v>
      </c>
      <c r="C21" s="230"/>
      <c r="D21" s="102"/>
      <c r="E21" s="102"/>
      <c r="F21" s="102"/>
      <c r="G21" s="102"/>
      <c r="H21" s="102"/>
      <c r="I21" s="105"/>
      <c r="J21" s="105"/>
      <c r="K21" s="105"/>
      <c r="L21" s="105"/>
      <c r="M21" s="105"/>
      <c r="N21" s="105"/>
      <c r="O21" s="105"/>
      <c r="P21" s="105"/>
      <c r="Q21" s="105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  <c r="BU21" s="102"/>
      <c r="BV21" s="102"/>
      <c r="BW21" s="102"/>
      <c r="BX21" s="102"/>
      <c r="BY21" s="102"/>
      <c r="BZ21" s="102"/>
      <c r="CA21" s="102"/>
      <c r="CB21" s="102"/>
      <c r="CC21" s="102"/>
      <c r="CD21" s="102"/>
      <c r="CE21" s="102"/>
      <c r="CF21" s="102"/>
      <c r="CG21" s="102"/>
      <c r="CH21" s="102"/>
      <c r="CI21" s="102"/>
      <c r="CJ21" s="102"/>
      <c r="CK21" s="102"/>
      <c r="CL21" s="102"/>
      <c r="CM21" s="102"/>
      <c r="CN21" s="102"/>
      <c r="CO21" s="102"/>
      <c r="CP21" s="102"/>
      <c r="CQ21" s="102"/>
      <c r="CR21" s="102"/>
      <c r="CS21" s="102"/>
      <c r="CT21" s="102"/>
      <c r="CU21" s="102"/>
      <c r="CV21" s="102"/>
    </row>
    <row r="22" spans="1:100" ht="15.6" customHeight="1" thickBot="1" x14ac:dyDescent="0.25">
      <c r="A22" s="102"/>
      <c r="B22" s="102"/>
      <c r="C22" s="102"/>
      <c r="D22" s="102"/>
      <c r="E22" s="102"/>
      <c r="F22" s="102"/>
      <c r="G22" s="102"/>
      <c r="H22" s="102"/>
      <c r="I22" s="105"/>
      <c r="J22" s="105"/>
      <c r="K22" s="105"/>
      <c r="L22" s="105"/>
      <c r="M22" s="105"/>
      <c r="N22" s="105"/>
      <c r="O22" s="105"/>
      <c r="P22" s="105"/>
      <c r="Q22" s="105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2"/>
      <c r="BY22" s="102"/>
      <c r="BZ22" s="102"/>
      <c r="CA22" s="102"/>
      <c r="CB22" s="102"/>
      <c r="CC22" s="102"/>
      <c r="CD22" s="102"/>
      <c r="CE22" s="102"/>
      <c r="CF22" s="102"/>
      <c r="CG22" s="102"/>
      <c r="CH22" s="102"/>
      <c r="CI22" s="102"/>
      <c r="CJ22" s="102"/>
      <c r="CK22" s="102"/>
      <c r="CL22" s="102"/>
      <c r="CM22" s="102"/>
      <c r="CN22" s="102"/>
      <c r="CO22" s="102"/>
      <c r="CP22" s="102"/>
      <c r="CQ22" s="102"/>
      <c r="CR22" s="102"/>
      <c r="CS22" s="102"/>
      <c r="CT22" s="102"/>
      <c r="CU22" s="102"/>
      <c r="CV22" s="102"/>
    </row>
    <row r="23" spans="1:100" s="110" customFormat="1" ht="29.45" customHeight="1" x14ac:dyDescent="0.2">
      <c r="A23" s="211"/>
      <c r="B23" s="231" t="s">
        <v>166</v>
      </c>
      <c r="C23" s="303" t="s">
        <v>201</v>
      </c>
      <c r="D23" s="304" t="s">
        <v>265</v>
      </c>
      <c r="E23" s="305" t="s">
        <v>202</v>
      </c>
      <c r="F23" s="304" t="s">
        <v>203</v>
      </c>
      <c r="G23" s="211"/>
      <c r="H23" s="211"/>
      <c r="I23" s="111"/>
      <c r="J23" s="111"/>
      <c r="K23" s="111"/>
      <c r="L23" s="111"/>
      <c r="M23" s="111"/>
      <c r="N23" s="111"/>
      <c r="O23" s="111"/>
      <c r="P23" s="111"/>
      <c r="Q23" s="1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  <c r="BN23" s="211"/>
      <c r="BO23" s="211"/>
      <c r="BP23" s="211"/>
      <c r="BQ23" s="211"/>
      <c r="BR23" s="211"/>
      <c r="BS23" s="211"/>
      <c r="BT23" s="211"/>
      <c r="BU23" s="211"/>
      <c r="BV23" s="211"/>
      <c r="BW23" s="211"/>
      <c r="BX23" s="211"/>
      <c r="BY23" s="211"/>
      <c r="BZ23" s="211"/>
      <c r="CA23" s="211"/>
      <c r="CB23" s="211"/>
      <c r="CC23" s="211"/>
      <c r="CD23" s="211"/>
      <c r="CE23" s="211"/>
      <c r="CF23" s="211"/>
      <c r="CG23" s="211"/>
      <c r="CH23" s="211"/>
      <c r="CI23" s="211"/>
      <c r="CJ23" s="211"/>
      <c r="CK23" s="211"/>
      <c r="CL23" s="211"/>
      <c r="CM23" s="211"/>
      <c r="CN23" s="211"/>
      <c r="CO23" s="211"/>
      <c r="CP23" s="211"/>
      <c r="CQ23" s="211"/>
      <c r="CR23" s="211"/>
      <c r="CS23" s="211"/>
      <c r="CT23" s="211"/>
      <c r="CU23" s="211"/>
      <c r="CV23" s="211"/>
    </row>
    <row r="24" spans="1:100" ht="15.6" customHeight="1" x14ac:dyDescent="0.2">
      <c r="A24" s="102"/>
      <c r="B24" s="212" t="s">
        <v>162</v>
      </c>
      <c r="C24" s="213"/>
      <c r="D24" s="237"/>
      <c r="E24" s="119">
        <f>+IFERROR(D37/(C24*C21),0)</f>
        <v>0</v>
      </c>
      <c r="F24" s="232">
        <f>+IFERROR((C37-D37)/(D24*C21),0)</f>
        <v>0</v>
      </c>
      <c r="G24" s="102"/>
      <c r="H24" s="102"/>
      <c r="I24" s="108"/>
      <c r="J24" s="108"/>
      <c r="K24" s="108"/>
      <c r="L24" s="108"/>
      <c r="M24" s="108"/>
      <c r="N24" s="108"/>
      <c r="O24" s="108"/>
      <c r="P24" s="108"/>
      <c r="Q24" s="108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215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02"/>
      <c r="BZ24" s="102"/>
      <c r="CA24" s="102"/>
      <c r="CB24" s="102"/>
      <c r="CC24" s="102"/>
      <c r="CD24" s="102"/>
      <c r="CE24" s="102"/>
      <c r="CF24" s="102"/>
      <c r="CG24" s="102"/>
      <c r="CH24" s="102"/>
      <c r="CI24" s="102"/>
      <c r="CJ24" s="102"/>
      <c r="CK24" s="102"/>
      <c r="CL24" s="102"/>
      <c r="CM24" s="102"/>
      <c r="CN24" s="102"/>
      <c r="CO24" s="102"/>
      <c r="CP24" s="102"/>
      <c r="CQ24" s="102"/>
      <c r="CR24" s="102"/>
      <c r="CS24" s="102"/>
      <c r="CT24" s="102"/>
      <c r="CU24" s="102"/>
      <c r="CV24" s="102"/>
    </row>
    <row r="25" spans="1:100" ht="15.6" customHeight="1" x14ac:dyDescent="0.2">
      <c r="A25" s="102"/>
      <c r="B25" s="216" t="s">
        <v>167</v>
      </c>
      <c r="C25" s="217"/>
      <c r="D25" s="260"/>
      <c r="E25" s="93">
        <f>+IFERROR(D38/(C25*$C$19),0)</f>
        <v>0</v>
      </c>
      <c r="F25" s="233">
        <f>+IFERROR((C38-D38)/(D25*$C$19),0)</f>
        <v>0</v>
      </c>
      <c r="G25" s="102"/>
      <c r="H25" s="102"/>
      <c r="I25" s="108"/>
      <c r="J25" s="108"/>
      <c r="K25" s="108"/>
      <c r="L25" s="108"/>
      <c r="M25" s="108"/>
      <c r="N25" s="108"/>
      <c r="O25" s="108"/>
      <c r="P25" s="108"/>
      <c r="Q25" s="108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215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  <c r="BU25" s="102"/>
      <c r="BV25" s="102"/>
      <c r="BW25" s="102"/>
      <c r="BX25" s="102"/>
      <c r="BY25" s="102"/>
      <c r="BZ25" s="102"/>
      <c r="CA25" s="102"/>
      <c r="CB25" s="102"/>
      <c r="CC25" s="102"/>
      <c r="CD25" s="102"/>
      <c r="CE25" s="102"/>
      <c r="CF25" s="102"/>
      <c r="CG25" s="102"/>
      <c r="CH25" s="102"/>
      <c r="CI25" s="102"/>
      <c r="CJ25" s="102"/>
      <c r="CK25" s="102"/>
      <c r="CL25" s="102"/>
      <c r="CM25" s="102"/>
      <c r="CN25" s="102"/>
      <c r="CO25" s="102"/>
      <c r="CP25" s="102"/>
      <c r="CQ25" s="102"/>
      <c r="CR25" s="102"/>
      <c r="CS25" s="102"/>
      <c r="CT25" s="102"/>
      <c r="CU25" s="102"/>
      <c r="CV25" s="102"/>
    </row>
    <row r="26" spans="1:100" ht="15.6" customHeight="1" x14ac:dyDescent="0.2">
      <c r="A26" s="102"/>
      <c r="B26" s="218" t="s">
        <v>168</v>
      </c>
      <c r="C26" s="217"/>
      <c r="D26" s="260"/>
      <c r="E26" s="93">
        <f>+IFERROR(D39/(C26*$C$19),0)</f>
        <v>0</v>
      </c>
      <c r="F26" s="233">
        <f>+IFERROR((C39-D39)/(D26*$C$19),0)</f>
        <v>0</v>
      </c>
      <c r="G26" s="102"/>
      <c r="H26" s="102"/>
      <c r="I26" s="108"/>
      <c r="J26" s="108"/>
      <c r="K26" s="108"/>
      <c r="L26" s="108"/>
      <c r="M26" s="108"/>
      <c r="N26" s="108"/>
      <c r="O26" s="108"/>
      <c r="P26" s="108"/>
      <c r="Q26" s="108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215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2"/>
      <c r="CI26" s="102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2"/>
      <c r="CU26" s="102"/>
      <c r="CV26" s="102"/>
    </row>
    <row r="27" spans="1:100" ht="15.6" customHeight="1" x14ac:dyDescent="0.2">
      <c r="A27" s="102"/>
      <c r="B27" s="218" t="s">
        <v>169</v>
      </c>
      <c r="C27" s="217"/>
      <c r="D27" s="260"/>
      <c r="E27" s="93">
        <f>+IFERROR(D40/(C27*$C$19),0)</f>
        <v>0</v>
      </c>
      <c r="F27" s="233">
        <f>+IFERROR((C40-D40)/(D27*$C$19),0)</f>
        <v>0</v>
      </c>
      <c r="G27" s="102"/>
      <c r="H27" s="102"/>
      <c r="I27" s="108"/>
      <c r="J27" s="108"/>
      <c r="K27" s="108"/>
      <c r="L27" s="108"/>
      <c r="M27" s="108"/>
      <c r="N27" s="108"/>
      <c r="O27" s="108"/>
      <c r="P27" s="108"/>
      <c r="Q27" s="108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215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2"/>
      <c r="CI27" s="102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2"/>
      <c r="CU27" s="102"/>
      <c r="CV27" s="102"/>
    </row>
    <row r="28" spans="1:100" ht="15.6" customHeight="1" x14ac:dyDescent="0.2">
      <c r="A28" s="102"/>
      <c r="B28" s="218" t="s">
        <v>170</v>
      </c>
      <c r="C28" s="217"/>
      <c r="D28" s="260"/>
      <c r="E28" s="93">
        <f>+IFERROR(D41/(C28*$C$19),0)</f>
        <v>0</v>
      </c>
      <c r="F28" s="233">
        <f>+IFERROR((C41-D41)/(D28*$C$19),0)</f>
        <v>0</v>
      </c>
      <c r="G28" s="102"/>
      <c r="H28" s="102"/>
      <c r="I28" s="108"/>
      <c r="J28" s="108"/>
      <c r="K28" s="108"/>
      <c r="L28" s="108"/>
      <c r="M28" s="108"/>
      <c r="N28" s="108"/>
      <c r="O28" s="108"/>
      <c r="P28" s="108"/>
      <c r="Q28" s="108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215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</row>
    <row r="29" spans="1:100" ht="15.6" customHeight="1" x14ac:dyDescent="0.2">
      <c r="A29" s="102"/>
      <c r="B29" s="218" t="s">
        <v>171</v>
      </c>
      <c r="C29" s="217"/>
      <c r="D29" s="260"/>
      <c r="E29" s="93">
        <f>+IFERROR(D42/(C29*$C$19),0)</f>
        <v>0</v>
      </c>
      <c r="F29" s="233">
        <f>+IFERROR((C42-D42)/(D29*$C$19),0)</f>
        <v>0</v>
      </c>
      <c r="G29" s="102"/>
      <c r="H29" s="102"/>
      <c r="I29" s="108"/>
      <c r="J29" s="108"/>
      <c r="K29" s="108"/>
      <c r="L29" s="108"/>
      <c r="M29" s="108"/>
      <c r="N29" s="108"/>
      <c r="O29" s="108"/>
      <c r="P29" s="108"/>
      <c r="Q29" s="108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215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2"/>
      <c r="BY29" s="102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2"/>
      <c r="CK29" s="102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2"/>
    </row>
    <row r="30" spans="1:100" ht="15.6" customHeight="1" x14ac:dyDescent="0.2">
      <c r="A30" s="102"/>
      <c r="B30" s="218" t="s">
        <v>172</v>
      </c>
      <c r="C30" s="217"/>
      <c r="D30" s="238"/>
      <c r="E30" s="93">
        <f>+IFERROR(D43/(C30*$C$20),0)</f>
        <v>0</v>
      </c>
      <c r="F30" s="233">
        <f>+IFERROR((C43-D43)/(D30*$C$20),0)</f>
        <v>0</v>
      </c>
      <c r="G30" s="102"/>
      <c r="H30" s="102"/>
      <c r="I30" s="108"/>
      <c r="J30" s="108"/>
      <c r="K30" s="108"/>
      <c r="L30" s="108"/>
      <c r="M30" s="108"/>
      <c r="N30" s="108"/>
      <c r="O30" s="108"/>
      <c r="P30" s="108"/>
      <c r="Q30" s="108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215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2"/>
    </row>
    <row r="31" spans="1:100" ht="15.6" customHeight="1" x14ac:dyDescent="0.2">
      <c r="A31" s="102"/>
      <c r="B31" s="218" t="s">
        <v>173</v>
      </c>
      <c r="C31" s="220"/>
      <c r="D31" s="238"/>
      <c r="E31" s="93">
        <f>+IFERROR(D44/(C31*$C$20),0)</f>
        <v>0</v>
      </c>
      <c r="F31" s="233">
        <f>+IFERROR((C44-D44)/(D31*$C$20),0)</f>
        <v>0</v>
      </c>
      <c r="G31" s="102"/>
      <c r="H31" s="102"/>
      <c r="I31" s="108"/>
      <c r="J31" s="108"/>
      <c r="K31" s="108"/>
      <c r="L31" s="108"/>
      <c r="M31" s="108"/>
      <c r="N31" s="108"/>
      <c r="O31" s="108"/>
      <c r="P31" s="108"/>
      <c r="Q31" s="108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215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2"/>
      <c r="CU31" s="102"/>
      <c r="CV31" s="102"/>
    </row>
    <row r="32" spans="1:100" ht="15.6" customHeight="1" x14ac:dyDescent="0.2">
      <c r="A32" s="102"/>
      <c r="B32" s="218" t="s">
        <v>174</v>
      </c>
      <c r="C32" s="220"/>
      <c r="D32" s="238"/>
      <c r="E32" s="93">
        <f>+IFERROR(D45/(C32*$C$20),0)</f>
        <v>0</v>
      </c>
      <c r="F32" s="233">
        <f>+IFERROR((C45-D45)/(D32*$C$20),0)</f>
        <v>0</v>
      </c>
      <c r="G32" s="102"/>
      <c r="H32" s="102"/>
      <c r="I32" s="108"/>
      <c r="J32" s="108"/>
      <c r="K32" s="108"/>
      <c r="L32" s="108"/>
      <c r="M32" s="108"/>
      <c r="N32" s="108"/>
      <c r="O32" s="108"/>
      <c r="P32" s="108"/>
      <c r="Q32" s="108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215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2"/>
      <c r="CU32" s="102"/>
      <c r="CV32" s="102"/>
    </row>
    <row r="33" spans="1:100" ht="15.6" customHeight="1" thickBot="1" x14ac:dyDescent="0.25">
      <c r="A33" s="102"/>
      <c r="B33" s="228" t="s">
        <v>175</v>
      </c>
      <c r="C33" s="239"/>
      <c r="D33" s="241"/>
      <c r="E33" s="235">
        <f>+IFERROR(D46/(C33*$C$20),0)</f>
        <v>0</v>
      </c>
      <c r="F33" s="236">
        <f>+IFERROR((C46-D46)/(D33*$C$20),0)</f>
        <v>0</v>
      </c>
      <c r="G33" s="102"/>
      <c r="H33" s="102"/>
      <c r="I33" s="108"/>
      <c r="J33" s="108"/>
      <c r="K33" s="108"/>
      <c r="L33" s="108"/>
      <c r="M33" s="108"/>
      <c r="N33" s="108"/>
      <c r="O33" s="108"/>
      <c r="P33" s="108"/>
      <c r="Q33" s="108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215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2"/>
    </row>
    <row r="34" spans="1:100" ht="15.6" customHeight="1" thickBot="1" x14ac:dyDescent="0.25">
      <c r="A34" s="102"/>
      <c r="B34" s="120" t="s">
        <v>159</v>
      </c>
      <c r="C34" s="234">
        <f>SUM(C24:C33)</f>
        <v>0</v>
      </c>
      <c r="D34" s="281">
        <f>SUM(D24:D33)</f>
        <v>0</v>
      </c>
      <c r="E34" s="259">
        <f>+C34+D34</f>
        <v>0</v>
      </c>
      <c r="F34" s="261"/>
      <c r="G34" s="102"/>
      <c r="H34" s="102"/>
      <c r="I34" s="108"/>
      <c r="J34" s="108"/>
      <c r="K34" s="108"/>
      <c r="L34" s="108"/>
      <c r="M34" s="108"/>
      <c r="N34" s="108"/>
      <c r="O34" s="108"/>
      <c r="P34" s="108"/>
      <c r="Q34" s="108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215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2"/>
    </row>
    <row r="35" spans="1:100" ht="13.5" thickBot="1" x14ac:dyDescent="0.25">
      <c r="A35" s="102"/>
      <c r="B35" s="102"/>
      <c r="C35" s="102"/>
      <c r="D35" s="102"/>
      <c r="E35" s="102"/>
      <c r="F35" s="102"/>
      <c r="G35" s="102"/>
      <c r="H35" s="102"/>
      <c r="I35" s="108"/>
      <c r="J35" s="108"/>
      <c r="K35" s="108"/>
      <c r="L35" s="108"/>
      <c r="M35" s="108"/>
      <c r="N35" s="108"/>
      <c r="O35" s="108"/>
      <c r="P35" s="108"/>
      <c r="Q35" s="108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215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2"/>
    </row>
    <row r="36" spans="1:100" s="87" customFormat="1" ht="39.6" customHeight="1" x14ac:dyDescent="0.25">
      <c r="A36" s="193"/>
      <c r="B36" s="280" t="s">
        <v>176</v>
      </c>
      <c r="C36" s="306" t="s">
        <v>266</v>
      </c>
      <c r="D36" s="307" t="s">
        <v>267</v>
      </c>
      <c r="E36" s="304" t="s">
        <v>268</v>
      </c>
      <c r="F36" s="222"/>
      <c r="G36" s="193"/>
      <c r="H36" s="193"/>
      <c r="I36" s="109"/>
      <c r="J36" s="109"/>
      <c r="K36" s="109"/>
      <c r="L36" s="109"/>
      <c r="M36" s="109"/>
      <c r="N36" s="109"/>
      <c r="O36" s="109"/>
      <c r="P36" s="109"/>
      <c r="Q36" s="109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22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T36" s="193"/>
      <c r="CU36" s="193"/>
      <c r="CV36" s="193"/>
    </row>
    <row r="37" spans="1:100" ht="15.6" customHeight="1" x14ac:dyDescent="0.2">
      <c r="A37" s="102"/>
      <c r="B37" s="212" t="s">
        <v>162</v>
      </c>
      <c r="C37" s="213"/>
      <c r="D37" s="214"/>
      <c r="E37" s="237"/>
      <c r="F37" s="224"/>
      <c r="G37" s="102"/>
      <c r="H37" s="102"/>
      <c r="I37" s="108"/>
      <c r="J37" s="108"/>
      <c r="K37" s="108"/>
      <c r="L37" s="108"/>
      <c r="M37" s="108"/>
      <c r="N37" s="108"/>
      <c r="O37" s="108"/>
      <c r="P37" s="108"/>
      <c r="Q37" s="108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215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  <c r="CM37" s="102"/>
      <c r="CN37" s="102"/>
      <c r="CO37" s="102"/>
      <c r="CP37" s="102"/>
      <c r="CQ37" s="102"/>
      <c r="CR37" s="102"/>
      <c r="CS37" s="102"/>
      <c r="CT37" s="102"/>
      <c r="CU37" s="102"/>
      <c r="CV37" s="102"/>
    </row>
    <row r="38" spans="1:100" ht="15.6" customHeight="1" x14ac:dyDescent="0.2">
      <c r="A38" s="102"/>
      <c r="B38" s="218" t="s">
        <v>167</v>
      </c>
      <c r="C38" s="217"/>
      <c r="D38" s="219"/>
      <c r="E38" s="238"/>
      <c r="F38" s="102"/>
      <c r="G38" s="102"/>
      <c r="H38" s="102"/>
      <c r="I38" s="108"/>
      <c r="J38" s="108"/>
      <c r="K38" s="108"/>
      <c r="L38" s="108"/>
      <c r="M38" s="108"/>
      <c r="N38" s="108"/>
      <c r="O38" s="108"/>
      <c r="P38" s="108"/>
      <c r="Q38" s="108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215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  <c r="CM38" s="102"/>
      <c r="CN38" s="102"/>
      <c r="CO38" s="102"/>
      <c r="CP38" s="102"/>
      <c r="CQ38" s="102"/>
      <c r="CR38" s="102"/>
      <c r="CS38" s="102"/>
      <c r="CT38" s="102"/>
      <c r="CU38" s="102"/>
      <c r="CV38" s="102"/>
    </row>
    <row r="39" spans="1:100" ht="15.6" customHeight="1" x14ac:dyDescent="0.2">
      <c r="A39" s="102"/>
      <c r="B39" s="218" t="s">
        <v>168</v>
      </c>
      <c r="C39" s="217"/>
      <c r="D39" s="219"/>
      <c r="E39" s="238"/>
      <c r="F39" s="102"/>
      <c r="G39" s="102"/>
      <c r="H39" s="102"/>
      <c r="I39" s="108"/>
      <c r="J39" s="108"/>
      <c r="K39" s="108"/>
      <c r="L39" s="108"/>
      <c r="M39" s="108"/>
      <c r="N39" s="108"/>
      <c r="O39" s="108"/>
      <c r="P39" s="108"/>
      <c r="Q39" s="108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215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  <c r="CM39" s="102"/>
      <c r="CN39" s="102"/>
      <c r="CO39" s="102"/>
      <c r="CP39" s="102"/>
      <c r="CQ39" s="102"/>
      <c r="CR39" s="102"/>
      <c r="CS39" s="102"/>
      <c r="CT39" s="102"/>
      <c r="CU39" s="102"/>
      <c r="CV39" s="102"/>
    </row>
    <row r="40" spans="1:100" ht="15.6" customHeight="1" x14ac:dyDescent="0.2">
      <c r="A40" s="102"/>
      <c r="B40" s="218" t="s">
        <v>169</v>
      </c>
      <c r="C40" s="217"/>
      <c r="D40" s="219"/>
      <c r="E40" s="238"/>
      <c r="F40" s="102"/>
      <c r="G40" s="102"/>
      <c r="H40" s="102"/>
      <c r="I40" s="108"/>
      <c r="J40" s="108"/>
      <c r="K40" s="108"/>
      <c r="L40" s="108"/>
      <c r="M40" s="108"/>
      <c r="N40" s="108"/>
      <c r="O40" s="108"/>
      <c r="P40" s="108"/>
      <c r="Q40" s="108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215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  <c r="CM40" s="102"/>
      <c r="CN40" s="102"/>
      <c r="CO40" s="102"/>
      <c r="CP40" s="102"/>
      <c r="CQ40" s="102"/>
      <c r="CR40" s="102"/>
      <c r="CS40" s="102"/>
      <c r="CT40" s="102"/>
      <c r="CU40" s="102"/>
      <c r="CV40" s="102"/>
    </row>
    <row r="41" spans="1:100" ht="15.6" customHeight="1" x14ac:dyDescent="0.2">
      <c r="A41" s="102"/>
      <c r="B41" s="218" t="s">
        <v>170</v>
      </c>
      <c r="C41" s="217"/>
      <c r="D41" s="219"/>
      <c r="E41" s="238"/>
      <c r="F41" s="102"/>
      <c r="G41" s="102"/>
      <c r="H41" s="102"/>
      <c r="I41" s="108"/>
      <c r="J41" s="108"/>
      <c r="K41" s="108"/>
      <c r="L41" s="108"/>
      <c r="M41" s="108"/>
      <c r="N41" s="108"/>
      <c r="O41" s="108"/>
      <c r="P41" s="108"/>
      <c r="Q41" s="108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215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  <c r="CM41" s="102"/>
      <c r="CN41" s="102"/>
      <c r="CO41" s="102"/>
      <c r="CP41" s="102"/>
      <c r="CQ41" s="102"/>
      <c r="CR41" s="102"/>
      <c r="CS41" s="102"/>
      <c r="CT41" s="102"/>
      <c r="CU41" s="102"/>
      <c r="CV41" s="102"/>
    </row>
    <row r="42" spans="1:100" ht="15.6" customHeight="1" x14ac:dyDescent="0.2">
      <c r="A42" s="102"/>
      <c r="B42" s="218" t="s">
        <v>171</v>
      </c>
      <c r="C42" s="217"/>
      <c r="D42" s="219"/>
      <c r="E42" s="238"/>
      <c r="F42" s="102"/>
      <c r="G42" s="102"/>
      <c r="H42" s="102"/>
      <c r="I42" s="108"/>
      <c r="J42" s="108"/>
      <c r="K42" s="108"/>
      <c r="L42" s="108"/>
      <c r="M42" s="108"/>
      <c r="N42" s="108"/>
      <c r="O42" s="108"/>
      <c r="P42" s="108"/>
      <c r="Q42" s="108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215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  <c r="CM42" s="102"/>
      <c r="CN42" s="102"/>
      <c r="CO42" s="102"/>
      <c r="CP42" s="102"/>
      <c r="CQ42" s="102"/>
      <c r="CR42" s="102"/>
      <c r="CS42" s="102"/>
      <c r="CT42" s="102"/>
      <c r="CU42" s="102"/>
      <c r="CV42" s="102"/>
    </row>
    <row r="43" spans="1:100" ht="15.6" customHeight="1" x14ac:dyDescent="0.2">
      <c r="A43" s="102"/>
      <c r="B43" s="218" t="s">
        <v>172</v>
      </c>
      <c r="C43" s="217"/>
      <c r="D43" s="219"/>
      <c r="E43" s="238"/>
      <c r="F43" s="102"/>
      <c r="G43" s="102"/>
      <c r="H43" s="102"/>
      <c r="I43" s="105"/>
      <c r="J43" s="105"/>
      <c r="K43" s="105"/>
      <c r="L43" s="105"/>
      <c r="M43" s="105"/>
      <c r="N43" s="105"/>
      <c r="O43" s="105"/>
      <c r="P43" s="105"/>
      <c r="Q43" s="105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215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  <c r="CM43" s="102"/>
      <c r="CN43" s="102"/>
      <c r="CO43" s="102"/>
      <c r="CP43" s="102"/>
      <c r="CQ43" s="102"/>
      <c r="CR43" s="102"/>
      <c r="CS43" s="102"/>
      <c r="CT43" s="102"/>
      <c r="CU43" s="102"/>
      <c r="CV43" s="102"/>
    </row>
    <row r="44" spans="1:100" ht="15.6" customHeight="1" x14ac:dyDescent="0.2">
      <c r="A44" s="102"/>
      <c r="B44" s="218" t="s">
        <v>173</v>
      </c>
      <c r="C44" s="220"/>
      <c r="D44" s="219"/>
      <c r="E44" s="238"/>
      <c r="F44" s="102"/>
      <c r="G44" s="102"/>
      <c r="H44" s="102"/>
      <c r="I44" s="105"/>
      <c r="J44" s="105"/>
      <c r="K44" s="105"/>
      <c r="L44" s="105"/>
      <c r="M44" s="105"/>
      <c r="N44" s="105"/>
      <c r="O44" s="105"/>
      <c r="P44" s="105"/>
      <c r="Q44" s="105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215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  <c r="CM44" s="102"/>
      <c r="CN44" s="102"/>
      <c r="CO44" s="102"/>
      <c r="CP44" s="102"/>
      <c r="CQ44" s="102"/>
      <c r="CR44" s="102"/>
      <c r="CS44" s="102"/>
      <c r="CT44" s="102"/>
      <c r="CU44" s="102"/>
      <c r="CV44" s="102"/>
    </row>
    <row r="45" spans="1:100" ht="15.6" customHeight="1" x14ac:dyDescent="0.2">
      <c r="A45" s="102"/>
      <c r="B45" s="218" t="s">
        <v>174</v>
      </c>
      <c r="C45" s="220"/>
      <c r="D45" s="219"/>
      <c r="E45" s="238"/>
      <c r="F45" s="102"/>
      <c r="G45" s="102"/>
      <c r="H45" s="102"/>
      <c r="I45" s="105"/>
      <c r="J45" s="105"/>
      <c r="K45" s="105"/>
      <c r="L45" s="105"/>
      <c r="M45" s="105"/>
      <c r="N45" s="105"/>
      <c r="O45" s="105"/>
      <c r="P45" s="105"/>
      <c r="Q45" s="105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215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</row>
    <row r="46" spans="1:100" ht="15.6" customHeight="1" thickBot="1" x14ac:dyDescent="0.25">
      <c r="A46" s="102"/>
      <c r="B46" s="228" t="s">
        <v>175</v>
      </c>
      <c r="C46" s="239"/>
      <c r="D46" s="240"/>
      <c r="E46" s="241"/>
      <c r="F46" s="102"/>
      <c r="G46" s="102"/>
      <c r="H46" s="102"/>
      <c r="I46" s="105"/>
      <c r="J46" s="105"/>
      <c r="K46" s="105"/>
      <c r="L46" s="105"/>
      <c r="M46" s="105"/>
      <c r="N46" s="105"/>
      <c r="O46" s="105"/>
      <c r="P46" s="105"/>
      <c r="Q46" s="105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215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  <c r="CM46" s="102"/>
      <c r="CN46" s="102"/>
      <c r="CO46" s="102"/>
      <c r="CP46" s="102"/>
      <c r="CQ46" s="102"/>
      <c r="CR46" s="102"/>
      <c r="CS46" s="102"/>
      <c r="CT46" s="102"/>
      <c r="CU46" s="102"/>
      <c r="CV46" s="102"/>
    </row>
    <row r="47" spans="1:100" ht="15.6" customHeight="1" x14ac:dyDescent="0.2">
      <c r="A47" s="102"/>
      <c r="B47" s="262" t="s">
        <v>143</v>
      </c>
      <c r="C47" s="268"/>
      <c r="D47" s="277"/>
      <c r="E47" s="263">
        <f>SUM(E37:E46)</f>
        <v>0</v>
      </c>
      <c r="F47" s="102"/>
      <c r="G47" s="102"/>
      <c r="H47" s="102"/>
      <c r="I47" s="105"/>
      <c r="J47" s="105"/>
      <c r="K47" s="105"/>
      <c r="L47" s="105"/>
      <c r="M47" s="105"/>
      <c r="N47" s="105"/>
      <c r="O47" s="105"/>
      <c r="P47" s="105"/>
      <c r="Q47" s="105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215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  <c r="CM47" s="102"/>
      <c r="CN47" s="102"/>
      <c r="CO47" s="102"/>
      <c r="CP47" s="102"/>
      <c r="CQ47" s="102"/>
      <c r="CR47" s="102"/>
      <c r="CS47" s="102"/>
      <c r="CT47" s="102"/>
      <c r="CU47" s="102"/>
      <c r="CV47" s="102"/>
    </row>
    <row r="48" spans="1:100" ht="15.6" customHeight="1" thickBot="1" x14ac:dyDescent="0.25">
      <c r="A48" s="102"/>
      <c r="B48" s="254" t="s">
        <v>208</v>
      </c>
      <c r="C48" s="242"/>
      <c r="D48" s="278"/>
      <c r="E48" s="97">
        <f>+'Beiblatt Personal'!C20+'Beiblatt Personal'!C86</f>
        <v>0</v>
      </c>
      <c r="F48" s="102"/>
      <c r="G48" s="102"/>
      <c r="H48" s="102"/>
      <c r="I48" s="105"/>
      <c r="J48" s="105"/>
      <c r="K48" s="105"/>
      <c r="L48" s="105"/>
      <c r="M48" s="105"/>
      <c r="N48" s="105"/>
      <c r="O48" s="105"/>
      <c r="P48" s="105"/>
      <c r="Q48" s="105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225"/>
      <c r="AC48" s="102"/>
      <c r="AD48" s="102"/>
      <c r="AE48" s="102"/>
      <c r="AF48" s="215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  <c r="CM48" s="102"/>
      <c r="CN48" s="102"/>
      <c r="CO48" s="102"/>
      <c r="CP48" s="102"/>
      <c r="CQ48" s="102"/>
      <c r="CR48" s="102"/>
      <c r="CS48" s="102"/>
      <c r="CT48" s="102"/>
      <c r="CU48" s="102"/>
      <c r="CV48" s="102"/>
    </row>
    <row r="49" spans="1:100" ht="15.75" thickBot="1" x14ac:dyDescent="0.25">
      <c r="A49" s="102"/>
      <c r="B49" s="226"/>
      <c r="C49" s="94"/>
      <c r="D49" s="94"/>
      <c r="E49" s="103"/>
      <c r="F49" s="102"/>
      <c r="G49" s="132"/>
      <c r="H49" s="102"/>
      <c r="I49" s="105"/>
      <c r="J49" s="105"/>
      <c r="K49" s="105"/>
      <c r="L49" s="105"/>
      <c r="M49" s="105"/>
      <c r="N49" s="105"/>
      <c r="O49" s="105"/>
      <c r="P49" s="105"/>
      <c r="Q49" s="105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225"/>
      <c r="AC49" s="102"/>
      <c r="AD49" s="102"/>
      <c r="AE49" s="102"/>
      <c r="AF49" s="215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  <c r="CM49" s="102"/>
      <c r="CN49" s="102"/>
      <c r="CO49" s="102"/>
      <c r="CP49" s="102"/>
      <c r="CQ49" s="102"/>
      <c r="CR49" s="102"/>
      <c r="CS49" s="102"/>
      <c r="CT49" s="102"/>
      <c r="CU49" s="102"/>
      <c r="CV49" s="102"/>
    </row>
    <row r="50" spans="1:100" ht="15.6" customHeight="1" x14ac:dyDescent="0.25">
      <c r="A50" s="102"/>
      <c r="B50" s="118" t="s">
        <v>14</v>
      </c>
      <c r="C50" s="308" t="s">
        <v>160</v>
      </c>
      <c r="D50" s="309" t="s">
        <v>177</v>
      </c>
      <c r="E50" s="310" t="s">
        <v>178</v>
      </c>
      <c r="F50" s="102"/>
      <c r="G50" s="102"/>
      <c r="H50" s="102"/>
      <c r="I50" s="476"/>
      <c r="J50" s="476"/>
      <c r="K50" s="476"/>
      <c r="L50" s="476"/>
      <c r="M50" s="476"/>
      <c r="N50" s="476"/>
      <c r="O50" s="476"/>
      <c r="P50" s="476"/>
      <c r="Q50" s="476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225"/>
      <c r="AC50" s="102"/>
      <c r="AD50" s="102"/>
      <c r="AE50" s="102"/>
      <c r="AF50" s="215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  <c r="CM50" s="102"/>
      <c r="CN50" s="102"/>
      <c r="CO50" s="102"/>
      <c r="CP50" s="102"/>
      <c r="CQ50" s="102"/>
      <c r="CR50" s="102"/>
      <c r="CS50" s="102"/>
      <c r="CT50" s="102"/>
      <c r="CU50" s="102"/>
      <c r="CV50" s="102"/>
    </row>
    <row r="51" spans="1:100" ht="15.6" customHeight="1" x14ac:dyDescent="0.2">
      <c r="A51" s="102"/>
      <c r="B51" s="227" t="s">
        <v>179</v>
      </c>
      <c r="C51" s="264">
        <f>+Kalkulation!D20+Kalkulation!D21</f>
        <v>0</v>
      </c>
      <c r="D51" s="127"/>
      <c r="E51" s="244"/>
      <c r="F51" s="102"/>
      <c r="G51" s="102"/>
      <c r="H51" s="102"/>
      <c r="I51" s="108"/>
      <c r="J51" s="108"/>
      <c r="K51" s="108"/>
      <c r="L51" s="108"/>
      <c r="M51" s="108"/>
      <c r="N51" s="108"/>
      <c r="O51" s="108"/>
      <c r="P51" s="108"/>
      <c r="Q51" s="108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225"/>
      <c r="AC51" s="102"/>
      <c r="AD51" s="102"/>
      <c r="AE51" s="102"/>
      <c r="AF51" s="215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  <c r="CM51" s="102"/>
      <c r="CN51" s="102"/>
      <c r="CO51" s="102"/>
      <c r="CP51" s="102"/>
      <c r="CQ51" s="102"/>
      <c r="CR51" s="102"/>
      <c r="CS51" s="102"/>
      <c r="CT51" s="102"/>
      <c r="CU51" s="102"/>
      <c r="CV51" s="102"/>
    </row>
    <row r="52" spans="1:100" ht="15.6" customHeight="1" x14ac:dyDescent="0.2">
      <c r="A52" s="102"/>
      <c r="B52" s="218" t="s">
        <v>180</v>
      </c>
      <c r="C52" s="265">
        <f>+Kalkulation!D17-C51</f>
        <v>0</v>
      </c>
      <c r="D52" s="129"/>
      <c r="E52" s="245">
        <f>+C52</f>
        <v>0</v>
      </c>
      <c r="F52" s="102"/>
      <c r="G52" s="102"/>
      <c r="H52" s="102"/>
      <c r="I52" s="108"/>
      <c r="J52" s="108"/>
      <c r="K52" s="108"/>
      <c r="L52" s="108"/>
      <c r="M52" s="108"/>
      <c r="N52" s="108"/>
      <c r="O52" s="108"/>
      <c r="P52" s="108"/>
      <c r="Q52" s="108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225"/>
      <c r="AC52" s="102"/>
      <c r="AD52" s="102"/>
      <c r="AE52" s="102"/>
      <c r="AF52" s="215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  <c r="CM52" s="102"/>
      <c r="CN52" s="102"/>
      <c r="CO52" s="102"/>
      <c r="CP52" s="102"/>
      <c r="CQ52" s="102"/>
      <c r="CR52" s="102"/>
      <c r="CS52" s="102"/>
      <c r="CT52" s="102"/>
      <c r="CU52" s="102"/>
      <c r="CV52" s="102"/>
    </row>
    <row r="53" spans="1:100" ht="15.6" customHeight="1" x14ac:dyDescent="0.2">
      <c r="A53" s="102"/>
      <c r="B53" s="221" t="s">
        <v>64</v>
      </c>
      <c r="C53" s="266">
        <f>SUM(D53:E53)</f>
        <v>0</v>
      </c>
      <c r="D53" s="130">
        <f>+Kalkulation!D49+Kalkulation!D58</f>
        <v>0</v>
      </c>
      <c r="E53" s="246">
        <f>Kalkulation!D46-D53</f>
        <v>0</v>
      </c>
      <c r="F53" s="102"/>
      <c r="G53" s="102"/>
      <c r="H53" s="102"/>
      <c r="I53" s="108"/>
      <c r="J53" s="108"/>
      <c r="K53" s="108"/>
      <c r="L53" s="108"/>
      <c r="M53" s="108"/>
      <c r="N53" s="108"/>
      <c r="O53" s="108"/>
      <c r="P53" s="108"/>
      <c r="Q53" s="108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225"/>
      <c r="AC53" s="102"/>
      <c r="AD53" s="102"/>
      <c r="AE53" s="102"/>
      <c r="AF53" s="215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  <c r="CM53" s="102"/>
      <c r="CN53" s="102"/>
      <c r="CO53" s="102"/>
      <c r="CP53" s="102"/>
      <c r="CQ53" s="102"/>
      <c r="CR53" s="102"/>
      <c r="CS53" s="102"/>
      <c r="CT53" s="102"/>
      <c r="CU53" s="102"/>
      <c r="CV53" s="102"/>
    </row>
    <row r="54" spans="1:100" ht="15.6" customHeight="1" thickBot="1" x14ac:dyDescent="0.25">
      <c r="A54" s="102"/>
      <c r="B54" s="120" t="s">
        <v>14</v>
      </c>
      <c r="C54" s="267">
        <f>+C53-C51-C52</f>
        <v>0</v>
      </c>
      <c r="D54" s="131">
        <f>+D53</f>
        <v>0</v>
      </c>
      <c r="E54" s="247">
        <f>E53-E52</f>
        <v>0</v>
      </c>
      <c r="F54" s="102"/>
      <c r="G54" s="102"/>
      <c r="H54" s="105"/>
      <c r="I54" s="108"/>
      <c r="J54" s="108"/>
      <c r="K54" s="108"/>
      <c r="L54" s="108"/>
      <c r="M54" s="108"/>
      <c r="N54" s="108"/>
      <c r="O54" s="108"/>
      <c r="P54" s="108"/>
      <c r="Q54" s="108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225"/>
      <c r="AC54" s="102"/>
      <c r="AD54" s="102"/>
      <c r="AE54" s="102"/>
      <c r="AF54" s="215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  <c r="CM54" s="102"/>
      <c r="CN54" s="102"/>
      <c r="CO54" s="102"/>
      <c r="CP54" s="102"/>
      <c r="CQ54" s="102"/>
      <c r="CR54" s="102"/>
      <c r="CS54" s="102"/>
      <c r="CT54" s="102"/>
      <c r="CU54" s="102"/>
      <c r="CV54" s="102"/>
    </row>
    <row r="55" spans="1:100" ht="15" customHeight="1" thickBot="1" x14ac:dyDescent="0.25">
      <c r="A55" s="102"/>
      <c r="B55" s="102"/>
      <c r="C55" s="102"/>
      <c r="D55" s="102"/>
      <c r="E55" s="102"/>
      <c r="F55" s="102"/>
      <c r="G55" s="102"/>
      <c r="H55" s="105"/>
      <c r="I55" s="108"/>
      <c r="J55" s="108"/>
      <c r="K55" s="108"/>
      <c r="L55" s="108"/>
      <c r="M55" s="108"/>
      <c r="N55" s="108"/>
      <c r="O55" s="108"/>
      <c r="P55" s="108"/>
      <c r="Q55" s="108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225"/>
      <c r="AC55" s="102"/>
      <c r="AD55" s="102"/>
      <c r="AE55" s="102"/>
      <c r="AF55" s="215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  <c r="CM55" s="102"/>
      <c r="CN55" s="102"/>
      <c r="CO55" s="102"/>
      <c r="CP55" s="102"/>
      <c r="CQ55" s="102"/>
      <c r="CR55" s="102"/>
      <c r="CS55" s="102"/>
      <c r="CT55" s="102"/>
      <c r="CU55" s="102"/>
      <c r="CV55" s="102"/>
    </row>
    <row r="56" spans="1:100" ht="15.6" customHeight="1" x14ac:dyDescent="0.25">
      <c r="A56" s="102"/>
      <c r="B56" s="118" t="s">
        <v>178</v>
      </c>
      <c r="C56" s="309" t="s">
        <v>181</v>
      </c>
      <c r="D56" s="309" t="s">
        <v>14</v>
      </c>
      <c r="E56" s="310" t="s">
        <v>182</v>
      </c>
      <c r="F56" s="102"/>
      <c r="G56" s="102"/>
      <c r="H56" s="113"/>
      <c r="I56" s="108"/>
      <c r="J56" s="108"/>
      <c r="K56" s="108"/>
      <c r="L56" s="108"/>
      <c r="M56" s="108"/>
      <c r="N56" s="108"/>
      <c r="O56" s="108"/>
      <c r="P56" s="108"/>
      <c r="Q56" s="108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225"/>
      <c r="AC56" s="102"/>
      <c r="AD56" s="102"/>
      <c r="AE56" s="102"/>
      <c r="AF56" s="215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  <c r="CM56" s="102"/>
      <c r="CN56" s="102"/>
      <c r="CO56" s="102"/>
      <c r="CP56" s="102"/>
      <c r="CQ56" s="102"/>
      <c r="CR56" s="102"/>
      <c r="CS56" s="102"/>
      <c r="CT56" s="102"/>
      <c r="CU56" s="102"/>
      <c r="CV56" s="102"/>
    </row>
    <row r="57" spans="1:100" ht="15.6" customHeight="1" x14ac:dyDescent="0.2">
      <c r="A57" s="102"/>
      <c r="B57" s="227" t="s">
        <v>184</v>
      </c>
      <c r="C57" s="126">
        <f>+IFERROR(D57/SUM(C38:C42),0)</f>
        <v>0</v>
      </c>
      <c r="D57" s="127">
        <f>+$E$54*E57</f>
        <v>0</v>
      </c>
      <c r="E57" s="248">
        <f>+IFERROR(IFERROR(SUM(C38:C42)/C19,0)/(IFERROR(SUM(C38:C42)/C19,0)+IFERROR(SUM(C43:C46)/C20,0)+IFERROR(C37/C21,0)),0)</f>
        <v>0</v>
      </c>
      <c r="F57" s="102"/>
      <c r="G57" s="102"/>
      <c r="H57" s="114"/>
      <c r="I57" s="108"/>
      <c r="J57" s="108"/>
      <c r="K57" s="108"/>
      <c r="L57" s="108"/>
      <c r="M57" s="108"/>
      <c r="N57" s="108"/>
      <c r="O57" s="108"/>
      <c r="P57" s="108"/>
      <c r="Q57" s="108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225"/>
      <c r="AC57" s="102"/>
      <c r="AD57" s="102"/>
      <c r="AE57" s="102"/>
      <c r="AF57" s="215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</row>
    <row r="58" spans="1:100" ht="15.6" customHeight="1" x14ac:dyDescent="0.2">
      <c r="A58" s="102"/>
      <c r="B58" s="218" t="s">
        <v>185</v>
      </c>
      <c r="C58" s="124">
        <f>+IFERROR(D58/SUM(C43:C46),0)</f>
        <v>0</v>
      </c>
      <c r="D58" s="128">
        <f t="shared" ref="D58:D59" si="0">+$E$54*E58</f>
        <v>0</v>
      </c>
      <c r="E58" s="249">
        <f>+IFERROR(IFERROR(SUM(C43:C46)/C20,0)/(IFERROR(SUM(C38:C42)/C19,0)+IFERROR(SUM(C43:C46)/C20,0)+IFERROR(C37/C21,0)),0)</f>
        <v>0</v>
      </c>
      <c r="F58" s="102"/>
      <c r="G58" s="102"/>
      <c r="H58" s="112"/>
      <c r="I58" s="108"/>
      <c r="J58" s="108"/>
      <c r="K58" s="108"/>
      <c r="L58" s="108"/>
      <c r="M58" s="108"/>
      <c r="N58" s="108"/>
      <c r="O58" s="108"/>
      <c r="P58" s="108"/>
      <c r="Q58" s="108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225"/>
      <c r="AC58" s="102"/>
      <c r="AD58" s="102"/>
      <c r="AE58" s="102"/>
      <c r="AF58" s="215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  <c r="CM58" s="102"/>
      <c r="CN58" s="102"/>
      <c r="CO58" s="102"/>
      <c r="CP58" s="102"/>
      <c r="CQ58" s="102"/>
      <c r="CR58" s="102"/>
      <c r="CS58" s="102"/>
      <c r="CT58" s="102"/>
      <c r="CU58" s="102"/>
      <c r="CV58" s="102"/>
    </row>
    <row r="59" spans="1:100" ht="15.6" customHeight="1" thickBot="1" x14ac:dyDescent="0.25">
      <c r="A59" s="102"/>
      <c r="B59" s="250" t="s">
        <v>186</v>
      </c>
      <c r="C59" s="125">
        <f>+IFERROR(D59/C37,0)</f>
        <v>0</v>
      </c>
      <c r="D59" s="251">
        <f t="shared" si="0"/>
        <v>0</v>
      </c>
      <c r="E59" s="252">
        <f>+IFERROR(IFERROR(C37/C21,0)/(IFERROR(SUM(C38:C42)/C19,0)+IFERROR(SUM(C43:C46)/C20,0)+IFERROR(C37/C21,0)),0)</f>
        <v>0</v>
      </c>
      <c r="F59" s="102"/>
      <c r="G59" s="102"/>
      <c r="H59" s="114"/>
      <c r="I59" s="108"/>
      <c r="J59" s="108"/>
      <c r="K59" s="108"/>
      <c r="L59" s="108"/>
      <c r="M59" s="108"/>
      <c r="N59" s="108"/>
      <c r="O59" s="108"/>
      <c r="P59" s="108"/>
      <c r="Q59" s="108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225"/>
      <c r="AC59" s="102"/>
      <c r="AD59" s="102"/>
      <c r="AE59" s="102"/>
      <c r="AF59" s="215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</row>
    <row r="60" spans="1:100" ht="15.6" customHeight="1" thickBot="1" x14ac:dyDescent="0.25">
      <c r="A60" s="102"/>
      <c r="B60" s="102"/>
      <c r="C60" s="102"/>
      <c r="D60" s="102"/>
      <c r="E60" s="102"/>
      <c r="F60" s="102"/>
      <c r="G60" s="102"/>
      <c r="H60" s="112"/>
      <c r="I60" s="108"/>
      <c r="J60" s="108"/>
      <c r="K60" s="108"/>
      <c r="L60" s="108"/>
      <c r="M60" s="108"/>
      <c r="N60" s="108"/>
      <c r="O60" s="108"/>
      <c r="P60" s="108"/>
      <c r="Q60" s="108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215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  <c r="CM60" s="102"/>
      <c r="CN60" s="102"/>
      <c r="CO60" s="102"/>
      <c r="CP60" s="102"/>
      <c r="CQ60" s="102"/>
      <c r="CR60" s="102"/>
      <c r="CS60" s="102"/>
      <c r="CT60" s="102"/>
      <c r="CU60" s="102"/>
      <c r="CV60" s="102"/>
    </row>
    <row r="61" spans="1:100" ht="15.6" customHeight="1" x14ac:dyDescent="0.25">
      <c r="A61" s="102"/>
      <c r="B61" s="118" t="s">
        <v>187</v>
      </c>
      <c r="C61" s="308" t="s">
        <v>188</v>
      </c>
      <c r="D61" s="309" t="s">
        <v>189</v>
      </c>
      <c r="E61" s="310" t="s">
        <v>181</v>
      </c>
      <c r="F61" s="215"/>
      <c r="G61" s="102"/>
      <c r="H61" s="215"/>
      <c r="I61" s="108"/>
      <c r="J61" s="108"/>
      <c r="K61" s="108"/>
      <c r="L61" s="108"/>
      <c r="M61" s="108"/>
      <c r="N61" s="108"/>
      <c r="O61" s="108"/>
      <c r="P61" s="108"/>
      <c r="Q61" s="108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215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  <c r="CM61" s="102"/>
      <c r="CN61" s="102"/>
      <c r="CO61" s="102"/>
      <c r="CP61" s="102"/>
      <c r="CQ61" s="102"/>
      <c r="CR61" s="102"/>
      <c r="CS61" s="102"/>
      <c r="CT61" s="102"/>
      <c r="CU61" s="102"/>
      <c r="CV61" s="102"/>
    </row>
    <row r="62" spans="1:100" ht="15.6" customHeight="1" x14ac:dyDescent="0.2">
      <c r="A62" s="102"/>
      <c r="B62" s="212" t="s">
        <v>162</v>
      </c>
      <c r="C62" s="269">
        <f>+D62+E62</f>
        <v>0</v>
      </c>
      <c r="D62" s="122">
        <f>+IFERROR($E37*$C$74/$C37,0)</f>
        <v>0</v>
      </c>
      <c r="E62" s="121">
        <f>+C59</f>
        <v>0</v>
      </c>
      <c r="F62" s="102"/>
      <c r="G62" s="102"/>
      <c r="H62" s="102"/>
      <c r="I62" s="108"/>
      <c r="J62" s="108"/>
      <c r="K62" s="108"/>
      <c r="L62" s="108"/>
      <c r="M62" s="108"/>
      <c r="N62" s="108"/>
      <c r="O62" s="108"/>
      <c r="P62" s="108"/>
      <c r="Q62" s="108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  <c r="CM62" s="102"/>
      <c r="CN62" s="102"/>
      <c r="CO62" s="102"/>
      <c r="CP62" s="102"/>
      <c r="CQ62" s="102"/>
      <c r="CR62" s="102"/>
      <c r="CS62" s="102"/>
      <c r="CT62" s="102"/>
      <c r="CU62" s="102"/>
      <c r="CV62" s="102"/>
    </row>
    <row r="63" spans="1:100" ht="13.5" customHeight="1" x14ac:dyDescent="0.2">
      <c r="A63" s="102"/>
      <c r="B63" s="218" t="s">
        <v>175</v>
      </c>
      <c r="C63" s="270">
        <f t="shared" ref="C63:C71" si="1">+D63+E63</f>
        <v>0</v>
      </c>
      <c r="D63" s="123">
        <f>+IFERROR($E46*$C$74/$C46,0)</f>
        <v>0</v>
      </c>
      <c r="E63" s="95">
        <f>IF(D63=0,0,$C$58)</f>
        <v>0</v>
      </c>
      <c r="F63" s="102"/>
      <c r="G63" s="102"/>
      <c r="H63" s="102"/>
      <c r="I63" s="108"/>
      <c r="J63" s="108"/>
      <c r="K63" s="108"/>
      <c r="L63" s="108"/>
      <c r="M63" s="108"/>
      <c r="N63" s="108"/>
      <c r="O63" s="108"/>
      <c r="P63" s="108"/>
      <c r="Q63" s="108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</row>
    <row r="64" spans="1:100" ht="15.6" customHeight="1" x14ac:dyDescent="0.2">
      <c r="A64" s="102"/>
      <c r="B64" s="218" t="s">
        <v>174</v>
      </c>
      <c r="C64" s="270">
        <f t="shared" si="1"/>
        <v>0</v>
      </c>
      <c r="D64" s="123">
        <f>+IFERROR($E45*$C$74/$C45,0)</f>
        <v>0</v>
      </c>
      <c r="E64" s="95">
        <f>IF(D64=0,0,$C$58)</f>
        <v>0</v>
      </c>
      <c r="F64" s="102"/>
      <c r="G64" s="102"/>
      <c r="H64" s="102"/>
      <c r="I64" s="108"/>
      <c r="J64" s="108"/>
      <c r="K64" s="108"/>
      <c r="L64" s="108"/>
      <c r="M64" s="108"/>
      <c r="N64" s="108"/>
      <c r="O64" s="108"/>
      <c r="P64" s="108"/>
      <c r="Q64" s="108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  <c r="CM64" s="102"/>
      <c r="CN64" s="102"/>
      <c r="CO64" s="102"/>
      <c r="CP64" s="102"/>
      <c r="CQ64" s="102"/>
      <c r="CR64" s="102"/>
      <c r="CS64" s="102"/>
      <c r="CT64" s="102"/>
      <c r="CU64" s="102"/>
      <c r="CV64" s="102"/>
    </row>
    <row r="65" spans="1:100" ht="15.6" customHeight="1" x14ac:dyDescent="0.2">
      <c r="A65" s="102"/>
      <c r="B65" s="218" t="s">
        <v>173</v>
      </c>
      <c r="C65" s="270">
        <f t="shared" si="1"/>
        <v>0</v>
      </c>
      <c r="D65" s="123">
        <f>+IFERROR($E44*$C$74/$C44,0)</f>
        <v>0</v>
      </c>
      <c r="E65" s="95">
        <f>IF(D65=0,0,$C$58)</f>
        <v>0</v>
      </c>
      <c r="F65" s="102"/>
      <c r="G65" s="102"/>
      <c r="H65" s="102"/>
      <c r="I65" s="108"/>
      <c r="J65" s="108"/>
      <c r="K65" s="108"/>
      <c r="L65" s="108"/>
      <c r="M65" s="108"/>
      <c r="N65" s="108"/>
      <c r="O65" s="108"/>
      <c r="P65" s="108"/>
      <c r="Q65" s="108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</row>
    <row r="66" spans="1:100" ht="15.6" customHeight="1" x14ac:dyDescent="0.2">
      <c r="A66" s="102"/>
      <c r="B66" s="218" t="s">
        <v>172</v>
      </c>
      <c r="C66" s="271">
        <f t="shared" si="1"/>
        <v>0</v>
      </c>
      <c r="D66" s="123">
        <f>+IFERROR($E43*$C$74/$C43,0)</f>
        <v>0</v>
      </c>
      <c r="E66" s="95">
        <f>IF(D66=0,0,$C$58)</f>
        <v>0</v>
      </c>
      <c r="F66" s="102"/>
      <c r="G66" s="102"/>
      <c r="H66" s="102"/>
      <c r="I66" s="108"/>
      <c r="J66" s="108"/>
      <c r="K66" s="108"/>
      <c r="L66" s="108"/>
      <c r="M66" s="108"/>
      <c r="N66" s="108"/>
      <c r="O66" s="108"/>
      <c r="P66" s="108"/>
      <c r="Q66" s="108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102"/>
      <c r="CT66" s="102"/>
      <c r="CU66" s="102"/>
      <c r="CV66" s="102"/>
    </row>
    <row r="67" spans="1:100" ht="15.6" customHeight="1" x14ac:dyDescent="0.2">
      <c r="A67" s="102"/>
      <c r="B67" s="218" t="s">
        <v>171</v>
      </c>
      <c r="C67" s="271">
        <f t="shared" si="1"/>
        <v>0</v>
      </c>
      <c r="D67" s="123">
        <f>+IFERROR($E42*$C$74/$C42,0)</f>
        <v>0</v>
      </c>
      <c r="E67" s="96">
        <f>IF(D67=0,0,$C$57)</f>
        <v>0</v>
      </c>
      <c r="F67" s="102"/>
      <c r="G67" s="102"/>
      <c r="H67" s="102"/>
      <c r="I67" s="108"/>
      <c r="J67" s="108"/>
      <c r="K67" s="108"/>
      <c r="L67" s="108"/>
      <c r="M67" s="108"/>
      <c r="N67" s="108"/>
      <c r="O67" s="108"/>
      <c r="P67" s="108"/>
      <c r="Q67" s="108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  <c r="CM67" s="102"/>
      <c r="CN67" s="102"/>
      <c r="CO67" s="102"/>
      <c r="CP67" s="102"/>
      <c r="CQ67" s="102"/>
      <c r="CR67" s="102"/>
      <c r="CS67" s="102"/>
      <c r="CT67" s="102"/>
      <c r="CU67" s="102"/>
      <c r="CV67" s="102"/>
    </row>
    <row r="68" spans="1:100" ht="15.6" customHeight="1" x14ac:dyDescent="0.2">
      <c r="A68" s="102"/>
      <c r="B68" s="218" t="s">
        <v>170</v>
      </c>
      <c r="C68" s="271">
        <f t="shared" si="1"/>
        <v>0</v>
      </c>
      <c r="D68" s="123">
        <f>+IFERROR($E41*$C$74/$C41,0)</f>
        <v>0</v>
      </c>
      <c r="E68" s="96">
        <f>IF(D68=0,0,$C$57)</f>
        <v>0</v>
      </c>
      <c r="F68" s="102"/>
      <c r="G68" s="102"/>
      <c r="H68" s="102"/>
      <c r="I68" s="108"/>
      <c r="J68" s="108"/>
      <c r="K68" s="108"/>
      <c r="L68" s="108"/>
      <c r="M68" s="108"/>
      <c r="N68" s="108"/>
      <c r="O68" s="108"/>
      <c r="P68" s="108"/>
      <c r="Q68" s="108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  <c r="CM68" s="102"/>
      <c r="CN68" s="102"/>
      <c r="CO68" s="102"/>
      <c r="CP68" s="102"/>
      <c r="CQ68" s="102"/>
      <c r="CR68" s="102"/>
      <c r="CS68" s="102"/>
      <c r="CT68" s="102"/>
      <c r="CU68" s="102"/>
      <c r="CV68" s="102"/>
    </row>
    <row r="69" spans="1:100" ht="15.6" customHeight="1" x14ac:dyDescent="0.2">
      <c r="A69" s="102"/>
      <c r="B69" s="218" t="s">
        <v>169</v>
      </c>
      <c r="C69" s="271">
        <f t="shared" si="1"/>
        <v>0</v>
      </c>
      <c r="D69" s="123">
        <f>+IFERROR($E40*$C$74/$C40,0)</f>
        <v>0</v>
      </c>
      <c r="E69" s="96">
        <f>IF(D69=0,0,$C$57)</f>
        <v>0</v>
      </c>
      <c r="F69" s="102"/>
      <c r="G69" s="102"/>
      <c r="H69" s="102"/>
      <c r="I69" s="108"/>
      <c r="J69" s="108"/>
      <c r="K69" s="108"/>
      <c r="L69" s="108"/>
      <c r="M69" s="108"/>
      <c r="N69" s="108"/>
      <c r="O69" s="108"/>
      <c r="P69" s="108"/>
      <c r="Q69" s="108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</row>
    <row r="70" spans="1:100" ht="15.6" customHeight="1" x14ac:dyDescent="0.2">
      <c r="A70" s="102"/>
      <c r="B70" s="218" t="s">
        <v>168</v>
      </c>
      <c r="C70" s="271">
        <f t="shared" si="1"/>
        <v>0</v>
      </c>
      <c r="D70" s="123">
        <f>+IFERROR($E39*$C$74/$C39,0)</f>
        <v>0</v>
      </c>
      <c r="E70" s="96">
        <f>IF(D70=0,0,$C$57)</f>
        <v>0</v>
      </c>
      <c r="F70" s="102"/>
      <c r="G70" s="102"/>
      <c r="H70" s="102"/>
      <c r="I70" s="108"/>
      <c r="J70" s="108"/>
      <c r="K70" s="108"/>
      <c r="L70" s="108"/>
      <c r="M70" s="108"/>
      <c r="N70" s="108"/>
      <c r="O70" s="108"/>
      <c r="P70" s="108"/>
      <c r="Q70" s="108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  <c r="CM70" s="102"/>
      <c r="CN70" s="102"/>
      <c r="CO70" s="102"/>
      <c r="CP70" s="102"/>
      <c r="CQ70" s="102"/>
      <c r="CR70" s="102"/>
      <c r="CS70" s="102"/>
      <c r="CT70" s="102"/>
      <c r="CU70" s="102"/>
      <c r="CV70" s="102"/>
    </row>
    <row r="71" spans="1:100" ht="15.6" customHeight="1" thickBot="1" x14ac:dyDescent="0.25">
      <c r="A71" s="102"/>
      <c r="B71" s="228" t="s">
        <v>167</v>
      </c>
      <c r="C71" s="243">
        <f t="shared" si="1"/>
        <v>0</v>
      </c>
      <c r="D71" s="125">
        <f>+IFERROR($E38*$C$74/$C38,0)</f>
        <v>0</v>
      </c>
      <c r="E71" s="97">
        <f>IF(D71=0,0,$C$57)</f>
        <v>0</v>
      </c>
      <c r="F71" s="102"/>
      <c r="G71" s="102"/>
      <c r="H71" s="102"/>
      <c r="I71" s="108"/>
      <c r="J71" s="108"/>
      <c r="K71" s="108"/>
      <c r="L71" s="108"/>
      <c r="M71" s="108"/>
      <c r="N71" s="108"/>
      <c r="O71" s="108"/>
      <c r="P71" s="108"/>
      <c r="Q71" s="108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  <c r="CM71" s="102"/>
      <c r="CN71" s="102"/>
      <c r="CO71" s="102"/>
      <c r="CP71" s="102"/>
      <c r="CQ71" s="102"/>
      <c r="CR71" s="102"/>
      <c r="CS71" s="102"/>
      <c r="CT71" s="102"/>
      <c r="CU71" s="102"/>
      <c r="CV71" s="102"/>
    </row>
    <row r="72" spans="1:100" ht="15.6" customHeight="1" thickBot="1" x14ac:dyDescent="0.25">
      <c r="A72" s="102"/>
      <c r="B72" s="102"/>
      <c r="C72" s="102"/>
      <c r="D72" s="102"/>
      <c r="E72" s="215"/>
      <c r="F72" s="102"/>
      <c r="G72" s="102"/>
      <c r="H72" s="102"/>
      <c r="I72" s="108"/>
      <c r="J72" s="108"/>
      <c r="K72" s="108"/>
      <c r="L72" s="108"/>
      <c r="M72" s="108"/>
      <c r="N72" s="108"/>
      <c r="O72" s="108"/>
      <c r="P72" s="108"/>
      <c r="Q72" s="108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  <c r="CM72" s="102"/>
      <c r="CN72" s="102"/>
      <c r="CO72" s="102"/>
      <c r="CP72" s="102"/>
      <c r="CQ72" s="102"/>
      <c r="CR72" s="102"/>
      <c r="CS72" s="102"/>
      <c r="CT72" s="102"/>
      <c r="CU72" s="102"/>
      <c r="CV72" s="102"/>
    </row>
    <row r="73" spans="1:100" ht="15.6" customHeight="1" x14ac:dyDescent="0.25">
      <c r="A73" s="102"/>
      <c r="B73" s="253" t="s">
        <v>206</v>
      </c>
      <c r="C73" s="133"/>
      <c r="D73" s="102"/>
      <c r="E73" s="102"/>
      <c r="F73" s="102"/>
      <c r="G73" s="102"/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  <c r="CM73" s="102"/>
      <c r="CN73" s="102"/>
      <c r="CO73" s="102"/>
      <c r="CP73" s="102"/>
      <c r="CQ73" s="102"/>
      <c r="CR73" s="102"/>
      <c r="CS73" s="102"/>
      <c r="CT73" s="102"/>
      <c r="CU73" s="102"/>
      <c r="CV73" s="102"/>
    </row>
    <row r="74" spans="1:100" ht="15.6" customHeight="1" x14ac:dyDescent="0.2">
      <c r="A74" s="102"/>
      <c r="B74" s="274" t="s">
        <v>183</v>
      </c>
      <c r="C74" s="273">
        <f>+IFERROR((Kalkulation!D49+Kalkulation!D58)/('Beiblatt Personal'!C20+'Beiblatt Personal'!C86),0)</f>
        <v>0</v>
      </c>
      <c r="D74" s="102"/>
      <c r="E74" s="102"/>
      <c r="F74" s="102"/>
      <c r="G74" s="102"/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  <c r="CM74" s="102"/>
      <c r="CN74" s="102"/>
      <c r="CO74" s="102"/>
      <c r="CP74" s="102"/>
      <c r="CQ74" s="102"/>
      <c r="CR74" s="102"/>
      <c r="CS74" s="102"/>
      <c r="CT74" s="102"/>
      <c r="CU74" s="102"/>
      <c r="CV74" s="102"/>
    </row>
    <row r="75" spans="1:100" ht="15.6" customHeight="1" thickBot="1" x14ac:dyDescent="0.25">
      <c r="A75" s="102"/>
      <c r="B75" s="275" t="s">
        <v>315</v>
      </c>
      <c r="C75" s="279">
        <f>C74*37</f>
        <v>0</v>
      </c>
      <c r="D75" s="102"/>
      <c r="E75" s="102"/>
      <c r="F75" s="102"/>
      <c r="G75" s="102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  <c r="CM75" s="102"/>
      <c r="CN75" s="102"/>
      <c r="CO75" s="102"/>
      <c r="CP75" s="102"/>
      <c r="CQ75" s="102"/>
      <c r="CR75" s="102"/>
      <c r="CS75" s="102"/>
      <c r="CT75" s="102"/>
      <c r="CU75" s="102"/>
      <c r="CV75" s="102"/>
    </row>
    <row r="76" spans="1:100" ht="15.6" customHeight="1" thickBot="1" x14ac:dyDescent="0.25">
      <c r="A76" s="102"/>
      <c r="B76" s="102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  <c r="CM76" s="102"/>
      <c r="CN76" s="102"/>
      <c r="CO76" s="102"/>
      <c r="CP76" s="102"/>
      <c r="CQ76" s="102"/>
      <c r="CR76" s="102"/>
      <c r="CS76" s="102"/>
      <c r="CT76" s="102"/>
      <c r="CU76" s="102"/>
      <c r="CV76" s="102"/>
    </row>
    <row r="77" spans="1:100" ht="15.6" customHeight="1" x14ac:dyDescent="0.25">
      <c r="A77" s="102"/>
      <c r="B77" s="272" t="s">
        <v>22</v>
      </c>
      <c r="C77" s="483"/>
      <c r="D77" s="483"/>
      <c r="E77" s="484"/>
      <c r="F77" s="102"/>
      <c r="G77" s="102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  <c r="CM77" s="102"/>
      <c r="CN77" s="102"/>
      <c r="CO77" s="102"/>
      <c r="CP77" s="102"/>
      <c r="CQ77" s="102"/>
      <c r="CR77" s="102"/>
      <c r="CS77" s="102"/>
      <c r="CT77" s="102"/>
      <c r="CU77" s="102"/>
      <c r="CV77" s="102"/>
    </row>
    <row r="78" spans="1:100" ht="100.15" customHeight="1" x14ac:dyDescent="0.2">
      <c r="A78" s="102"/>
      <c r="B78" s="255" t="s">
        <v>200</v>
      </c>
      <c r="C78" s="470"/>
      <c r="D78" s="471"/>
      <c r="E78" s="47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  <c r="CM78" s="102"/>
      <c r="CN78" s="102"/>
      <c r="CO78" s="102"/>
      <c r="CP78" s="102"/>
      <c r="CQ78" s="102"/>
      <c r="CR78" s="102"/>
      <c r="CS78" s="102"/>
      <c r="CT78" s="102"/>
      <c r="CU78" s="102"/>
      <c r="CV78" s="102"/>
    </row>
    <row r="79" spans="1:100" ht="100.15" customHeight="1" thickBot="1" x14ac:dyDescent="0.25">
      <c r="A79" s="102"/>
      <c r="B79" s="256" t="s">
        <v>207</v>
      </c>
      <c r="C79" s="473"/>
      <c r="D79" s="474"/>
      <c r="E79" s="475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  <c r="CM79" s="102"/>
      <c r="CN79" s="102"/>
      <c r="CO79" s="102"/>
      <c r="CP79" s="102"/>
      <c r="CQ79" s="102"/>
      <c r="CR79" s="102"/>
      <c r="CS79" s="102"/>
      <c r="CT79" s="102"/>
      <c r="CU79" s="102"/>
      <c r="CV79" s="102"/>
    </row>
    <row r="80" spans="1:100" ht="15.6" customHeight="1" x14ac:dyDescent="0.2">
      <c r="A80" s="102"/>
      <c r="B80" s="102"/>
      <c r="C80" s="102"/>
      <c r="D80" s="102"/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  <c r="CM80" s="102"/>
      <c r="CN80" s="102"/>
      <c r="CO80" s="102"/>
      <c r="CP80" s="102"/>
      <c r="CQ80" s="102"/>
      <c r="CR80" s="102"/>
      <c r="CS80" s="102"/>
      <c r="CT80" s="102"/>
      <c r="CU80" s="102"/>
      <c r="CV80" s="102"/>
    </row>
    <row r="81" spans="1:100" ht="15.6" customHeight="1" x14ac:dyDescent="0.2">
      <c r="A81" s="102"/>
      <c r="B81" s="102"/>
      <c r="C81" s="102"/>
      <c r="D81" s="102"/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  <c r="CM81" s="102"/>
      <c r="CN81" s="102"/>
      <c r="CO81" s="102"/>
      <c r="CP81" s="102"/>
      <c r="CQ81" s="102"/>
      <c r="CR81" s="102"/>
      <c r="CS81" s="102"/>
      <c r="CT81" s="102"/>
      <c r="CU81" s="102"/>
      <c r="CV81" s="102"/>
    </row>
    <row r="82" spans="1:100" ht="15.6" customHeight="1" x14ac:dyDescent="0.2">
      <c r="A82" s="102"/>
      <c r="B82" s="102"/>
      <c r="C82" s="102"/>
      <c r="D82" s="102"/>
      <c r="E82" s="102"/>
      <c r="F82" s="102"/>
      <c r="G82" s="102"/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  <c r="CM82" s="102"/>
      <c r="CN82" s="102"/>
      <c r="CO82" s="102"/>
      <c r="CP82" s="102"/>
      <c r="CQ82" s="102"/>
      <c r="CR82" s="102"/>
      <c r="CS82" s="102"/>
      <c r="CT82" s="102"/>
      <c r="CU82" s="102"/>
      <c r="CV82" s="102"/>
    </row>
    <row r="83" spans="1:100" ht="15.6" customHeight="1" x14ac:dyDescent="0.2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  <c r="CM83" s="102"/>
      <c r="CN83" s="102"/>
      <c r="CO83" s="102"/>
      <c r="CP83" s="102"/>
      <c r="CQ83" s="102"/>
      <c r="CR83" s="102"/>
      <c r="CS83" s="102"/>
      <c r="CT83" s="102"/>
      <c r="CU83" s="102"/>
      <c r="CV83" s="102"/>
    </row>
    <row r="84" spans="1:100" ht="15.6" customHeight="1" x14ac:dyDescent="0.2">
      <c r="A84" s="102"/>
      <c r="B84" s="102"/>
      <c r="C84" s="102"/>
      <c r="D84" s="102"/>
      <c r="E84" s="102"/>
      <c r="F84" s="102"/>
      <c r="G84" s="102"/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2"/>
    </row>
    <row r="85" spans="1:100" ht="15.6" customHeight="1" x14ac:dyDescent="0.2">
      <c r="A85" s="102"/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  <c r="CM85" s="102"/>
      <c r="CN85" s="102"/>
      <c r="CO85" s="102"/>
      <c r="CP85" s="102"/>
      <c r="CQ85" s="102"/>
      <c r="CR85" s="102"/>
      <c r="CS85" s="102"/>
      <c r="CT85" s="102"/>
      <c r="CU85" s="102"/>
      <c r="CV85" s="102"/>
    </row>
    <row r="86" spans="1:100" ht="15.6" customHeight="1" x14ac:dyDescent="0.2">
      <c r="A86" s="102"/>
      <c r="B86" s="102"/>
      <c r="C86" s="102"/>
      <c r="D86" s="102"/>
      <c r="E86" s="102"/>
      <c r="F86" s="102"/>
      <c r="G86" s="102"/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  <c r="CM86" s="102"/>
      <c r="CN86" s="102"/>
      <c r="CO86" s="102"/>
      <c r="CP86" s="102"/>
      <c r="CQ86" s="102"/>
      <c r="CR86" s="102"/>
      <c r="CS86" s="102"/>
      <c r="CT86" s="102"/>
      <c r="CU86" s="102"/>
      <c r="CV86" s="102"/>
    </row>
    <row r="87" spans="1:100" ht="15.6" customHeight="1" x14ac:dyDescent="0.2">
      <c r="A87" s="102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  <c r="CM87" s="102"/>
      <c r="CN87" s="102"/>
      <c r="CO87" s="102"/>
      <c r="CP87" s="102"/>
      <c r="CQ87" s="102"/>
      <c r="CR87" s="102"/>
      <c r="CS87" s="102"/>
      <c r="CT87" s="102"/>
      <c r="CU87" s="102"/>
      <c r="CV87" s="102"/>
    </row>
    <row r="88" spans="1:100" ht="15.6" customHeight="1" x14ac:dyDescent="0.2">
      <c r="A88" s="102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  <c r="CM88" s="102"/>
      <c r="CN88" s="102"/>
      <c r="CO88" s="102"/>
      <c r="CP88" s="102"/>
      <c r="CQ88" s="102"/>
      <c r="CR88" s="102"/>
      <c r="CS88" s="102"/>
      <c r="CT88" s="102"/>
      <c r="CU88" s="102"/>
      <c r="CV88" s="102"/>
    </row>
    <row r="89" spans="1:100" ht="15.6" customHeight="1" x14ac:dyDescent="0.2">
      <c r="A89" s="102"/>
      <c r="B89" s="102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  <c r="CM89" s="102"/>
      <c r="CN89" s="102"/>
      <c r="CO89" s="102"/>
      <c r="CP89" s="102"/>
      <c r="CQ89" s="102"/>
      <c r="CR89" s="102"/>
      <c r="CS89" s="102"/>
      <c r="CT89" s="102"/>
      <c r="CU89" s="102"/>
      <c r="CV89" s="102"/>
    </row>
    <row r="90" spans="1:100" ht="15.6" customHeight="1" x14ac:dyDescent="0.2">
      <c r="A90" s="102"/>
      <c r="B90" s="102"/>
      <c r="C90" s="102"/>
      <c r="D90" s="102"/>
      <c r="E90" s="102"/>
      <c r="F90" s="102"/>
      <c r="G90" s="102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  <c r="CM90" s="102"/>
      <c r="CN90" s="102"/>
      <c r="CO90" s="102"/>
      <c r="CP90" s="102"/>
      <c r="CQ90" s="102"/>
      <c r="CR90" s="102"/>
      <c r="CS90" s="102"/>
      <c r="CT90" s="102"/>
      <c r="CU90" s="102"/>
      <c r="CV90" s="102"/>
    </row>
    <row r="91" spans="1:100" ht="15.6" customHeight="1" x14ac:dyDescent="0.2">
      <c r="A91" s="102"/>
      <c r="B91" s="102"/>
      <c r="C91" s="102"/>
      <c r="D91" s="102"/>
      <c r="E91" s="102"/>
      <c r="F91" s="102"/>
      <c r="G91" s="102"/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  <c r="CM91" s="102"/>
      <c r="CN91" s="102"/>
      <c r="CO91" s="102"/>
      <c r="CP91" s="102"/>
      <c r="CQ91" s="102"/>
      <c r="CR91" s="102"/>
      <c r="CS91" s="102"/>
      <c r="CT91" s="102"/>
      <c r="CU91" s="102"/>
      <c r="CV91" s="102"/>
    </row>
    <row r="92" spans="1:100" ht="15.6" customHeight="1" x14ac:dyDescent="0.2">
      <c r="A92" s="102"/>
      <c r="B92" s="102"/>
      <c r="C92" s="102"/>
      <c r="D92" s="102"/>
      <c r="E92" s="102"/>
      <c r="F92" s="102"/>
      <c r="G92" s="102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  <c r="CM92" s="102"/>
      <c r="CN92" s="102"/>
      <c r="CO92" s="102"/>
      <c r="CP92" s="102"/>
      <c r="CQ92" s="102"/>
      <c r="CR92" s="102"/>
      <c r="CS92" s="102"/>
      <c r="CT92" s="102"/>
      <c r="CU92" s="102"/>
      <c r="CV92" s="102"/>
    </row>
    <row r="93" spans="1:100" ht="15.6" customHeight="1" x14ac:dyDescent="0.2">
      <c r="A93" s="102"/>
      <c r="B93" s="102"/>
      <c r="C93" s="102"/>
      <c r="D93" s="102"/>
      <c r="E93" s="102"/>
      <c r="F93" s="102"/>
      <c r="G93" s="102"/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  <c r="CM93" s="102"/>
      <c r="CN93" s="102"/>
      <c r="CO93" s="102"/>
      <c r="CP93" s="102"/>
      <c r="CQ93" s="102"/>
      <c r="CR93" s="102"/>
      <c r="CS93" s="102"/>
      <c r="CT93" s="102"/>
      <c r="CU93" s="102"/>
      <c r="CV93" s="102"/>
    </row>
    <row r="94" spans="1:100" ht="15.6" customHeight="1" x14ac:dyDescent="0.2">
      <c r="A94" s="102"/>
      <c r="B94" s="102"/>
      <c r="C94" s="102"/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  <c r="CM94" s="102"/>
      <c r="CN94" s="102"/>
      <c r="CO94" s="102"/>
      <c r="CP94" s="102"/>
      <c r="CQ94" s="102"/>
      <c r="CR94" s="102"/>
      <c r="CS94" s="102"/>
      <c r="CT94" s="102"/>
      <c r="CU94" s="102"/>
      <c r="CV94" s="102"/>
    </row>
    <row r="95" spans="1:100" ht="15.6" customHeight="1" x14ac:dyDescent="0.2">
      <c r="A95" s="102"/>
      <c r="B95" s="102"/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  <c r="CM95" s="102"/>
      <c r="CN95" s="102"/>
      <c r="CO95" s="102"/>
      <c r="CP95" s="102"/>
      <c r="CQ95" s="102"/>
      <c r="CR95" s="102"/>
      <c r="CS95" s="102"/>
      <c r="CT95" s="102"/>
      <c r="CU95" s="102"/>
      <c r="CV95" s="102"/>
    </row>
    <row r="96" spans="1:100" ht="15.6" customHeight="1" x14ac:dyDescent="0.2">
      <c r="A96" s="102"/>
      <c r="B96" s="102"/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  <c r="CM96" s="102"/>
      <c r="CN96" s="102"/>
      <c r="CO96" s="102"/>
      <c r="CP96" s="102"/>
      <c r="CQ96" s="102"/>
      <c r="CR96" s="102"/>
      <c r="CS96" s="102"/>
      <c r="CT96" s="102"/>
      <c r="CU96" s="102"/>
      <c r="CV96" s="102"/>
    </row>
    <row r="97" spans="1:100" ht="15.6" customHeight="1" x14ac:dyDescent="0.2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  <c r="CM97" s="102"/>
      <c r="CN97" s="102"/>
      <c r="CO97" s="102"/>
      <c r="CP97" s="102"/>
      <c r="CQ97" s="102"/>
      <c r="CR97" s="102"/>
      <c r="CS97" s="102"/>
      <c r="CT97" s="102"/>
      <c r="CU97" s="102"/>
      <c r="CV97" s="102"/>
    </row>
    <row r="98" spans="1:100" ht="15.6" customHeight="1" x14ac:dyDescent="0.2">
      <c r="A98" s="102"/>
      <c r="B98" s="102"/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  <c r="CM98" s="102"/>
      <c r="CN98" s="102"/>
      <c r="CO98" s="102"/>
      <c r="CP98" s="102"/>
      <c r="CQ98" s="102"/>
      <c r="CR98" s="102"/>
      <c r="CS98" s="102"/>
      <c r="CT98" s="102"/>
      <c r="CU98" s="102"/>
      <c r="CV98" s="102"/>
    </row>
    <row r="99" spans="1:100" ht="15.6" customHeight="1" x14ac:dyDescent="0.2">
      <c r="A99" s="102"/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  <c r="CM99" s="102"/>
      <c r="CN99" s="102"/>
      <c r="CO99" s="102"/>
      <c r="CP99" s="102"/>
      <c r="CQ99" s="102"/>
      <c r="CR99" s="102"/>
      <c r="CS99" s="102"/>
      <c r="CT99" s="102"/>
      <c r="CU99" s="102"/>
      <c r="CV99" s="102"/>
    </row>
    <row r="100" spans="1:100" ht="15.6" customHeight="1" x14ac:dyDescent="0.2">
      <c r="A100" s="102"/>
      <c r="B100" s="102"/>
      <c r="C100" s="102"/>
      <c r="D100" s="102"/>
      <c r="E100" s="102"/>
      <c r="F100" s="102"/>
      <c r="G100" s="102"/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  <c r="CM100" s="102"/>
      <c r="CN100" s="102"/>
      <c r="CO100" s="102"/>
      <c r="CP100" s="102"/>
      <c r="CQ100" s="102"/>
      <c r="CR100" s="102"/>
      <c r="CS100" s="102"/>
      <c r="CT100" s="102"/>
      <c r="CU100" s="102"/>
      <c r="CV100" s="102"/>
    </row>
    <row r="101" spans="1:100" ht="15.6" customHeight="1" x14ac:dyDescent="0.2">
      <c r="A101" s="102"/>
      <c r="B101" s="102"/>
      <c r="C101" s="102"/>
      <c r="D101" s="102"/>
      <c r="E101" s="102"/>
      <c r="F101" s="102"/>
      <c r="G101" s="102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  <c r="CM101" s="102"/>
      <c r="CN101" s="102"/>
      <c r="CO101" s="102"/>
      <c r="CP101" s="102"/>
      <c r="CQ101" s="102"/>
      <c r="CR101" s="102"/>
      <c r="CS101" s="102"/>
      <c r="CT101" s="102"/>
      <c r="CU101" s="102"/>
      <c r="CV101" s="102"/>
    </row>
    <row r="102" spans="1:100" ht="15.6" customHeight="1" x14ac:dyDescent="0.2">
      <c r="A102" s="102"/>
      <c r="B102" s="102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  <c r="CM102" s="102"/>
      <c r="CN102" s="102"/>
      <c r="CO102" s="102"/>
      <c r="CP102" s="102"/>
      <c r="CQ102" s="102"/>
      <c r="CR102" s="102"/>
      <c r="CS102" s="102"/>
      <c r="CT102" s="102"/>
      <c r="CU102" s="102"/>
      <c r="CV102" s="102"/>
    </row>
    <row r="103" spans="1:100" ht="15.6" customHeight="1" x14ac:dyDescent="0.2">
      <c r="A103" s="102"/>
      <c r="B103" s="102"/>
      <c r="C103" s="102"/>
      <c r="D103" s="102"/>
      <c r="E103" s="102"/>
      <c r="F103" s="102"/>
      <c r="G103" s="102"/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  <c r="CM103" s="102"/>
      <c r="CN103" s="102"/>
      <c r="CO103" s="102"/>
      <c r="CP103" s="102"/>
      <c r="CQ103" s="102"/>
      <c r="CR103" s="102"/>
      <c r="CS103" s="102"/>
      <c r="CT103" s="102"/>
      <c r="CU103" s="102"/>
      <c r="CV103" s="102"/>
    </row>
    <row r="104" spans="1:100" ht="15.6" customHeight="1" x14ac:dyDescent="0.2">
      <c r="A104" s="102"/>
      <c r="B104" s="102"/>
      <c r="C104" s="102"/>
      <c r="D104" s="102"/>
      <c r="E104" s="102"/>
      <c r="F104" s="102"/>
      <c r="G104" s="102"/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  <c r="CM104" s="102"/>
      <c r="CN104" s="102"/>
      <c r="CO104" s="102"/>
      <c r="CP104" s="102"/>
      <c r="CQ104" s="102"/>
      <c r="CR104" s="102"/>
      <c r="CS104" s="102"/>
      <c r="CT104" s="102"/>
      <c r="CU104" s="102"/>
      <c r="CV104" s="102"/>
    </row>
    <row r="105" spans="1:100" ht="15.6" customHeight="1" x14ac:dyDescent="0.2">
      <c r="A105" s="102"/>
      <c r="B105" s="102"/>
      <c r="C105" s="102"/>
      <c r="D105" s="102"/>
      <c r="E105" s="102"/>
      <c r="F105" s="102"/>
      <c r="G105" s="102"/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  <c r="CM105" s="102"/>
      <c r="CN105" s="102"/>
      <c r="CO105" s="102"/>
      <c r="CP105" s="102"/>
      <c r="CQ105" s="102"/>
      <c r="CR105" s="102"/>
      <c r="CS105" s="102"/>
      <c r="CT105" s="102"/>
      <c r="CU105" s="102"/>
      <c r="CV105" s="102"/>
    </row>
    <row r="106" spans="1:100" ht="15.6" customHeight="1" x14ac:dyDescent="0.2">
      <c r="A106" s="102"/>
      <c r="B106" s="102"/>
      <c r="C106" s="102"/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  <c r="CM106" s="102"/>
      <c r="CN106" s="102"/>
      <c r="CO106" s="102"/>
      <c r="CP106" s="102"/>
      <c r="CQ106" s="102"/>
      <c r="CR106" s="102"/>
      <c r="CS106" s="102"/>
      <c r="CT106" s="102"/>
      <c r="CU106" s="102"/>
      <c r="CV106" s="102"/>
    </row>
    <row r="107" spans="1:100" ht="15.6" customHeight="1" x14ac:dyDescent="0.2">
      <c r="A107" s="102"/>
      <c r="B107" s="102"/>
      <c r="C107" s="102"/>
      <c r="D107" s="102"/>
      <c r="E107" s="102"/>
      <c r="F107" s="102"/>
      <c r="G107" s="102"/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  <c r="CM107" s="102"/>
      <c r="CN107" s="102"/>
      <c r="CO107" s="102"/>
      <c r="CP107" s="102"/>
      <c r="CQ107" s="102"/>
      <c r="CR107" s="102"/>
      <c r="CS107" s="102"/>
      <c r="CT107" s="102"/>
      <c r="CU107" s="102"/>
      <c r="CV107" s="102"/>
    </row>
    <row r="108" spans="1:100" ht="15.6" customHeight="1" x14ac:dyDescent="0.2">
      <c r="A108" s="102"/>
      <c r="B108" s="102"/>
      <c r="C108" s="102"/>
      <c r="D108" s="102"/>
      <c r="E108" s="102"/>
      <c r="F108" s="102"/>
      <c r="G108" s="102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  <c r="CM108" s="102"/>
      <c r="CN108" s="102"/>
      <c r="CO108" s="102"/>
      <c r="CP108" s="102"/>
      <c r="CQ108" s="102"/>
      <c r="CR108" s="102"/>
      <c r="CS108" s="102"/>
      <c r="CT108" s="102"/>
      <c r="CU108" s="102"/>
      <c r="CV108" s="102"/>
    </row>
    <row r="109" spans="1:100" ht="15.6" customHeight="1" x14ac:dyDescent="0.2">
      <c r="A109" s="102"/>
      <c r="B109" s="102"/>
      <c r="C109" s="102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  <c r="CM109" s="102"/>
      <c r="CN109" s="102"/>
      <c r="CO109" s="102"/>
      <c r="CP109" s="102"/>
      <c r="CQ109" s="102"/>
      <c r="CR109" s="102"/>
      <c r="CS109" s="102"/>
      <c r="CT109" s="102"/>
      <c r="CU109" s="102"/>
      <c r="CV109" s="102"/>
    </row>
    <row r="110" spans="1:100" ht="15.6" customHeight="1" x14ac:dyDescent="0.2">
      <c r="A110" s="102"/>
      <c r="B110" s="102"/>
      <c r="C110" s="102"/>
      <c r="D110" s="102"/>
      <c r="E110" s="102"/>
      <c r="F110" s="102"/>
      <c r="G110" s="102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  <c r="CM110" s="102"/>
      <c r="CN110" s="102"/>
      <c r="CO110" s="102"/>
      <c r="CP110" s="102"/>
      <c r="CQ110" s="102"/>
      <c r="CR110" s="102"/>
      <c r="CS110" s="102"/>
      <c r="CT110" s="102"/>
      <c r="CU110" s="102"/>
      <c r="CV110" s="102"/>
    </row>
    <row r="111" spans="1:100" ht="15.6" customHeight="1" x14ac:dyDescent="0.2">
      <c r="A111" s="102"/>
      <c r="B111" s="102"/>
      <c r="C111" s="102"/>
      <c r="D111" s="102"/>
      <c r="E111" s="102"/>
      <c r="F111" s="102"/>
      <c r="G111" s="102"/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  <c r="CM111" s="102"/>
      <c r="CN111" s="102"/>
      <c r="CO111" s="102"/>
      <c r="CP111" s="102"/>
      <c r="CQ111" s="102"/>
      <c r="CR111" s="102"/>
      <c r="CS111" s="102"/>
      <c r="CT111" s="102"/>
      <c r="CU111" s="102"/>
      <c r="CV111" s="102"/>
    </row>
    <row r="112" spans="1:100" ht="15.6" customHeight="1" x14ac:dyDescent="0.2">
      <c r="A112" s="102"/>
      <c r="B112" s="102"/>
      <c r="C112" s="102"/>
      <c r="D112" s="102"/>
      <c r="E112" s="102"/>
      <c r="F112" s="102"/>
      <c r="G112" s="102"/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  <c r="CM112" s="102"/>
      <c r="CN112" s="102"/>
      <c r="CO112" s="102"/>
      <c r="CP112" s="102"/>
      <c r="CQ112" s="102"/>
      <c r="CR112" s="102"/>
      <c r="CS112" s="102"/>
      <c r="CT112" s="102"/>
      <c r="CU112" s="102"/>
      <c r="CV112" s="102"/>
    </row>
    <row r="113" spans="1:100" ht="15.6" customHeight="1" x14ac:dyDescent="0.2">
      <c r="A113" s="102"/>
      <c r="B113" s="102"/>
      <c r="C113" s="102"/>
      <c r="D113" s="102"/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  <c r="CM113" s="102"/>
      <c r="CN113" s="102"/>
      <c r="CO113" s="102"/>
      <c r="CP113" s="102"/>
      <c r="CQ113" s="102"/>
      <c r="CR113" s="102"/>
      <c r="CS113" s="102"/>
      <c r="CT113" s="102"/>
      <c r="CU113" s="102"/>
      <c r="CV113" s="102"/>
    </row>
    <row r="114" spans="1:100" ht="15.6" customHeight="1" x14ac:dyDescent="0.2">
      <c r="A114" s="102"/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  <c r="CM114" s="102"/>
      <c r="CN114" s="102"/>
      <c r="CO114" s="102"/>
      <c r="CP114" s="102"/>
      <c r="CQ114" s="102"/>
      <c r="CR114" s="102"/>
      <c r="CS114" s="102"/>
      <c r="CT114" s="102"/>
      <c r="CU114" s="102"/>
      <c r="CV114" s="102"/>
    </row>
    <row r="115" spans="1:100" ht="15.6" customHeight="1" x14ac:dyDescent="0.2">
      <c r="A115" s="102"/>
      <c r="B115" s="102"/>
      <c r="C115" s="102"/>
      <c r="D115" s="102"/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  <c r="CM115" s="102"/>
      <c r="CN115" s="102"/>
      <c r="CO115" s="102"/>
      <c r="CP115" s="102"/>
      <c r="CQ115" s="102"/>
      <c r="CR115" s="102"/>
      <c r="CS115" s="102"/>
      <c r="CT115" s="102"/>
      <c r="CU115" s="102"/>
      <c r="CV115" s="102"/>
    </row>
    <row r="116" spans="1:100" ht="15.6" customHeight="1" x14ac:dyDescent="0.2">
      <c r="A116" s="102"/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  <c r="CM116" s="102"/>
      <c r="CN116" s="102"/>
      <c r="CO116" s="102"/>
      <c r="CP116" s="102"/>
      <c r="CQ116" s="102"/>
      <c r="CR116" s="102"/>
      <c r="CS116" s="102"/>
      <c r="CT116" s="102"/>
      <c r="CU116" s="102"/>
      <c r="CV116" s="102"/>
    </row>
    <row r="117" spans="1:100" ht="15.6" customHeight="1" x14ac:dyDescent="0.2">
      <c r="A117" s="102"/>
      <c r="B117" s="102"/>
      <c r="C117" s="102"/>
      <c r="D117" s="102"/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  <c r="CM117" s="102"/>
      <c r="CN117" s="102"/>
      <c r="CO117" s="102"/>
      <c r="CP117" s="102"/>
      <c r="CQ117" s="102"/>
      <c r="CR117" s="102"/>
      <c r="CS117" s="102"/>
      <c r="CT117" s="102"/>
      <c r="CU117" s="102"/>
      <c r="CV117" s="102"/>
    </row>
    <row r="118" spans="1:100" ht="15.6" customHeight="1" x14ac:dyDescent="0.2">
      <c r="A118" s="10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  <c r="CM118" s="102"/>
      <c r="CN118" s="102"/>
      <c r="CO118" s="102"/>
      <c r="CP118" s="102"/>
      <c r="CQ118" s="102"/>
      <c r="CR118" s="102"/>
      <c r="CS118" s="102"/>
      <c r="CT118" s="102"/>
      <c r="CU118" s="102"/>
      <c r="CV118" s="102"/>
    </row>
    <row r="119" spans="1:100" ht="15.6" customHeight="1" x14ac:dyDescent="0.2">
      <c r="A119" s="102"/>
      <c r="B119" s="102"/>
      <c r="C119" s="102"/>
      <c r="D119" s="102"/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  <c r="CM119" s="102"/>
      <c r="CN119" s="102"/>
      <c r="CO119" s="102"/>
      <c r="CP119" s="102"/>
      <c r="CQ119" s="102"/>
      <c r="CR119" s="102"/>
      <c r="CS119" s="102"/>
      <c r="CT119" s="102"/>
      <c r="CU119" s="102"/>
      <c r="CV119" s="102"/>
    </row>
    <row r="120" spans="1:100" ht="15.6" customHeight="1" x14ac:dyDescent="0.2">
      <c r="A120" s="102"/>
      <c r="B120" s="102"/>
      <c r="C120" s="102"/>
      <c r="D120" s="102"/>
      <c r="E120" s="102"/>
      <c r="F120" s="102"/>
      <c r="G120" s="102"/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  <c r="CM120" s="102"/>
      <c r="CN120" s="102"/>
      <c r="CO120" s="102"/>
      <c r="CP120" s="102"/>
      <c r="CQ120" s="102"/>
      <c r="CR120" s="102"/>
      <c r="CS120" s="102"/>
      <c r="CT120" s="102"/>
      <c r="CU120" s="102"/>
      <c r="CV120" s="102"/>
    </row>
    <row r="121" spans="1:100" ht="15.6" customHeight="1" x14ac:dyDescent="0.2">
      <c r="A121" s="102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  <c r="CM121" s="102"/>
      <c r="CN121" s="102"/>
      <c r="CO121" s="102"/>
      <c r="CP121" s="102"/>
      <c r="CQ121" s="102"/>
      <c r="CR121" s="102"/>
      <c r="CS121" s="102"/>
      <c r="CT121" s="102"/>
      <c r="CU121" s="102"/>
      <c r="CV121" s="102"/>
    </row>
    <row r="122" spans="1:100" ht="15.6" customHeight="1" x14ac:dyDescent="0.2">
      <c r="A122" s="102"/>
      <c r="B122" s="102"/>
      <c r="C122" s="102"/>
      <c r="D122" s="102"/>
      <c r="E122" s="102"/>
      <c r="F122" s="102"/>
      <c r="G122" s="102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  <c r="CM122" s="102"/>
      <c r="CN122" s="102"/>
      <c r="CO122" s="102"/>
      <c r="CP122" s="102"/>
      <c r="CQ122" s="102"/>
      <c r="CR122" s="102"/>
      <c r="CS122" s="102"/>
      <c r="CT122" s="102"/>
      <c r="CU122" s="102"/>
      <c r="CV122" s="102"/>
    </row>
    <row r="123" spans="1:100" ht="15.6" customHeight="1" x14ac:dyDescent="0.2">
      <c r="A123" s="102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  <c r="CM123" s="102"/>
      <c r="CN123" s="102"/>
      <c r="CO123" s="102"/>
      <c r="CP123" s="102"/>
      <c r="CQ123" s="102"/>
      <c r="CR123" s="102"/>
      <c r="CS123" s="102"/>
      <c r="CT123" s="102"/>
      <c r="CU123" s="102"/>
      <c r="CV123" s="102"/>
    </row>
    <row r="124" spans="1:100" ht="15.6" customHeight="1" x14ac:dyDescent="0.2">
      <c r="A124" s="102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  <c r="CM124" s="102"/>
      <c r="CN124" s="102"/>
      <c r="CO124" s="102"/>
      <c r="CP124" s="102"/>
      <c r="CQ124" s="102"/>
      <c r="CR124" s="102"/>
      <c r="CS124" s="102"/>
      <c r="CT124" s="102"/>
      <c r="CU124" s="102"/>
      <c r="CV124" s="102"/>
    </row>
    <row r="125" spans="1:100" ht="15.6" customHeight="1" x14ac:dyDescent="0.2">
      <c r="A125" s="102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  <c r="CM125" s="102"/>
      <c r="CN125" s="102"/>
      <c r="CO125" s="102"/>
      <c r="CP125" s="102"/>
      <c r="CQ125" s="102"/>
      <c r="CR125" s="102"/>
      <c r="CS125" s="102"/>
      <c r="CT125" s="102"/>
      <c r="CU125" s="102"/>
      <c r="CV125" s="102"/>
    </row>
    <row r="126" spans="1:100" ht="15.6" customHeight="1" x14ac:dyDescent="0.2">
      <c r="A126" s="102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  <c r="CM126" s="102"/>
      <c r="CN126" s="102"/>
      <c r="CO126" s="102"/>
      <c r="CP126" s="102"/>
      <c r="CQ126" s="102"/>
      <c r="CR126" s="102"/>
      <c r="CS126" s="102"/>
      <c r="CT126" s="102"/>
      <c r="CU126" s="102"/>
      <c r="CV126" s="102"/>
    </row>
    <row r="127" spans="1:100" ht="15.6" customHeight="1" x14ac:dyDescent="0.2">
      <c r="A127" s="102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  <c r="CM127" s="102"/>
      <c r="CN127" s="102"/>
      <c r="CO127" s="102"/>
      <c r="CP127" s="102"/>
      <c r="CQ127" s="102"/>
      <c r="CR127" s="102"/>
      <c r="CS127" s="102"/>
      <c r="CT127" s="102"/>
      <c r="CU127" s="102"/>
      <c r="CV127" s="102"/>
    </row>
    <row r="128" spans="1:100" ht="15.6" customHeight="1" x14ac:dyDescent="0.2">
      <c r="A128" s="102"/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  <c r="CM128" s="102"/>
      <c r="CN128" s="102"/>
      <c r="CO128" s="102"/>
      <c r="CP128" s="102"/>
      <c r="CQ128" s="102"/>
      <c r="CR128" s="102"/>
      <c r="CS128" s="102"/>
      <c r="CT128" s="102"/>
      <c r="CU128" s="102"/>
      <c r="CV128" s="102"/>
    </row>
    <row r="129" spans="1:100" ht="15.6" customHeight="1" x14ac:dyDescent="0.2">
      <c r="A129" s="102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  <c r="CM129" s="102"/>
      <c r="CN129" s="102"/>
      <c r="CO129" s="102"/>
      <c r="CP129" s="102"/>
      <c r="CQ129" s="102"/>
      <c r="CR129" s="102"/>
      <c r="CS129" s="102"/>
      <c r="CT129" s="102"/>
      <c r="CU129" s="102"/>
      <c r="CV129" s="102"/>
    </row>
    <row r="130" spans="1:100" ht="15.6" customHeight="1" x14ac:dyDescent="0.2">
      <c r="A130" s="102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  <c r="CM130" s="102"/>
      <c r="CN130" s="102"/>
      <c r="CO130" s="102"/>
      <c r="CP130" s="102"/>
      <c r="CQ130" s="102"/>
      <c r="CR130" s="102"/>
      <c r="CS130" s="102"/>
      <c r="CT130" s="102"/>
      <c r="CU130" s="102"/>
      <c r="CV130" s="102"/>
    </row>
    <row r="131" spans="1:100" ht="15.6" customHeight="1" x14ac:dyDescent="0.2">
      <c r="A131" s="102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  <c r="CM131" s="102"/>
      <c r="CN131" s="102"/>
      <c r="CO131" s="102"/>
      <c r="CP131" s="102"/>
      <c r="CQ131" s="102"/>
      <c r="CR131" s="102"/>
      <c r="CS131" s="102"/>
      <c r="CT131" s="102"/>
      <c r="CU131" s="102"/>
      <c r="CV131" s="102"/>
    </row>
    <row r="132" spans="1:100" ht="15.6" customHeight="1" x14ac:dyDescent="0.2">
      <c r="A132" s="102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  <c r="CM132" s="102"/>
      <c r="CN132" s="102"/>
      <c r="CO132" s="102"/>
      <c r="CP132" s="102"/>
      <c r="CQ132" s="102"/>
      <c r="CR132" s="102"/>
      <c r="CS132" s="102"/>
      <c r="CT132" s="102"/>
      <c r="CU132" s="102"/>
      <c r="CV132" s="102"/>
    </row>
    <row r="133" spans="1:100" ht="15.6" customHeight="1" x14ac:dyDescent="0.2">
      <c r="A133" s="102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  <c r="CM133" s="102"/>
      <c r="CN133" s="102"/>
      <c r="CO133" s="102"/>
      <c r="CP133" s="102"/>
      <c r="CQ133" s="102"/>
      <c r="CR133" s="102"/>
      <c r="CS133" s="102"/>
      <c r="CT133" s="102"/>
      <c r="CU133" s="102"/>
      <c r="CV133" s="102"/>
    </row>
    <row r="134" spans="1:100" ht="15.6" customHeight="1" x14ac:dyDescent="0.2">
      <c r="A134" s="102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  <c r="CM134" s="102"/>
      <c r="CN134" s="102"/>
      <c r="CO134" s="102"/>
      <c r="CP134" s="102"/>
      <c r="CQ134" s="102"/>
      <c r="CR134" s="102"/>
      <c r="CS134" s="102"/>
      <c r="CT134" s="102"/>
      <c r="CU134" s="102"/>
      <c r="CV134" s="102"/>
    </row>
    <row r="135" spans="1:100" ht="15.6" customHeight="1" x14ac:dyDescent="0.2">
      <c r="A135" s="102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  <c r="CM135" s="102"/>
      <c r="CN135" s="102"/>
      <c r="CO135" s="102"/>
      <c r="CP135" s="102"/>
      <c r="CQ135" s="102"/>
      <c r="CR135" s="102"/>
      <c r="CS135" s="102"/>
      <c r="CT135" s="102"/>
      <c r="CU135" s="102"/>
      <c r="CV135" s="102"/>
    </row>
    <row r="136" spans="1:100" ht="15.6" customHeight="1" x14ac:dyDescent="0.2">
      <c r="A136" s="102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  <c r="CM136" s="102"/>
      <c r="CN136" s="102"/>
      <c r="CO136" s="102"/>
      <c r="CP136" s="102"/>
      <c r="CQ136" s="102"/>
      <c r="CR136" s="102"/>
      <c r="CS136" s="102"/>
      <c r="CT136" s="102"/>
      <c r="CU136" s="102"/>
      <c r="CV136" s="102"/>
    </row>
    <row r="137" spans="1:100" ht="15.6" customHeight="1" x14ac:dyDescent="0.2">
      <c r="A137" s="102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  <c r="CM137" s="102"/>
      <c r="CN137" s="102"/>
      <c r="CO137" s="102"/>
      <c r="CP137" s="102"/>
      <c r="CQ137" s="102"/>
      <c r="CR137" s="102"/>
      <c r="CS137" s="102"/>
      <c r="CT137" s="102"/>
      <c r="CU137" s="102"/>
      <c r="CV137" s="102"/>
    </row>
    <row r="138" spans="1:100" ht="15.6" customHeight="1" x14ac:dyDescent="0.2">
      <c r="A138" s="102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  <c r="CM138" s="102"/>
      <c r="CN138" s="102"/>
      <c r="CO138" s="102"/>
      <c r="CP138" s="102"/>
      <c r="CQ138" s="102"/>
      <c r="CR138" s="102"/>
      <c r="CS138" s="102"/>
      <c r="CT138" s="102"/>
      <c r="CU138" s="102"/>
      <c r="CV138" s="102"/>
    </row>
    <row r="139" spans="1:100" ht="15.6" customHeight="1" x14ac:dyDescent="0.2">
      <c r="A139" s="102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  <c r="CM139" s="102"/>
      <c r="CN139" s="102"/>
      <c r="CO139" s="102"/>
      <c r="CP139" s="102"/>
      <c r="CQ139" s="102"/>
      <c r="CR139" s="102"/>
      <c r="CS139" s="102"/>
      <c r="CT139" s="102"/>
      <c r="CU139" s="102"/>
      <c r="CV139" s="102"/>
    </row>
    <row r="140" spans="1:100" ht="15.6" customHeight="1" x14ac:dyDescent="0.2">
      <c r="A140" s="102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  <c r="CM140" s="102"/>
      <c r="CN140" s="102"/>
      <c r="CO140" s="102"/>
      <c r="CP140" s="102"/>
      <c r="CQ140" s="102"/>
      <c r="CR140" s="102"/>
      <c r="CS140" s="102"/>
      <c r="CT140" s="102"/>
      <c r="CU140" s="102"/>
      <c r="CV140" s="102"/>
    </row>
    <row r="141" spans="1:100" ht="15.6" customHeight="1" x14ac:dyDescent="0.2">
      <c r="A141" s="102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  <c r="CM141" s="102"/>
      <c r="CN141" s="102"/>
      <c r="CO141" s="102"/>
      <c r="CP141" s="102"/>
      <c r="CQ141" s="102"/>
      <c r="CR141" s="102"/>
      <c r="CS141" s="102"/>
      <c r="CT141" s="102"/>
      <c r="CU141" s="102"/>
      <c r="CV141" s="102"/>
    </row>
    <row r="142" spans="1:100" ht="15.6" customHeight="1" x14ac:dyDescent="0.2">
      <c r="A142" s="102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  <c r="CM142" s="102"/>
      <c r="CN142" s="102"/>
      <c r="CO142" s="102"/>
      <c r="CP142" s="102"/>
      <c r="CQ142" s="102"/>
      <c r="CR142" s="102"/>
      <c r="CS142" s="102"/>
      <c r="CT142" s="102"/>
      <c r="CU142" s="102"/>
      <c r="CV142" s="102"/>
    </row>
    <row r="143" spans="1:100" ht="15.6" customHeight="1" x14ac:dyDescent="0.2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  <c r="CM143" s="102"/>
      <c r="CN143" s="102"/>
      <c r="CO143" s="102"/>
      <c r="CP143" s="102"/>
      <c r="CQ143" s="102"/>
      <c r="CR143" s="102"/>
      <c r="CS143" s="102"/>
      <c r="CT143" s="102"/>
      <c r="CU143" s="102"/>
      <c r="CV143" s="102"/>
    </row>
    <row r="144" spans="1:100" ht="15.6" customHeight="1" x14ac:dyDescent="0.2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  <c r="CM144" s="102"/>
      <c r="CN144" s="102"/>
      <c r="CO144" s="102"/>
      <c r="CP144" s="102"/>
      <c r="CQ144" s="102"/>
      <c r="CR144" s="102"/>
      <c r="CS144" s="102"/>
      <c r="CT144" s="102"/>
      <c r="CU144" s="102"/>
      <c r="CV144" s="102"/>
    </row>
    <row r="145" spans="1:100" ht="15.6" customHeight="1" x14ac:dyDescent="0.2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  <c r="CM145" s="102"/>
      <c r="CN145" s="102"/>
      <c r="CO145" s="102"/>
      <c r="CP145" s="102"/>
      <c r="CQ145" s="102"/>
      <c r="CR145" s="102"/>
      <c r="CS145" s="102"/>
      <c r="CT145" s="102"/>
      <c r="CU145" s="102"/>
      <c r="CV145" s="102"/>
    </row>
    <row r="146" spans="1:100" ht="15.6" customHeight="1" x14ac:dyDescent="0.2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  <c r="CM146" s="102"/>
      <c r="CN146" s="102"/>
      <c r="CO146" s="102"/>
      <c r="CP146" s="102"/>
      <c r="CQ146" s="102"/>
      <c r="CR146" s="102"/>
      <c r="CS146" s="102"/>
      <c r="CT146" s="102"/>
      <c r="CU146" s="102"/>
      <c r="CV146" s="102"/>
    </row>
    <row r="147" spans="1:100" ht="15.6" customHeight="1" x14ac:dyDescent="0.2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  <c r="CM147" s="102"/>
      <c r="CN147" s="102"/>
      <c r="CO147" s="102"/>
      <c r="CP147" s="102"/>
      <c r="CQ147" s="102"/>
      <c r="CR147" s="102"/>
      <c r="CS147" s="102"/>
      <c r="CT147" s="102"/>
      <c r="CU147" s="102"/>
      <c r="CV147" s="102"/>
    </row>
    <row r="148" spans="1:100" ht="15.6" customHeight="1" x14ac:dyDescent="0.2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  <c r="CM148" s="102"/>
      <c r="CN148" s="102"/>
      <c r="CO148" s="102"/>
      <c r="CP148" s="102"/>
      <c r="CQ148" s="102"/>
      <c r="CR148" s="102"/>
      <c r="CS148" s="102"/>
      <c r="CT148" s="102"/>
      <c r="CU148" s="102"/>
      <c r="CV148" s="102"/>
    </row>
    <row r="149" spans="1:100" ht="15.6" customHeight="1" x14ac:dyDescent="0.2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  <c r="CM149" s="102"/>
      <c r="CN149" s="102"/>
      <c r="CO149" s="102"/>
      <c r="CP149" s="102"/>
      <c r="CQ149" s="102"/>
      <c r="CR149" s="102"/>
      <c r="CS149" s="102"/>
      <c r="CT149" s="102"/>
      <c r="CU149" s="102"/>
      <c r="CV149" s="102"/>
    </row>
    <row r="150" spans="1:100" ht="15.6" customHeight="1" x14ac:dyDescent="0.2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  <c r="CM150" s="102"/>
      <c r="CN150" s="102"/>
      <c r="CO150" s="102"/>
      <c r="CP150" s="102"/>
      <c r="CQ150" s="102"/>
      <c r="CR150" s="102"/>
      <c r="CS150" s="102"/>
      <c r="CT150" s="102"/>
      <c r="CU150" s="102"/>
      <c r="CV150" s="102"/>
    </row>
    <row r="151" spans="1:100" ht="15.6" customHeight="1" x14ac:dyDescent="0.2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  <c r="CM151" s="102"/>
      <c r="CN151" s="102"/>
      <c r="CO151" s="102"/>
      <c r="CP151" s="102"/>
      <c r="CQ151" s="102"/>
      <c r="CR151" s="102"/>
      <c r="CS151" s="102"/>
      <c r="CT151" s="102"/>
      <c r="CU151" s="102"/>
      <c r="CV151" s="102"/>
    </row>
    <row r="152" spans="1:100" ht="15.6" customHeight="1" x14ac:dyDescent="0.2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  <c r="CM152" s="102"/>
      <c r="CN152" s="102"/>
      <c r="CO152" s="102"/>
      <c r="CP152" s="102"/>
      <c r="CQ152" s="102"/>
      <c r="CR152" s="102"/>
      <c r="CS152" s="102"/>
      <c r="CT152" s="102"/>
      <c r="CU152" s="102"/>
      <c r="CV152" s="102"/>
    </row>
    <row r="153" spans="1:100" ht="15.6" customHeight="1" x14ac:dyDescent="0.2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  <c r="CM153" s="102"/>
      <c r="CN153" s="102"/>
      <c r="CO153" s="102"/>
      <c r="CP153" s="102"/>
      <c r="CQ153" s="102"/>
      <c r="CR153" s="102"/>
      <c r="CS153" s="102"/>
      <c r="CT153" s="102"/>
      <c r="CU153" s="102"/>
      <c r="CV153" s="102"/>
    </row>
    <row r="154" spans="1:100" ht="15.6" customHeight="1" x14ac:dyDescent="0.2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  <c r="CM154" s="102"/>
      <c r="CN154" s="102"/>
      <c r="CO154" s="102"/>
      <c r="CP154" s="102"/>
      <c r="CQ154" s="102"/>
      <c r="CR154" s="102"/>
      <c r="CS154" s="102"/>
      <c r="CT154" s="102"/>
      <c r="CU154" s="102"/>
      <c r="CV154" s="102"/>
    </row>
    <row r="155" spans="1:100" ht="15.6" customHeight="1" x14ac:dyDescent="0.2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  <c r="CM155" s="102"/>
      <c r="CN155" s="102"/>
      <c r="CO155" s="102"/>
      <c r="CP155" s="102"/>
      <c r="CQ155" s="102"/>
      <c r="CR155" s="102"/>
      <c r="CS155" s="102"/>
      <c r="CT155" s="102"/>
      <c r="CU155" s="102"/>
      <c r="CV155" s="102"/>
    </row>
    <row r="156" spans="1:100" ht="15.6" customHeight="1" x14ac:dyDescent="0.2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  <c r="CM156" s="102"/>
      <c r="CN156" s="102"/>
      <c r="CO156" s="102"/>
      <c r="CP156" s="102"/>
      <c r="CQ156" s="102"/>
      <c r="CR156" s="102"/>
      <c r="CS156" s="102"/>
      <c r="CT156" s="102"/>
      <c r="CU156" s="102"/>
      <c r="CV156" s="102"/>
    </row>
    <row r="157" spans="1:100" ht="15.6" customHeight="1" x14ac:dyDescent="0.2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  <c r="CM157" s="102"/>
      <c r="CN157" s="102"/>
      <c r="CO157" s="102"/>
      <c r="CP157" s="102"/>
      <c r="CQ157" s="102"/>
      <c r="CR157" s="102"/>
      <c r="CS157" s="102"/>
      <c r="CT157" s="102"/>
      <c r="CU157" s="102"/>
      <c r="CV157" s="102"/>
    </row>
    <row r="158" spans="1:100" ht="15.6" customHeight="1" x14ac:dyDescent="0.2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  <c r="CM158" s="102"/>
      <c r="CN158" s="102"/>
      <c r="CO158" s="102"/>
      <c r="CP158" s="102"/>
      <c r="CQ158" s="102"/>
      <c r="CR158" s="102"/>
      <c r="CS158" s="102"/>
      <c r="CT158" s="102"/>
      <c r="CU158" s="102"/>
      <c r="CV158" s="102"/>
    </row>
    <row r="159" spans="1:100" ht="15.6" customHeight="1" x14ac:dyDescent="0.2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  <c r="CM159" s="102"/>
      <c r="CN159" s="102"/>
      <c r="CO159" s="102"/>
      <c r="CP159" s="102"/>
      <c r="CQ159" s="102"/>
      <c r="CR159" s="102"/>
      <c r="CS159" s="102"/>
      <c r="CT159" s="102"/>
      <c r="CU159" s="102"/>
      <c r="CV159" s="102"/>
    </row>
    <row r="160" spans="1:100" ht="15.6" customHeight="1" x14ac:dyDescent="0.2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  <c r="CM160" s="102"/>
      <c r="CN160" s="102"/>
      <c r="CO160" s="102"/>
      <c r="CP160" s="102"/>
      <c r="CQ160" s="102"/>
      <c r="CR160" s="102"/>
      <c r="CS160" s="102"/>
      <c r="CT160" s="102"/>
      <c r="CU160" s="102"/>
      <c r="CV160" s="102"/>
    </row>
    <row r="161" spans="1:100" ht="15.6" customHeight="1" x14ac:dyDescent="0.2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  <c r="CM161" s="102"/>
      <c r="CN161" s="102"/>
      <c r="CO161" s="102"/>
      <c r="CP161" s="102"/>
      <c r="CQ161" s="102"/>
      <c r="CR161" s="102"/>
      <c r="CS161" s="102"/>
      <c r="CT161" s="102"/>
      <c r="CU161" s="102"/>
      <c r="CV161" s="102"/>
    </row>
    <row r="162" spans="1:100" ht="15.6" customHeight="1" x14ac:dyDescent="0.2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  <c r="CM162" s="102"/>
      <c r="CN162" s="102"/>
      <c r="CO162" s="102"/>
      <c r="CP162" s="102"/>
      <c r="CQ162" s="102"/>
      <c r="CR162" s="102"/>
      <c r="CS162" s="102"/>
      <c r="CT162" s="102"/>
      <c r="CU162" s="102"/>
      <c r="CV162" s="102"/>
    </row>
    <row r="163" spans="1:100" ht="15.6" customHeight="1" x14ac:dyDescent="0.2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  <c r="CM163" s="102"/>
      <c r="CN163" s="102"/>
      <c r="CO163" s="102"/>
      <c r="CP163" s="102"/>
      <c r="CQ163" s="102"/>
      <c r="CR163" s="102"/>
      <c r="CS163" s="102"/>
      <c r="CT163" s="102"/>
      <c r="CU163" s="102"/>
      <c r="CV163" s="102"/>
    </row>
    <row r="164" spans="1:100" ht="15.6" customHeight="1" x14ac:dyDescent="0.2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  <c r="CM164" s="102"/>
      <c r="CN164" s="102"/>
      <c r="CO164" s="102"/>
      <c r="CP164" s="102"/>
      <c r="CQ164" s="102"/>
      <c r="CR164" s="102"/>
      <c r="CS164" s="102"/>
      <c r="CT164" s="102"/>
      <c r="CU164" s="102"/>
      <c r="CV164" s="102"/>
    </row>
    <row r="165" spans="1:100" ht="15.6" customHeight="1" x14ac:dyDescent="0.2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  <c r="CM165" s="102"/>
      <c r="CN165" s="102"/>
      <c r="CO165" s="102"/>
      <c r="CP165" s="102"/>
      <c r="CQ165" s="102"/>
      <c r="CR165" s="102"/>
      <c r="CS165" s="102"/>
      <c r="CT165" s="102"/>
      <c r="CU165" s="102"/>
      <c r="CV165" s="102"/>
    </row>
    <row r="166" spans="1:100" ht="15.6" customHeight="1" x14ac:dyDescent="0.2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  <c r="CM166" s="102"/>
      <c r="CN166" s="102"/>
      <c r="CO166" s="102"/>
      <c r="CP166" s="102"/>
      <c r="CQ166" s="102"/>
      <c r="CR166" s="102"/>
      <c r="CS166" s="102"/>
      <c r="CT166" s="102"/>
      <c r="CU166" s="102"/>
      <c r="CV166" s="102"/>
    </row>
    <row r="167" spans="1:100" ht="15.6" customHeight="1" x14ac:dyDescent="0.2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  <c r="CM167" s="102"/>
      <c r="CN167" s="102"/>
      <c r="CO167" s="102"/>
      <c r="CP167" s="102"/>
      <c r="CQ167" s="102"/>
      <c r="CR167" s="102"/>
      <c r="CS167" s="102"/>
      <c r="CT167" s="102"/>
      <c r="CU167" s="102"/>
      <c r="CV167" s="102"/>
    </row>
    <row r="168" spans="1:100" ht="15.6" customHeight="1" x14ac:dyDescent="0.2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  <c r="CM168" s="102"/>
      <c r="CN168" s="102"/>
      <c r="CO168" s="102"/>
      <c r="CP168" s="102"/>
      <c r="CQ168" s="102"/>
      <c r="CR168" s="102"/>
      <c r="CS168" s="102"/>
      <c r="CT168" s="102"/>
      <c r="CU168" s="102"/>
      <c r="CV168" s="102"/>
    </row>
    <row r="169" spans="1:100" ht="15.6" customHeight="1" x14ac:dyDescent="0.2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  <c r="CM169" s="102"/>
      <c r="CN169" s="102"/>
      <c r="CO169" s="102"/>
      <c r="CP169" s="102"/>
      <c r="CQ169" s="102"/>
      <c r="CR169" s="102"/>
      <c r="CS169" s="102"/>
      <c r="CT169" s="102"/>
      <c r="CU169" s="102"/>
      <c r="CV169" s="102"/>
    </row>
    <row r="170" spans="1:100" ht="15.6" customHeight="1" x14ac:dyDescent="0.2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  <c r="CM170" s="102"/>
      <c r="CN170" s="102"/>
      <c r="CO170" s="102"/>
      <c r="CP170" s="102"/>
      <c r="CQ170" s="102"/>
      <c r="CR170" s="102"/>
      <c r="CS170" s="102"/>
      <c r="CT170" s="102"/>
      <c r="CU170" s="102"/>
      <c r="CV170" s="102"/>
    </row>
    <row r="171" spans="1:100" ht="15.6" customHeight="1" x14ac:dyDescent="0.2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  <c r="CM171" s="102"/>
      <c r="CN171" s="102"/>
      <c r="CO171" s="102"/>
      <c r="CP171" s="102"/>
      <c r="CQ171" s="102"/>
      <c r="CR171" s="102"/>
      <c r="CS171" s="102"/>
      <c r="CT171" s="102"/>
      <c r="CU171" s="102"/>
      <c r="CV171" s="102"/>
    </row>
    <row r="172" spans="1:100" ht="15.6" customHeight="1" x14ac:dyDescent="0.2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  <c r="CM172" s="102"/>
      <c r="CN172" s="102"/>
      <c r="CO172" s="102"/>
      <c r="CP172" s="102"/>
      <c r="CQ172" s="102"/>
      <c r="CR172" s="102"/>
      <c r="CS172" s="102"/>
      <c r="CT172" s="102"/>
      <c r="CU172" s="102"/>
      <c r="CV172" s="102"/>
    </row>
    <row r="173" spans="1:100" ht="15.6" customHeight="1" x14ac:dyDescent="0.2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  <c r="CM173" s="102"/>
      <c r="CN173" s="102"/>
      <c r="CO173" s="102"/>
      <c r="CP173" s="102"/>
      <c r="CQ173" s="102"/>
      <c r="CR173" s="102"/>
      <c r="CS173" s="102"/>
      <c r="CT173" s="102"/>
      <c r="CU173" s="102"/>
      <c r="CV173" s="102"/>
    </row>
    <row r="174" spans="1:100" ht="15.6" customHeight="1" x14ac:dyDescent="0.2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  <c r="CM174" s="102"/>
      <c r="CN174" s="102"/>
      <c r="CO174" s="102"/>
      <c r="CP174" s="102"/>
      <c r="CQ174" s="102"/>
      <c r="CR174" s="102"/>
      <c r="CS174" s="102"/>
      <c r="CT174" s="102"/>
      <c r="CU174" s="102"/>
      <c r="CV174" s="102"/>
    </row>
    <row r="175" spans="1:100" ht="15.6" customHeight="1" x14ac:dyDescent="0.2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  <c r="CM175" s="102"/>
      <c r="CN175" s="102"/>
      <c r="CO175" s="102"/>
      <c r="CP175" s="102"/>
      <c r="CQ175" s="102"/>
      <c r="CR175" s="102"/>
      <c r="CS175" s="102"/>
      <c r="CT175" s="102"/>
      <c r="CU175" s="102"/>
      <c r="CV175" s="102"/>
    </row>
    <row r="176" spans="1:100" ht="15.6" customHeight="1" x14ac:dyDescent="0.2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  <c r="CM176" s="102"/>
      <c r="CN176" s="102"/>
      <c r="CO176" s="102"/>
      <c r="CP176" s="102"/>
      <c r="CQ176" s="102"/>
      <c r="CR176" s="102"/>
      <c r="CS176" s="102"/>
      <c r="CT176" s="102"/>
      <c r="CU176" s="102"/>
      <c r="CV176" s="102"/>
    </row>
    <row r="177" spans="1:100" ht="15.6" customHeight="1" x14ac:dyDescent="0.2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  <c r="CM177" s="102"/>
      <c r="CN177" s="102"/>
      <c r="CO177" s="102"/>
      <c r="CP177" s="102"/>
      <c r="CQ177" s="102"/>
      <c r="CR177" s="102"/>
      <c r="CS177" s="102"/>
      <c r="CT177" s="102"/>
      <c r="CU177" s="102"/>
      <c r="CV177" s="102"/>
    </row>
    <row r="178" spans="1:100" ht="15.6" customHeight="1" x14ac:dyDescent="0.2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  <c r="CM178" s="102"/>
      <c r="CN178" s="102"/>
      <c r="CO178" s="102"/>
      <c r="CP178" s="102"/>
      <c r="CQ178" s="102"/>
      <c r="CR178" s="102"/>
      <c r="CS178" s="102"/>
      <c r="CT178" s="102"/>
      <c r="CU178" s="102"/>
      <c r="CV178" s="102"/>
    </row>
    <row r="179" spans="1:100" ht="15.6" customHeight="1" x14ac:dyDescent="0.2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  <c r="CM179" s="102"/>
      <c r="CN179" s="102"/>
      <c r="CO179" s="102"/>
      <c r="CP179" s="102"/>
      <c r="CQ179" s="102"/>
      <c r="CR179" s="102"/>
      <c r="CS179" s="102"/>
      <c r="CT179" s="102"/>
      <c r="CU179" s="102"/>
      <c r="CV179" s="102"/>
    </row>
    <row r="180" spans="1:100" ht="15.6" customHeight="1" x14ac:dyDescent="0.2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  <c r="CM180" s="102"/>
      <c r="CN180" s="102"/>
      <c r="CO180" s="102"/>
      <c r="CP180" s="102"/>
      <c r="CQ180" s="102"/>
      <c r="CR180" s="102"/>
      <c r="CS180" s="102"/>
      <c r="CT180" s="102"/>
      <c r="CU180" s="102"/>
      <c r="CV180" s="102"/>
    </row>
    <row r="181" spans="1:100" ht="15.6" customHeight="1" x14ac:dyDescent="0.2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  <c r="CM181" s="102"/>
      <c r="CN181" s="102"/>
      <c r="CO181" s="102"/>
      <c r="CP181" s="102"/>
      <c r="CQ181" s="102"/>
      <c r="CR181" s="102"/>
      <c r="CS181" s="102"/>
      <c r="CT181" s="102"/>
      <c r="CU181" s="102"/>
      <c r="CV181" s="102"/>
    </row>
    <row r="182" spans="1:100" ht="15.6" customHeight="1" x14ac:dyDescent="0.2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  <c r="CM182" s="102"/>
      <c r="CN182" s="102"/>
      <c r="CO182" s="102"/>
      <c r="CP182" s="102"/>
      <c r="CQ182" s="102"/>
      <c r="CR182" s="102"/>
      <c r="CS182" s="102"/>
      <c r="CT182" s="102"/>
      <c r="CU182" s="102"/>
      <c r="CV182" s="102"/>
    </row>
    <row r="183" spans="1:100" ht="15.6" customHeight="1" x14ac:dyDescent="0.2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  <c r="CM183" s="102"/>
      <c r="CN183" s="102"/>
      <c r="CO183" s="102"/>
      <c r="CP183" s="102"/>
      <c r="CQ183" s="102"/>
      <c r="CR183" s="102"/>
      <c r="CS183" s="102"/>
      <c r="CT183" s="102"/>
      <c r="CU183" s="102"/>
      <c r="CV183" s="102"/>
    </row>
    <row r="184" spans="1:100" ht="15.6" customHeight="1" x14ac:dyDescent="0.2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  <c r="CM184" s="102"/>
      <c r="CN184" s="102"/>
      <c r="CO184" s="102"/>
      <c r="CP184" s="102"/>
      <c r="CQ184" s="102"/>
      <c r="CR184" s="102"/>
      <c r="CS184" s="102"/>
      <c r="CT184" s="102"/>
      <c r="CU184" s="102"/>
      <c r="CV184" s="102"/>
    </row>
    <row r="185" spans="1:100" ht="15.6" customHeight="1" x14ac:dyDescent="0.2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  <c r="CM185" s="102"/>
      <c r="CN185" s="102"/>
      <c r="CO185" s="102"/>
      <c r="CP185" s="102"/>
      <c r="CQ185" s="102"/>
      <c r="CR185" s="102"/>
      <c r="CS185" s="102"/>
      <c r="CT185" s="102"/>
      <c r="CU185" s="102"/>
      <c r="CV185" s="102"/>
    </row>
    <row r="186" spans="1:100" ht="15.6" customHeight="1" x14ac:dyDescent="0.2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  <c r="CM186" s="102"/>
      <c r="CN186" s="102"/>
      <c r="CO186" s="102"/>
      <c r="CP186" s="102"/>
      <c r="CQ186" s="102"/>
      <c r="CR186" s="102"/>
      <c r="CS186" s="102"/>
      <c r="CT186" s="102"/>
      <c r="CU186" s="102"/>
      <c r="CV186" s="102"/>
    </row>
    <row r="187" spans="1:100" ht="15.6" customHeight="1" x14ac:dyDescent="0.2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  <c r="CM187" s="102"/>
      <c r="CN187" s="102"/>
      <c r="CO187" s="102"/>
      <c r="CP187" s="102"/>
      <c r="CQ187" s="102"/>
      <c r="CR187" s="102"/>
      <c r="CS187" s="102"/>
      <c r="CT187" s="102"/>
      <c r="CU187" s="102"/>
      <c r="CV187" s="102"/>
    </row>
    <row r="188" spans="1:100" ht="15.6" customHeight="1" x14ac:dyDescent="0.2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  <c r="CM188" s="102"/>
      <c r="CN188" s="102"/>
      <c r="CO188" s="102"/>
      <c r="CP188" s="102"/>
      <c r="CQ188" s="102"/>
      <c r="CR188" s="102"/>
      <c r="CS188" s="102"/>
      <c r="CT188" s="102"/>
      <c r="CU188" s="102"/>
      <c r="CV188" s="102"/>
    </row>
    <row r="189" spans="1:100" ht="15.6" customHeight="1" x14ac:dyDescent="0.2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  <c r="CM189" s="102"/>
      <c r="CN189" s="102"/>
      <c r="CO189" s="102"/>
      <c r="CP189" s="102"/>
      <c r="CQ189" s="102"/>
      <c r="CR189" s="102"/>
      <c r="CS189" s="102"/>
      <c r="CT189" s="102"/>
      <c r="CU189" s="102"/>
      <c r="CV189" s="102"/>
    </row>
    <row r="190" spans="1:100" ht="15.6" customHeight="1" x14ac:dyDescent="0.2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  <c r="CM190" s="102"/>
      <c r="CN190" s="102"/>
      <c r="CO190" s="102"/>
      <c r="CP190" s="102"/>
      <c r="CQ190" s="102"/>
      <c r="CR190" s="102"/>
      <c r="CS190" s="102"/>
      <c r="CT190" s="102"/>
      <c r="CU190" s="102"/>
      <c r="CV190" s="102"/>
    </row>
    <row r="191" spans="1:100" ht="15.6" customHeight="1" x14ac:dyDescent="0.2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  <c r="CM191" s="102"/>
      <c r="CN191" s="102"/>
      <c r="CO191" s="102"/>
      <c r="CP191" s="102"/>
      <c r="CQ191" s="102"/>
      <c r="CR191" s="102"/>
      <c r="CS191" s="102"/>
      <c r="CT191" s="102"/>
      <c r="CU191" s="102"/>
      <c r="CV191" s="102"/>
    </row>
    <row r="192" spans="1:100" ht="15.6" customHeight="1" x14ac:dyDescent="0.2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  <c r="CM192" s="102"/>
      <c r="CN192" s="102"/>
      <c r="CO192" s="102"/>
      <c r="CP192" s="102"/>
      <c r="CQ192" s="102"/>
      <c r="CR192" s="102"/>
      <c r="CS192" s="102"/>
      <c r="CT192" s="102"/>
      <c r="CU192" s="102"/>
      <c r="CV192" s="102"/>
    </row>
    <row r="193" spans="1:100" ht="15.6" customHeight="1" x14ac:dyDescent="0.2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  <c r="CM193" s="102"/>
      <c r="CN193" s="102"/>
      <c r="CO193" s="102"/>
      <c r="CP193" s="102"/>
      <c r="CQ193" s="102"/>
      <c r="CR193" s="102"/>
      <c r="CS193" s="102"/>
      <c r="CT193" s="102"/>
      <c r="CU193" s="102"/>
      <c r="CV193" s="102"/>
    </row>
    <row r="194" spans="1:100" ht="15.6" customHeight="1" x14ac:dyDescent="0.2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  <c r="CM194" s="102"/>
      <c r="CN194" s="102"/>
      <c r="CO194" s="102"/>
      <c r="CP194" s="102"/>
      <c r="CQ194" s="102"/>
      <c r="CR194" s="102"/>
      <c r="CS194" s="102"/>
      <c r="CT194" s="102"/>
      <c r="CU194" s="102"/>
      <c r="CV194" s="102"/>
    </row>
    <row r="195" spans="1:100" ht="15.6" customHeight="1" x14ac:dyDescent="0.2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  <c r="CM195" s="102"/>
      <c r="CN195" s="102"/>
      <c r="CO195" s="102"/>
      <c r="CP195" s="102"/>
      <c r="CQ195" s="102"/>
      <c r="CR195" s="102"/>
      <c r="CS195" s="102"/>
      <c r="CT195" s="102"/>
      <c r="CU195" s="102"/>
      <c r="CV195" s="102"/>
    </row>
    <row r="196" spans="1:100" ht="15.6" customHeight="1" x14ac:dyDescent="0.2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  <c r="CM196" s="102"/>
      <c r="CN196" s="102"/>
      <c r="CO196" s="102"/>
      <c r="CP196" s="102"/>
      <c r="CQ196" s="102"/>
      <c r="CR196" s="102"/>
      <c r="CS196" s="102"/>
      <c r="CT196" s="102"/>
      <c r="CU196" s="102"/>
      <c r="CV196" s="102"/>
    </row>
    <row r="197" spans="1:100" ht="15.6" customHeight="1" x14ac:dyDescent="0.2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  <c r="CM197" s="102"/>
      <c r="CN197" s="102"/>
      <c r="CO197" s="102"/>
      <c r="CP197" s="102"/>
      <c r="CQ197" s="102"/>
      <c r="CR197" s="102"/>
      <c r="CS197" s="102"/>
      <c r="CT197" s="102"/>
      <c r="CU197" s="102"/>
      <c r="CV197" s="102"/>
    </row>
    <row r="198" spans="1:100" ht="15.6" customHeight="1" x14ac:dyDescent="0.2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  <c r="CM198" s="102"/>
      <c r="CN198" s="102"/>
      <c r="CO198" s="102"/>
      <c r="CP198" s="102"/>
      <c r="CQ198" s="102"/>
      <c r="CR198" s="102"/>
      <c r="CS198" s="102"/>
      <c r="CT198" s="102"/>
      <c r="CU198" s="102"/>
      <c r="CV198" s="102"/>
    </row>
    <row r="199" spans="1:100" ht="15.6" customHeight="1" x14ac:dyDescent="0.2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  <c r="CM199" s="102"/>
      <c r="CN199" s="102"/>
      <c r="CO199" s="102"/>
      <c r="CP199" s="102"/>
      <c r="CQ199" s="102"/>
      <c r="CR199" s="102"/>
      <c r="CS199" s="102"/>
      <c r="CT199" s="102"/>
      <c r="CU199" s="102"/>
      <c r="CV199" s="102"/>
    </row>
    <row r="200" spans="1:100" ht="15.6" customHeight="1" x14ac:dyDescent="0.2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  <c r="CM200" s="102"/>
      <c r="CN200" s="102"/>
      <c r="CO200" s="102"/>
      <c r="CP200" s="102"/>
      <c r="CQ200" s="102"/>
      <c r="CR200" s="102"/>
      <c r="CS200" s="102"/>
      <c r="CT200" s="102"/>
      <c r="CU200" s="102"/>
      <c r="CV200" s="102"/>
    </row>
    <row r="201" spans="1:100" ht="15.6" customHeight="1" x14ac:dyDescent="0.2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  <c r="CM201" s="102"/>
      <c r="CN201" s="102"/>
      <c r="CO201" s="102"/>
      <c r="CP201" s="102"/>
      <c r="CQ201" s="102"/>
      <c r="CR201" s="102"/>
      <c r="CS201" s="102"/>
      <c r="CT201" s="102"/>
      <c r="CU201" s="102"/>
      <c r="CV201" s="102"/>
    </row>
    <row r="202" spans="1:100" ht="15.6" customHeight="1" x14ac:dyDescent="0.2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  <c r="CM202" s="102"/>
      <c r="CN202" s="102"/>
      <c r="CO202" s="102"/>
      <c r="CP202" s="102"/>
      <c r="CQ202" s="102"/>
      <c r="CR202" s="102"/>
      <c r="CS202" s="102"/>
      <c r="CT202" s="102"/>
      <c r="CU202" s="102"/>
      <c r="CV202" s="102"/>
    </row>
    <row r="203" spans="1:100" ht="15.6" customHeight="1" x14ac:dyDescent="0.2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  <c r="CM203" s="102"/>
      <c r="CN203" s="102"/>
      <c r="CO203" s="102"/>
      <c r="CP203" s="102"/>
      <c r="CQ203" s="102"/>
      <c r="CR203" s="102"/>
      <c r="CS203" s="102"/>
      <c r="CT203" s="102"/>
      <c r="CU203" s="102"/>
      <c r="CV203" s="102"/>
    </row>
    <row r="204" spans="1:100" ht="15.6" customHeight="1" x14ac:dyDescent="0.2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  <c r="CM204" s="102"/>
      <c r="CN204" s="102"/>
      <c r="CO204" s="102"/>
      <c r="CP204" s="102"/>
      <c r="CQ204" s="102"/>
      <c r="CR204" s="102"/>
      <c r="CS204" s="102"/>
      <c r="CT204" s="102"/>
      <c r="CU204" s="102"/>
      <c r="CV204" s="102"/>
    </row>
    <row r="205" spans="1:100" ht="15.6" customHeight="1" x14ac:dyDescent="0.2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  <c r="CM205" s="102"/>
      <c r="CN205" s="102"/>
      <c r="CO205" s="102"/>
      <c r="CP205" s="102"/>
      <c r="CQ205" s="102"/>
      <c r="CR205" s="102"/>
      <c r="CS205" s="102"/>
      <c r="CT205" s="102"/>
      <c r="CU205" s="102"/>
      <c r="CV205" s="102"/>
    </row>
    <row r="206" spans="1:100" ht="15.6" customHeight="1" x14ac:dyDescent="0.2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  <c r="CM206" s="102"/>
      <c r="CN206" s="102"/>
      <c r="CO206" s="102"/>
      <c r="CP206" s="102"/>
      <c r="CQ206" s="102"/>
      <c r="CR206" s="102"/>
      <c r="CS206" s="102"/>
      <c r="CT206" s="102"/>
      <c r="CU206" s="102"/>
      <c r="CV206" s="102"/>
    </row>
    <row r="207" spans="1:100" ht="15.6" customHeight="1" x14ac:dyDescent="0.2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  <c r="CM207" s="102"/>
      <c r="CN207" s="102"/>
      <c r="CO207" s="102"/>
      <c r="CP207" s="102"/>
      <c r="CQ207" s="102"/>
      <c r="CR207" s="102"/>
      <c r="CS207" s="102"/>
      <c r="CT207" s="102"/>
      <c r="CU207" s="102"/>
      <c r="CV207" s="102"/>
    </row>
    <row r="208" spans="1:100" ht="15.6" customHeight="1" x14ac:dyDescent="0.2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  <c r="CM208" s="102"/>
      <c r="CN208" s="102"/>
      <c r="CO208" s="102"/>
      <c r="CP208" s="102"/>
      <c r="CQ208" s="102"/>
      <c r="CR208" s="102"/>
      <c r="CS208" s="102"/>
      <c r="CT208" s="102"/>
      <c r="CU208" s="102"/>
      <c r="CV208" s="102"/>
    </row>
    <row r="209" spans="1:100" ht="15.6" customHeight="1" x14ac:dyDescent="0.2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  <c r="CM209" s="102"/>
      <c r="CN209" s="102"/>
      <c r="CO209" s="102"/>
      <c r="CP209" s="102"/>
      <c r="CQ209" s="102"/>
      <c r="CR209" s="102"/>
      <c r="CS209" s="102"/>
      <c r="CT209" s="102"/>
      <c r="CU209" s="102"/>
      <c r="CV209" s="102"/>
    </row>
    <row r="210" spans="1:100" ht="15.6" customHeight="1" x14ac:dyDescent="0.2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  <c r="CM210" s="102"/>
      <c r="CN210" s="102"/>
      <c r="CO210" s="102"/>
      <c r="CP210" s="102"/>
      <c r="CQ210" s="102"/>
      <c r="CR210" s="102"/>
      <c r="CS210" s="102"/>
      <c r="CT210" s="102"/>
      <c r="CU210" s="102"/>
      <c r="CV210" s="102"/>
    </row>
    <row r="211" spans="1:100" ht="15.6" customHeight="1" x14ac:dyDescent="0.2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  <c r="CM211" s="102"/>
      <c r="CN211" s="102"/>
      <c r="CO211" s="102"/>
      <c r="CP211" s="102"/>
      <c r="CQ211" s="102"/>
      <c r="CR211" s="102"/>
      <c r="CS211" s="102"/>
      <c r="CT211" s="102"/>
      <c r="CU211" s="102"/>
      <c r="CV211" s="102"/>
    </row>
    <row r="212" spans="1:100" ht="15.6" customHeight="1" x14ac:dyDescent="0.2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  <c r="CM212" s="102"/>
      <c r="CN212" s="102"/>
      <c r="CO212" s="102"/>
      <c r="CP212" s="102"/>
      <c r="CQ212" s="102"/>
      <c r="CR212" s="102"/>
      <c r="CS212" s="102"/>
      <c r="CT212" s="102"/>
      <c r="CU212" s="102"/>
      <c r="CV212" s="102"/>
    </row>
    <row r="213" spans="1:100" ht="15.6" customHeight="1" x14ac:dyDescent="0.2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  <c r="CM213" s="102"/>
      <c r="CN213" s="102"/>
      <c r="CO213" s="102"/>
      <c r="CP213" s="102"/>
      <c r="CQ213" s="102"/>
      <c r="CR213" s="102"/>
      <c r="CS213" s="102"/>
      <c r="CT213" s="102"/>
      <c r="CU213" s="102"/>
      <c r="CV213" s="102"/>
    </row>
    <row r="214" spans="1:100" ht="15.6" customHeight="1" x14ac:dyDescent="0.2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  <c r="CM214" s="102"/>
      <c r="CN214" s="102"/>
      <c r="CO214" s="102"/>
      <c r="CP214" s="102"/>
      <c r="CQ214" s="102"/>
      <c r="CR214" s="102"/>
      <c r="CS214" s="102"/>
      <c r="CT214" s="102"/>
      <c r="CU214" s="102"/>
      <c r="CV214" s="102"/>
    </row>
    <row r="215" spans="1:100" ht="15.6" customHeight="1" x14ac:dyDescent="0.2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  <c r="CM215" s="102"/>
      <c r="CN215" s="102"/>
      <c r="CO215" s="102"/>
      <c r="CP215" s="102"/>
      <c r="CQ215" s="102"/>
      <c r="CR215" s="102"/>
      <c r="CS215" s="102"/>
      <c r="CT215" s="102"/>
      <c r="CU215" s="102"/>
      <c r="CV215" s="102"/>
    </row>
    <row r="216" spans="1:100" ht="15.6" customHeight="1" x14ac:dyDescent="0.2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  <c r="CM216" s="102"/>
      <c r="CN216" s="102"/>
      <c r="CO216" s="102"/>
      <c r="CP216" s="102"/>
      <c r="CQ216" s="102"/>
      <c r="CR216" s="102"/>
      <c r="CS216" s="102"/>
      <c r="CT216" s="102"/>
      <c r="CU216" s="102"/>
      <c r="CV216" s="102"/>
    </row>
    <row r="217" spans="1:100" ht="15.6" customHeight="1" x14ac:dyDescent="0.2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  <c r="CM217" s="102"/>
      <c r="CN217" s="102"/>
      <c r="CO217" s="102"/>
      <c r="CP217" s="102"/>
      <c r="CQ217" s="102"/>
      <c r="CR217" s="102"/>
      <c r="CS217" s="102"/>
      <c r="CT217" s="102"/>
      <c r="CU217" s="102"/>
      <c r="CV217" s="102"/>
    </row>
    <row r="218" spans="1:100" ht="15.6" customHeight="1" x14ac:dyDescent="0.2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  <c r="CM218" s="102"/>
      <c r="CN218" s="102"/>
      <c r="CO218" s="102"/>
      <c r="CP218" s="102"/>
      <c r="CQ218" s="102"/>
      <c r="CR218" s="102"/>
      <c r="CS218" s="102"/>
      <c r="CT218" s="102"/>
      <c r="CU218" s="102"/>
      <c r="CV218" s="102"/>
    </row>
    <row r="219" spans="1:100" ht="15.6" customHeight="1" x14ac:dyDescent="0.2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  <c r="CM219" s="102"/>
      <c r="CN219" s="102"/>
      <c r="CO219" s="102"/>
      <c r="CP219" s="102"/>
      <c r="CQ219" s="102"/>
      <c r="CR219" s="102"/>
      <c r="CS219" s="102"/>
      <c r="CT219" s="102"/>
      <c r="CU219" s="102"/>
      <c r="CV219" s="102"/>
    </row>
    <row r="220" spans="1:100" ht="15.6" customHeight="1" x14ac:dyDescent="0.2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  <c r="CM220" s="102"/>
      <c r="CN220" s="102"/>
      <c r="CO220" s="102"/>
      <c r="CP220" s="102"/>
      <c r="CQ220" s="102"/>
      <c r="CR220" s="102"/>
      <c r="CS220" s="102"/>
      <c r="CT220" s="102"/>
      <c r="CU220" s="102"/>
      <c r="CV220" s="102"/>
    </row>
    <row r="221" spans="1:100" ht="15.6" customHeight="1" x14ac:dyDescent="0.2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  <c r="CM221" s="102"/>
      <c r="CN221" s="102"/>
      <c r="CO221" s="102"/>
      <c r="CP221" s="102"/>
      <c r="CQ221" s="102"/>
      <c r="CR221" s="102"/>
      <c r="CS221" s="102"/>
      <c r="CT221" s="102"/>
      <c r="CU221" s="102"/>
      <c r="CV221" s="102"/>
    </row>
    <row r="222" spans="1:100" ht="15.6" customHeight="1" x14ac:dyDescent="0.2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  <c r="CM222" s="102"/>
      <c r="CN222" s="102"/>
      <c r="CO222" s="102"/>
      <c r="CP222" s="102"/>
      <c r="CQ222" s="102"/>
      <c r="CR222" s="102"/>
      <c r="CS222" s="102"/>
      <c r="CT222" s="102"/>
      <c r="CU222" s="102"/>
      <c r="CV222" s="102"/>
    </row>
    <row r="223" spans="1:100" ht="15.6" customHeight="1" x14ac:dyDescent="0.2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  <c r="CM223" s="102"/>
      <c r="CN223" s="102"/>
      <c r="CO223" s="102"/>
      <c r="CP223" s="102"/>
      <c r="CQ223" s="102"/>
      <c r="CR223" s="102"/>
      <c r="CS223" s="102"/>
      <c r="CT223" s="102"/>
      <c r="CU223" s="102"/>
      <c r="CV223" s="102"/>
    </row>
    <row r="224" spans="1:100" ht="15.6" customHeight="1" x14ac:dyDescent="0.2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  <c r="CM224" s="102"/>
      <c r="CN224" s="102"/>
      <c r="CO224" s="102"/>
      <c r="CP224" s="102"/>
      <c r="CQ224" s="102"/>
      <c r="CR224" s="102"/>
      <c r="CS224" s="102"/>
      <c r="CT224" s="102"/>
      <c r="CU224" s="102"/>
      <c r="CV224" s="102"/>
    </row>
    <row r="225" spans="1:100" ht="15.6" customHeight="1" x14ac:dyDescent="0.2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  <c r="CM225" s="102"/>
      <c r="CN225" s="102"/>
      <c r="CO225" s="102"/>
      <c r="CP225" s="102"/>
      <c r="CQ225" s="102"/>
      <c r="CR225" s="102"/>
      <c r="CS225" s="102"/>
      <c r="CT225" s="102"/>
      <c r="CU225" s="102"/>
      <c r="CV225" s="102"/>
    </row>
    <row r="226" spans="1:100" ht="15.6" customHeight="1" x14ac:dyDescent="0.2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  <c r="CM226" s="102"/>
      <c r="CN226" s="102"/>
      <c r="CO226" s="102"/>
      <c r="CP226" s="102"/>
      <c r="CQ226" s="102"/>
      <c r="CR226" s="102"/>
      <c r="CS226" s="102"/>
      <c r="CT226" s="102"/>
      <c r="CU226" s="102"/>
      <c r="CV226" s="102"/>
    </row>
    <row r="227" spans="1:100" ht="15.6" customHeight="1" x14ac:dyDescent="0.2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  <c r="CM227" s="102"/>
      <c r="CN227" s="102"/>
      <c r="CO227" s="102"/>
      <c r="CP227" s="102"/>
      <c r="CQ227" s="102"/>
      <c r="CR227" s="102"/>
      <c r="CS227" s="102"/>
      <c r="CT227" s="102"/>
      <c r="CU227" s="102"/>
      <c r="CV227" s="102"/>
    </row>
    <row r="228" spans="1:100" ht="15.6" customHeight="1" x14ac:dyDescent="0.2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  <c r="CM228" s="102"/>
      <c r="CN228" s="102"/>
      <c r="CO228" s="102"/>
      <c r="CP228" s="102"/>
      <c r="CQ228" s="102"/>
      <c r="CR228" s="102"/>
      <c r="CS228" s="102"/>
      <c r="CT228" s="102"/>
      <c r="CU228" s="102"/>
      <c r="CV228" s="102"/>
    </row>
    <row r="229" spans="1:100" ht="15.6" customHeight="1" x14ac:dyDescent="0.2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  <c r="CM229" s="102"/>
      <c r="CN229" s="102"/>
      <c r="CO229" s="102"/>
      <c r="CP229" s="102"/>
      <c r="CQ229" s="102"/>
      <c r="CR229" s="102"/>
      <c r="CS229" s="102"/>
      <c r="CT229" s="102"/>
      <c r="CU229" s="102"/>
      <c r="CV229" s="102"/>
    </row>
    <row r="230" spans="1:100" ht="15.6" customHeight="1" x14ac:dyDescent="0.2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  <c r="CM230" s="102"/>
      <c r="CN230" s="102"/>
      <c r="CO230" s="102"/>
      <c r="CP230" s="102"/>
      <c r="CQ230" s="102"/>
      <c r="CR230" s="102"/>
      <c r="CS230" s="102"/>
      <c r="CT230" s="102"/>
      <c r="CU230" s="102"/>
      <c r="CV230" s="102"/>
    </row>
    <row r="231" spans="1:100" ht="15.6" customHeight="1" x14ac:dyDescent="0.2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  <c r="CM231" s="102"/>
      <c r="CN231" s="102"/>
      <c r="CO231" s="102"/>
      <c r="CP231" s="102"/>
      <c r="CQ231" s="102"/>
      <c r="CR231" s="102"/>
      <c r="CS231" s="102"/>
      <c r="CT231" s="102"/>
      <c r="CU231" s="102"/>
      <c r="CV231" s="102"/>
    </row>
    <row r="232" spans="1:100" ht="15.6" customHeight="1" x14ac:dyDescent="0.2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  <c r="CM232" s="102"/>
      <c r="CN232" s="102"/>
      <c r="CO232" s="102"/>
      <c r="CP232" s="102"/>
      <c r="CQ232" s="102"/>
      <c r="CR232" s="102"/>
      <c r="CS232" s="102"/>
      <c r="CT232" s="102"/>
      <c r="CU232" s="102"/>
      <c r="CV232" s="102"/>
    </row>
    <row r="233" spans="1:100" ht="15.6" customHeight="1" x14ac:dyDescent="0.2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  <c r="CM233" s="102"/>
      <c r="CN233" s="102"/>
      <c r="CO233" s="102"/>
      <c r="CP233" s="102"/>
      <c r="CQ233" s="102"/>
      <c r="CR233" s="102"/>
      <c r="CS233" s="102"/>
      <c r="CT233" s="102"/>
      <c r="CU233" s="102"/>
      <c r="CV233" s="102"/>
    </row>
    <row r="234" spans="1:100" ht="15.6" customHeight="1" x14ac:dyDescent="0.2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  <c r="CM234" s="102"/>
      <c r="CN234" s="102"/>
      <c r="CO234" s="102"/>
      <c r="CP234" s="102"/>
      <c r="CQ234" s="102"/>
      <c r="CR234" s="102"/>
      <c r="CS234" s="102"/>
      <c r="CT234" s="102"/>
      <c r="CU234" s="102"/>
      <c r="CV234" s="102"/>
    </row>
    <row r="235" spans="1:100" ht="15.6" customHeight="1" x14ac:dyDescent="0.2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  <c r="CM235" s="102"/>
      <c r="CN235" s="102"/>
      <c r="CO235" s="102"/>
      <c r="CP235" s="102"/>
      <c r="CQ235" s="102"/>
      <c r="CR235" s="102"/>
      <c r="CS235" s="102"/>
      <c r="CT235" s="102"/>
      <c r="CU235" s="102"/>
      <c r="CV235" s="102"/>
    </row>
    <row r="236" spans="1:100" ht="15.6" customHeight="1" x14ac:dyDescent="0.2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  <c r="CM236" s="102"/>
      <c r="CN236" s="102"/>
      <c r="CO236" s="102"/>
      <c r="CP236" s="102"/>
      <c r="CQ236" s="102"/>
      <c r="CR236" s="102"/>
      <c r="CS236" s="102"/>
      <c r="CT236" s="102"/>
      <c r="CU236" s="102"/>
      <c r="CV236" s="102"/>
    </row>
    <row r="237" spans="1:100" ht="15.6" customHeight="1" x14ac:dyDescent="0.2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  <c r="CM237" s="102"/>
      <c r="CN237" s="102"/>
      <c r="CO237" s="102"/>
      <c r="CP237" s="102"/>
      <c r="CQ237" s="102"/>
      <c r="CR237" s="102"/>
      <c r="CS237" s="102"/>
      <c r="CT237" s="102"/>
      <c r="CU237" s="102"/>
      <c r="CV237" s="102"/>
    </row>
    <row r="238" spans="1:100" ht="15.6" customHeight="1" x14ac:dyDescent="0.2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  <c r="CM238" s="102"/>
      <c r="CN238" s="102"/>
      <c r="CO238" s="102"/>
      <c r="CP238" s="102"/>
      <c r="CQ238" s="102"/>
      <c r="CR238" s="102"/>
      <c r="CS238" s="102"/>
      <c r="CT238" s="102"/>
      <c r="CU238" s="102"/>
      <c r="CV238" s="102"/>
    </row>
    <row r="239" spans="1:100" ht="15.6" customHeight="1" x14ac:dyDescent="0.2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  <c r="CM239" s="102"/>
      <c r="CN239" s="102"/>
      <c r="CO239" s="102"/>
      <c r="CP239" s="102"/>
      <c r="CQ239" s="102"/>
      <c r="CR239" s="102"/>
      <c r="CS239" s="102"/>
      <c r="CT239" s="102"/>
      <c r="CU239" s="102"/>
      <c r="CV239" s="102"/>
    </row>
    <row r="240" spans="1:100" ht="15.6" customHeight="1" x14ac:dyDescent="0.2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  <c r="CM240" s="102"/>
      <c r="CN240" s="102"/>
      <c r="CO240" s="102"/>
      <c r="CP240" s="102"/>
      <c r="CQ240" s="102"/>
      <c r="CR240" s="102"/>
      <c r="CS240" s="102"/>
      <c r="CT240" s="102"/>
      <c r="CU240" s="102"/>
      <c r="CV240" s="102"/>
    </row>
    <row r="241" spans="1:100" ht="15.6" customHeight="1" x14ac:dyDescent="0.2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  <c r="CM241" s="102"/>
      <c r="CN241" s="102"/>
      <c r="CO241" s="102"/>
      <c r="CP241" s="102"/>
      <c r="CQ241" s="102"/>
      <c r="CR241" s="102"/>
      <c r="CS241" s="102"/>
      <c r="CT241" s="102"/>
      <c r="CU241" s="102"/>
      <c r="CV241" s="102"/>
    </row>
    <row r="242" spans="1:100" ht="15.6" customHeight="1" x14ac:dyDescent="0.2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02"/>
      <c r="CS242" s="102"/>
      <c r="CT242" s="102"/>
      <c r="CU242" s="102"/>
      <c r="CV242" s="102"/>
    </row>
    <row r="243" spans="1:100" ht="15.6" customHeight="1" x14ac:dyDescent="0.2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02"/>
      <c r="CS243" s="102"/>
      <c r="CT243" s="102"/>
      <c r="CU243" s="102"/>
      <c r="CV243" s="102"/>
    </row>
    <row r="244" spans="1:100" ht="15.6" customHeight="1" x14ac:dyDescent="0.2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02"/>
      <c r="CS244" s="102"/>
      <c r="CT244" s="102"/>
      <c r="CU244" s="102"/>
      <c r="CV244" s="102"/>
    </row>
    <row r="245" spans="1:100" ht="15.6" customHeight="1" x14ac:dyDescent="0.2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02"/>
      <c r="CS245" s="102"/>
      <c r="CT245" s="102"/>
      <c r="CU245" s="102"/>
      <c r="CV245" s="102"/>
    </row>
    <row r="246" spans="1:100" ht="15.6" customHeight="1" x14ac:dyDescent="0.2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02"/>
      <c r="CS246" s="102"/>
      <c r="CT246" s="102"/>
      <c r="CU246" s="102"/>
      <c r="CV246" s="102"/>
    </row>
    <row r="247" spans="1:100" ht="15.6" customHeight="1" x14ac:dyDescent="0.2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02"/>
      <c r="CS247" s="102"/>
      <c r="CT247" s="102"/>
      <c r="CU247" s="102"/>
      <c r="CV247" s="102"/>
    </row>
    <row r="248" spans="1:100" ht="15.6" customHeight="1" x14ac:dyDescent="0.2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02"/>
      <c r="CS248" s="102"/>
      <c r="CT248" s="102"/>
      <c r="CU248" s="102"/>
      <c r="CV248" s="102"/>
    </row>
    <row r="249" spans="1:100" ht="15.6" customHeight="1" x14ac:dyDescent="0.2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02"/>
      <c r="CS249" s="102"/>
      <c r="CT249" s="102"/>
      <c r="CU249" s="102"/>
      <c r="CV249" s="102"/>
    </row>
    <row r="250" spans="1:100" ht="15.6" customHeight="1" x14ac:dyDescent="0.2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02"/>
      <c r="CS250" s="102"/>
      <c r="CT250" s="102"/>
      <c r="CU250" s="102"/>
      <c r="CV250" s="102"/>
    </row>
    <row r="251" spans="1:100" ht="15.6" customHeight="1" x14ac:dyDescent="0.2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02"/>
      <c r="CS251" s="102"/>
      <c r="CT251" s="102"/>
      <c r="CU251" s="102"/>
      <c r="CV251" s="102"/>
    </row>
    <row r="252" spans="1:100" ht="15.6" customHeight="1" x14ac:dyDescent="0.2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02"/>
      <c r="CS252" s="102"/>
      <c r="CT252" s="102"/>
      <c r="CU252" s="102"/>
      <c r="CV252" s="102"/>
    </row>
    <row r="253" spans="1:100" ht="15.6" customHeight="1" x14ac:dyDescent="0.2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02"/>
      <c r="CS253" s="102"/>
      <c r="CT253" s="102"/>
      <c r="CU253" s="102"/>
      <c r="CV253" s="102"/>
    </row>
    <row r="254" spans="1:100" ht="15.6" customHeight="1" x14ac:dyDescent="0.2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02"/>
      <c r="CS254" s="102"/>
      <c r="CT254" s="102"/>
      <c r="CU254" s="102"/>
      <c r="CV254" s="102"/>
    </row>
    <row r="255" spans="1:100" ht="15.6" customHeight="1" x14ac:dyDescent="0.2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02"/>
      <c r="CS255" s="102"/>
      <c r="CT255" s="102"/>
      <c r="CU255" s="102"/>
      <c r="CV255" s="102"/>
    </row>
    <row r="256" spans="1:100" ht="15.6" customHeight="1" x14ac:dyDescent="0.2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02"/>
      <c r="CS256" s="102"/>
      <c r="CT256" s="102"/>
      <c r="CU256" s="102"/>
      <c r="CV256" s="102"/>
    </row>
    <row r="257" spans="1:100" ht="15.6" customHeight="1" x14ac:dyDescent="0.2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  <c r="CM257" s="102"/>
      <c r="CN257" s="102"/>
      <c r="CO257" s="102"/>
      <c r="CP257" s="102"/>
      <c r="CQ257" s="102"/>
      <c r="CR257" s="102"/>
      <c r="CS257" s="102"/>
      <c r="CT257" s="102"/>
      <c r="CU257" s="102"/>
      <c r="CV257" s="102"/>
    </row>
    <row r="258" spans="1:100" ht="15.6" customHeight="1" x14ac:dyDescent="0.2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  <c r="CM258" s="102"/>
      <c r="CN258" s="102"/>
      <c r="CO258" s="102"/>
      <c r="CP258" s="102"/>
      <c r="CQ258" s="102"/>
      <c r="CR258" s="102"/>
      <c r="CS258" s="102"/>
      <c r="CT258" s="102"/>
      <c r="CU258" s="102"/>
      <c r="CV258" s="102"/>
    </row>
    <row r="259" spans="1:100" ht="15.6" customHeight="1" x14ac:dyDescent="0.2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  <c r="CM259" s="102"/>
      <c r="CN259" s="102"/>
      <c r="CO259" s="102"/>
      <c r="CP259" s="102"/>
      <c r="CQ259" s="102"/>
      <c r="CR259" s="102"/>
      <c r="CS259" s="102"/>
      <c r="CT259" s="102"/>
      <c r="CU259" s="102"/>
      <c r="CV259" s="102"/>
    </row>
    <row r="260" spans="1:100" ht="15.6" customHeight="1" x14ac:dyDescent="0.2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  <c r="CM260" s="102"/>
      <c r="CN260" s="102"/>
      <c r="CO260" s="102"/>
      <c r="CP260" s="102"/>
      <c r="CQ260" s="102"/>
      <c r="CR260" s="102"/>
      <c r="CS260" s="102"/>
      <c r="CT260" s="102"/>
      <c r="CU260" s="102"/>
      <c r="CV260" s="102"/>
    </row>
    <row r="261" spans="1:100" ht="15.6" customHeight="1" x14ac:dyDescent="0.2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  <c r="CM261" s="102"/>
      <c r="CN261" s="102"/>
      <c r="CO261" s="102"/>
      <c r="CP261" s="102"/>
      <c r="CQ261" s="102"/>
      <c r="CR261" s="102"/>
      <c r="CS261" s="102"/>
      <c r="CT261" s="102"/>
      <c r="CU261" s="102"/>
      <c r="CV261" s="102"/>
    </row>
    <row r="262" spans="1:100" ht="15.6" customHeight="1" x14ac:dyDescent="0.2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  <c r="CM262" s="102"/>
      <c r="CN262" s="102"/>
      <c r="CO262" s="102"/>
      <c r="CP262" s="102"/>
      <c r="CQ262" s="102"/>
      <c r="CR262" s="102"/>
      <c r="CS262" s="102"/>
      <c r="CT262" s="102"/>
      <c r="CU262" s="102"/>
      <c r="CV262" s="102"/>
    </row>
    <row r="263" spans="1:100" ht="15.6" customHeight="1" x14ac:dyDescent="0.2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  <c r="CM263" s="102"/>
      <c r="CN263" s="102"/>
      <c r="CO263" s="102"/>
      <c r="CP263" s="102"/>
      <c r="CQ263" s="102"/>
      <c r="CR263" s="102"/>
      <c r="CS263" s="102"/>
      <c r="CT263" s="102"/>
      <c r="CU263" s="102"/>
      <c r="CV263" s="102"/>
    </row>
    <row r="264" spans="1:100" ht="15.6" customHeight="1" x14ac:dyDescent="0.2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  <c r="CM264" s="102"/>
      <c r="CN264" s="102"/>
      <c r="CO264" s="102"/>
      <c r="CP264" s="102"/>
      <c r="CQ264" s="102"/>
      <c r="CR264" s="102"/>
      <c r="CS264" s="102"/>
      <c r="CT264" s="102"/>
      <c r="CU264" s="102"/>
      <c r="CV264" s="102"/>
    </row>
    <row r="265" spans="1:100" ht="15.6" customHeight="1" x14ac:dyDescent="0.2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  <c r="CM265" s="102"/>
      <c r="CN265" s="102"/>
      <c r="CO265" s="102"/>
      <c r="CP265" s="102"/>
      <c r="CQ265" s="102"/>
      <c r="CR265" s="102"/>
      <c r="CS265" s="102"/>
      <c r="CT265" s="102"/>
      <c r="CU265" s="102"/>
      <c r="CV265" s="102"/>
    </row>
    <row r="266" spans="1:100" ht="15.6" customHeight="1" x14ac:dyDescent="0.2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  <c r="CM266" s="102"/>
      <c r="CN266" s="102"/>
      <c r="CO266" s="102"/>
      <c r="CP266" s="102"/>
      <c r="CQ266" s="102"/>
      <c r="CR266" s="102"/>
      <c r="CS266" s="102"/>
      <c r="CT266" s="102"/>
      <c r="CU266" s="102"/>
      <c r="CV266" s="102"/>
    </row>
    <row r="267" spans="1:100" ht="15.6" customHeight="1" x14ac:dyDescent="0.2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  <c r="CM267" s="102"/>
      <c r="CN267" s="102"/>
      <c r="CO267" s="102"/>
      <c r="CP267" s="102"/>
      <c r="CQ267" s="102"/>
      <c r="CR267" s="102"/>
      <c r="CS267" s="102"/>
      <c r="CT267" s="102"/>
      <c r="CU267" s="102"/>
      <c r="CV267" s="102"/>
    </row>
    <row r="268" spans="1:100" ht="15.6" customHeight="1" x14ac:dyDescent="0.2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  <c r="CM268" s="102"/>
      <c r="CN268" s="102"/>
      <c r="CO268" s="102"/>
      <c r="CP268" s="102"/>
      <c r="CQ268" s="102"/>
      <c r="CR268" s="102"/>
      <c r="CS268" s="102"/>
      <c r="CT268" s="102"/>
      <c r="CU268" s="102"/>
      <c r="CV268" s="102"/>
    </row>
    <row r="269" spans="1:100" ht="15.6" customHeight="1" x14ac:dyDescent="0.2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  <c r="CM269" s="102"/>
      <c r="CN269" s="102"/>
      <c r="CO269" s="102"/>
      <c r="CP269" s="102"/>
      <c r="CQ269" s="102"/>
      <c r="CR269" s="102"/>
      <c r="CS269" s="102"/>
      <c r="CT269" s="102"/>
      <c r="CU269" s="102"/>
      <c r="CV269" s="102"/>
    </row>
    <row r="270" spans="1:100" ht="15.6" customHeight="1" x14ac:dyDescent="0.2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  <c r="CM270" s="102"/>
      <c r="CN270" s="102"/>
      <c r="CO270" s="102"/>
      <c r="CP270" s="102"/>
      <c r="CQ270" s="102"/>
      <c r="CR270" s="102"/>
      <c r="CS270" s="102"/>
      <c r="CT270" s="102"/>
      <c r="CU270" s="102"/>
      <c r="CV270" s="102"/>
    </row>
    <row r="271" spans="1:100" ht="15.6" customHeight="1" x14ac:dyDescent="0.2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  <c r="CM271" s="102"/>
      <c r="CN271" s="102"/>
      <c r="CO271" s="102"/>
      <c r="CP271" s="102"/>
      <c r="CQ271" s="102"/>
      <c r="CR271" s="102"/>
      <c r="CS271" s="102"/>
      <c r="CT271" s="102"/>
      <c r="CU271" s="102"/>
      <c r="CV271" s="102"/>
    </row>
    <row r="272" spans="1:100" ht="15.6" customHeight="1" x14ac:dyDescent="0.2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  <c r="CM272" s="102"/>
      <c r="CN272" s="102"/>
      <c r="CO272" s="102"/>
      <c r="CP272" s="102"/>
      <c r="CQ272" s="102"/>
      <c r="CR272" s="102"/>
      <c r="CS272" s="102"/>
      <c r="CT272" s="102"/>
      <c r="CU272" s="102"/>
      <c r="CV272" s="102"/>
    </row>
    <row r="273" spans="1:100" ht="15.6" customHeight="1" x14ac:dyDescent="0.2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  <c r="CM273" s="102"/>
      <c r="CN273" s="102"/>
      <c r="CO273" s="102"/>
      <c r="CP273" s="102"/>
      <c r="CQ273" s="102"/>
      <c r="CR273" s="102"/>
      <c r="CS273" s="102"/>
      <c r="CT273" s="102"/>
      <c r="CU273" s="102"/>
      <c r="CV273" s="102"/>
    </row>
    <row r="274" spans="1:100" ht="15.6" customHeight="1" x14ac:dyDescent="0.2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  <c r="CM274" s="102"/>
      <c r="CN274" s="102"/>
      <c r="CO274" s="102"/>
      <c r="CP274" s="102"/>
      <c r="CQ274" s="102"/>
      <c r="CR274" s="102"/>
      <c r="CS274" s="102"/>
      <c r="CT274" s="102"/>
      <c r="CU274" s="102"/>
      <c r="CV274" s="102"/>
    </row>
    <row r="275" spans="1:100" ht="15.6" customHeight="1" x14ac:dyDescent="0.2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  <c r="CM275" s="102"/>
      <c r="CN275" s="102"/>
      <c r="CO275" s="102"/>
      <c r="CP275" s="102"/>
      <c r="CQ275" s="102"/>
      <c r="CR275" s="102"/>
      <c r="CS275" s="102"/>
      <c r="CT275" s="102"/>
      <c r="CU275" s="102"/>
      <c r="CV275" s="102"/>
    </row>
    <row r="276" spans="1:100" ht="15.6" customHeight="1" x14ac:dyDescent="0.2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  <c r="CM276" s="102"/>
      <c r="CN276" s="102"/>
      <c r="CO276" s="102"/>
      <c r="CP276" s="102"/>
      <c r="CQ276" s="102"/>
      <c r="CR276" s="102"/>
      <c r="CS276" s="102"/>
      <c r="CT276" s="102"/>
      <c r="CU276" s="102"/>
      <c r="CV276" s="102"/>
    </row>
    <row r="277" spans="1:100" ht="15.6" customHeight="1" x14ac:dyDescent="0.2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  <c r="CM277" s="102"/>
      <c r="CN277" s="102"/>
      <c r="CO277" s="102"/>
      <c r="CP277" s="102"/>
      <c r="CQ277" s="102"/>
      <c r="CR277" s="102"/>
      <c r="CS277" s="102"/>
      <c r="CT277" s="102"/>
      <c r="CU277" s="102"/>
      <c r="CV277" s="102"/>
    </row>
    <row r="278" spans="1:100" ht="15.6" customHeight="1" x14ac:dyDescent="0.2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  <c r="CM278" s="102"/>
      <c r="CN278" s="102"/>
      <c r="CO278" s="102"/>
      <c r="CP278" s="102"/>
      <c r="CQ278" s="102"/>
      <c r="CR278" s="102"/>
      <c r="CS278" s="102"/>
      <c r="CT278" s="102"/>
      <c r="CU278" s="102"/>
      <c r="CV278" s="102"/>
    </row>
    <row r="279" spans="1:100" ht="15.6" customHeight="1" x14ac:dyDescent="0.2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  <c r="CM279" s="102"/>
      <c r="CN279" s="102"/>
      <c r="CO279" s="102"/>
      <c r="CP279" s="102"/>
      <c r="CQ279" s="102"/>
      <c r="CR279" s="102"/>
      <c r="CS279" s="102"/>
      <c r="CT279" s="102"/>
      <c r="CU279" s="102"/>
      <c r="CV279" s="102"/>
    </row>
    <row r="280" spans="1:100" ht="15.6" customHeight="1" x14ac:dyDescent="0.2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  <c r="CM280" s="102"/>
      <c r="CN280" s="102"/>
      <c r="CO280" s="102"/>
      <c r="CP280" s="102"/>
      <c r="CQ280" s="102"/>
      <c r="CR280" s="102"/>
      <c r="CS280" s="102"/>
      <c r="CT280" s="102"/>
      <c r="CU280" s="102"/>
      <c r="CV280" s="102"/>
    </row>
    <row r="281" spans="1:100" ht="15.6" customHeight="1" x14ac:dyDescent="0.2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  <c r="CM281" s="102"/>
      <c r="CN281" s="102"/>
      <c r="CO281" s="102"/>
      <c r="CP281" s="102"/>
      <c r="CQ281" s="102"/>
      <c r="CR281" s="102"/>
      <c r="CS281" s="102"/>
      <c r="CT281" s="102"/>
      <c r="CU281" s="102"/>
      <c r="CV281" s="102"/>
    </row>
    <row r="282" spans="1:100" ht="15.6" customHeight="1" x14ac:dyDescent="0.2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  <c r="CM282" s="102"/>
      <c r="CN282" s="102"/>
      <c r="CO282" s="102"/>
      <c r="CP282" s="102"/>
      <c r="CQ282" s="102"/>
      <c r="CR282" s="102"/>
      <c r="CS282" s="102"/>
      <c r="CT282" s="102"/>
      <c r="CU282" s="102"/>
      <c r="CV282" s="102"/>
    </row>
    <row r="283" spans="1:100" ht="15.6" customHeight="1" x14ac:dyDescent="0.2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  <c r="CM283" s="102"/>
      <c r="CN283" s="102"/>
      <c r="CO283" s="102"/>
      <c r="CP283" s="102"/>
      <c r="CQ283" s="102"/>
      <c r="CR283" s="102"/>
      <c r="CS283" s="102"/>
      <c r="CT283" s="102"/>
      <c r="CU283" s="102"/>
      <c r="CV283" s="102"/>
    </row>
    <row r="284" spans="1:100" ht="15.6" customHeight="1" x14ac:dyDescent="0.2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  <c r="CM284" s="102"/>
      <c r="CN284" s="102"/>
      <c r="CO284" s="102"/>
      <c r="CP284" s="102"/>
      <c r="CQ284" s="102"/>
      <c r="CR284" s="102"/>
      <c r="CS284" s="102"/>
      <c r="CT284" s="102"/>
      <c r="CU284" s="102"/>
      <c r="CV284" s="102"/>
    </row>
    <row r="285" spans="1:100" ht="15.6" customHeight="1" x14ac:dyDescent="0.2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  <c r="CM285" s="102"/>
      <c r="CN285" s="102"/>
      <c r="CO285" s="102"/>
      <c r="CP285" s="102"/>
      <c r="CQ285" s="102"/>
      <c r="CR285" s="102"/>
      <c r="CS285" s="102"/>
      <c r="CT285" s="102"/>
      <c r="CU285" s="102"/>
      <c r="CV285" s="102"/>
    </row>
    <row r="286" spans="1:100" ht="15.6" customHeight="1" x14ac:dyDescent="0.2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  <c r="CM286" s="102"/>
      <c r="CN286" s="102"/>
      <c r="CO286" s="102"/>
      <c r="CP286" s="102"/>
      <c r="CQ286" s="102"/>
      <c r="CR286" s="102"/>
      <c r="CS286" s="102"/>
      <c r="CT286" s="102"/>
      <c r="CU286" s="102"/>
      <c r="CV286" s="102"/>
    </row>
    <row r="287" spans="1:100" ht="15.6" customHeight="1" x14ac:dyDescent="0.2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  <c r="CM287" s="102"/>
      <c r="CN287" s="102"/>
      <c r="CO287" s="102"/>
      <c r="CP287" s="102"/>
      <c r="CQ287" s="102"/>
      <c r="CR287" s="102"/>
      <c r="CS287" s="102"/>
      <c r="CT287" s="102"/>
      <c r="CU287" s="102"/>
      <c r="CV287" s="102"/>
    </row>
    <row r="288" spans="1:100" ht="15.6" customHeight="1" x14ac:dyDescent="0.2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  <c r="CM288" s="102"/>
      <c r="CN288" s="102"/>
      <c r="CO288" s="102"/>
      <c r="CP288" s="102"/>
      <c r="CQ288" s="102"/>
      <c r="CR288" s="102"/>
      <c r="CS288" s="102"/>
      <c r="CT288" s="102"/>
      <c r="CU288" s="102"/>
      <c r="CV288" s="102"/>
    </row>
    <row r="289" spans="1:100" ht="15.6" customHeight="1" x14ac:dyDescent="0.2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  <c r="CM289" s="102"/>
      <c r="CN289" s="102"/>
      <c r="CO289" s="102"/>
      <c r="CP289" s="102"/>
      <c r="CQ289" s="102"/>
      <c r="CR289" s="102"/>
      <c r="CS289" s="102"/>
      <c r="CT289" s="102"/>
      <c r="CU289" s="102"/>
      <c r="CV289" s="102"/>
    </row>
    <row r="290" spans="1:100" ht="15.6" customHeight="1" x14ac:dyDescent="0.2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  <c r="CM290" s="102"/>
      <c r="CN290" s="102"/>
      <c r="CO290" s="102"/>
      <c r="CP290" s="102"/>
      <c r="CQ290" s="102"/>
      <c r="CR290" s="102"/>
      <c r="CS290" s="102"/>
      <c r="CT290" s="102"/>
      <c r="CU290" s="102"/>
      <c r="CV290" s="102"/>
    </row>
    <row r="291" spans="1:100" ht="15.6" customHeight="1" x14ac:dyDescent="0.2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  <c r="CM291" s="102"/>
      <c r="CN291" s="102"/>
      <c r="CO291" s="102"/>
      <c r="CP291" s="102"/>
      <c r="CQ291" s="102"/>
      <c r="CR291" s="102"/>
      <c r="CS291" s="102"/>
      <c r="CT291" s="102"/>
      <c r="CU291" s="102"/>
      <c r="CV291" s="102"/>
    </row>
    <row r="292" spans="1:100" ht="15.6" customHeight="1" x14ac:dyDescent="0.2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  <c r="CM292" s="102"/>
      <c r="CN292" s="102"/>
      <c r="CO292" s="102"/>
      <c r="CP292" s="102"/>
      <c r="CQ292" s="102"/>
      <c r="CR292" s="102"/>
      <c r="CS292" s="102"/>
      <c r="CT292" s="102"/>
      <c r="CU292" s="102"/>
      <c r="CV292" s="102"/>
    </row>
    <row r="293" spans="1:100" ht="15.6" customHeight="1" x14ac:dyDescent="0.2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  <c r="CM293" s="102"/>
      <c r="CN293" s="102"/>
      <c r="CO293" s="102"/>
      <c r="CP293" s="102"/>
      <c r="CQ293" s="102"/>
      <c r="CR293" s="102"/>
      <c r="CS293" s="102"/>
      <c r="CT293" s="102"/>
      <c r="CU293" s="102"/>
      <c r="CV293" s="102"/>
    </row>
    <row r="294" spans="1:100" ht="15.6" customHeight="1" x14ac:dyDescent="0.2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  <c r="CM294" s="102"/>
      <c r="CN294" s="102"/>
      <c r="CO294" s="102"/>
      <c r="CP294" s="102"/>
      <c r="CQ294" s="102"/>
      <c r="CR294" s="102"/>
      <c r="CS294" s="102"/>
      <c r="CT294" s="102"/>
      <c r="CU294" s="102"/>
      <c r="CV294" s="102"/>
    </row>
    <row r="295" spans="1:100" ht="15.6" customHeight="1" x14ac:dyDescent="0.2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  <c r="CM295" s="102"/>
      <c r="CN295" s="102"/>
      <c r="CO295" s="102"/>
      <c r="CP295" s="102"/>
      <c r="CQ295" s="102"/>
      <c r="CR295" s="102"/>
      <c r="CS295" s="102"/>
      <c r="CT295" s="102"/>
      <c r="CU295" s="102"/>
      <c r="CV295" s="102"/>
    </row>
    <row r="296" spans="1:100" ht="15.6" customHeight="1" x14ac:dyDescent="0.2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  <c r="CM296" s="102"/>
      <c r="CN296" s="102"/>
      <c r="CO296" s="102"/>
      <c r="CP296" s="102"/>
      <c r="CQ296" s="102"/>
      <c r="CR296" s="102"/>
      <c r="CS296" s="102"/>
      <c r="CT296" s="102"/>
      <c r="CU296" s="102"/>
      <c r="CV296" s="102"/>
    </row>
    <row r="297" spans="1:100" ht="15.6" customHeight="1" x14ac:dyDescent="0.2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  <c r="CM297" s="102"/>
      <c r="CN297" s="102"/>
      <c r="CO297" s="102"/>
      <c r="CP297" s="102"/>
      <c r="CQ297" s="102"/>
      <c r="CR297" s="102"/>
      <c r="CS297" s="102"/>
      <c r="CT297" s="102"/>
      <c r="CU297" s="102"/>
      <c r="CV297" s="102"/>
    </row>
    <row r="298" spans="1:100" ht="15.6" customHeight="1" x14ac:dyDescent="0.2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  <c r="CM298" s="102"/>
      <c r="CN298" s="102"/>
      <c r="CO298" s="102"/>
      <c r="CP298" s="102"/>
      <c r="CQ298" s="102"/>
      <c r="CR298" s="102"/>
      <c r="CS298" s="102"/>
      <c r="CT298" s="102"/>
      <c r="CU298" s="102"/>
      <c r="CV298" s="102"/>
    </row>
    <row r="299" spans="1:100" ht="15.6" customHeight="1" x14ac:dyDescent="0.2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  <c r="CM299" s="102"/>
      <c r="CN299" s="102"/>
      <c r="CO299" s="102"/>
      <c r="CP299" s="102"/>
      <c r="CQ299" s="102"/>
      <c r="CR299" s="102"/>
      <c r="CS299" s="102"/>
      <c r="CT299" s="102"/>
      <c r="CU299" s="102"/>
      <c r="CV299" s="102"/>
    </row>
    <row r="300" spans="1:100" ht="15.6" customHeight="1" x14ac:dyDescent="0.2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  <c r="CM300" s="102"/>
      <c r="CN300" s="102"/>
      <c r="CO300" s="102"/>
      <c r="CP300" s="102"/>
      <c r="CQ300" s="102"/>
      <c r="CR300" s="102"/>
      <c r="CS300" s="102"/>
      <c r="CT300" s="102"/>
      <c r="CU300" s="102"/>
      <c r="CV300" s="102"/>
    </row>
    <row r="301" spans="1:100" ht="15.6" customHeight="1" x14ac:dyDescent="0.2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  <c r="CM301" s="102"/>
      <c r="CN301" s="102"/>
      <c r="CO301" s="102"/>
      <c r="CP301" s="102"/>
      <c r="CQ301" s="102"/>
      <c r="CR301" s="102"/>
      <c r="CS301" s="102"/>
      <c r="CT301" s="102"/>
      <c r="CU301" s="102"/>
      <c r="CV301" s="102"/>
    </row>
    <row r="302" spans="1:100" ht="15.6" customHeight="1" x14ac:dyDescent="0.2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  <c r="CM302" s="102"/>
      <c r="CN302" s="102"/>
      <c r="CO302" s="102"/>
      <c r="CP302" s="102"/>
      <c r="CQ302" s="102"/>
      <c r="CR302" s="102"/>
      <c r="CS302" s="102"/>
      <c r="CT302" s="102"/>
      <c r="CU302" s="102"/>
      <c r="CV302" s="102"/>
    </row>
    <row r="303" spans="1:100" ht="15.6" customHeight="1" x14ac:dyDescent="0.2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  <c r="CM303" s="102"/>
      <c r="CN303" s="102"/>
      <c r="CO303" s="102"/>
      <c r="CP303" s="102"/>
      <c r="CQ303" s="102"/>
      <c r="CR303" s="102"/>
      <c r="CS303" s="102"/>
      <c r="CT303" s="102"/>
      <c r="CU303" s="102"/>
      <c r="CV303" s="102"/>
    </row>
    <row r="304" spans="1:100" ht="15.6" customHeight="1" x14ac:dyDescent="0.2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  <c r="CM304" s="102"/>
      <c r="CN304" s="102"/>
      <c r="CO304" s="102"/>
      <c r="CP304" s="102"/>
      <c r="CQ304" s="102"/>
      <c r="CR304" s="102"/>
      <c r="CS304" s="102"/>
      <c r="CT304" s="102"/>
      <c r="CU304" s="102"/>
      <c r="CV304" s="102"/>
    </row>
    <row r="305" spans="1:100" ht="15.6" customHeight="1" x14ac:dyDescent="0.2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  <c r="CM305" s="102"/>
      <c r="CN305" s="102"/>
      <c r="CO305" s="102"/>
      <c r="CP305" s="102"/>
      <c r="CQ305" s="102"/>
      <c r="CR305" s="102"/>
      <c r="CS305" s="102"/>
      <c r="CT305" s="102"/>
      <c r="CU305" s="102"/>
      <c r="CV305" s="102"/>
    </row>
    <row r="306" spans="1:100" ht="15.6" customHeight="1" x14ac:dyDescent="0.2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  <c r="CM306" s="102"/>
      <c r="CN306" s="102"/>
      <c r="CO306" s="102"/>
      <c r="CP306" s="102"/>
      <c r="CQ306" s="102"/>
      <c r="CR306" s="102"/>
      <c r="CS306" s="102"/>
      <c r="CT306" s="102"/>
      <c r="CU306" s="102"/>
      <c r="CV306" s="102"/>
    </row>
    <row r="307" spans="1:100" ht="15.6" customHeight="1" x14ac:dyDescent="0.2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  <c r="CM307" s="102"/>
      <c r="CN307" s="102"/>
      <c r="CO307" s="102"/>
      <c r="CP307" s="102"/>
      <c r="CQ307" s="102"/>
      <c r="CR307" s="102"/>
      <c r="CS307" s="102"/>
      <c r="CT307" s="102"/>
      <c r="CU307" s="102"/>
      <c r="CV307" s="102"/>
    </row>
    <row r="308" spans="1:100" ht="15.6" customHeight="1" x14ac:dyDescent="0.2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  <c r="CM308" s="102"/>
      <c r="CN308" s="102"/>
      <c r="CO308" s="102"/>
      <c r="CP308" s="102"/>
      <c r="CQ308" s="102"/>
      <c r="CR308" s="102"/>
      <c r="CS308" s="102"/>
      <c r="CT308" s="102"/>
      <c r="CU308" s="102"/>
      <c r="CV308" s="102"/>
    </row>
    <row r="309" spans="1:100" ht="15.6" customHeight="1" x14ac:dyDescent="0.2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  <c r="CM309" s="102"/>
      <c r="CN309" s="102"/>
      <c r="CO309" s="102"/>
      <c r="CP309" s="102"/>
      <c r="CQ309" s="102"/>
      <c r="CR309" s="102"/>
      <c r="CS309" s="102"/>
      <c r="CT309" s="102"/>
      <c r="CU309" s="102"/>
      <c r="CV309" s="102"/>
    </row>
    <row r="310" spans="1:100" ht="15.6" customHeight="1" x14ac:dyDescent="0.2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  <c r="CM310" s="102"/>
      <c r="CN310" s="102"/>
      <c r="CO310" s="102"/>
      <c r="CP310" s="102"/>
      <c r="CQ310" s="102"/>
      <c r="CR310" s="102"/>
      <c r="CS310" s="102"/>
      <c r="CT310" s="102"/>
      <c r="CU310" s="102"/>
      <c r="CV310" s="102"/>
    </row>
    <row r="311" spans="1:100" ht="15.6" customHeight="1" x14ac:dyDescent="0.2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  <c r="CM311" s="102"/>
      <c r="CN311" s="102"/>
      <c r="CO311" s="102"/>
      <c r="CP311" s="102"/>
      <c r="CQ311" s="102"/>
      <c r="CR311" s="102"/>
      <c r="CS311" s="102"/>
      <c r="CT311" s="102"/>
      <c r="CU311" s="102"/>
      <c r="CV311" s="102"/>
    </row>
    <row r="312" spans="1:100" ht="15.6" customHeight="1" x14ac:dyDescent="0.2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  <c r="CM312" s="102"/>
      <c r="CN312" s="102"/>
      <c r="CO312" s="102"/>
      <c r="CP312" s="102"/>
      <c r="CQ312" s="102"/>
      <c r="CR312" s="102"/>
      <c r="CS312" s="102"/>
      <c r="CT312" s="102"/>
      <c r="CU312" s="102"/>
      <c r="CV312" s="102"/>
    </row>
    <row r="313" spans="1:100" ht="15.6" customHeight="1" x14ac:dyDescent="0.2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  <c r="CM313" s="102"/>
      <c r="CN313" s="102"/>
      <c r="CO313" s="102"/>
      <c r="CP313" s="102"/>
      <c r="CQ313" s="102"/>
      <c r="CR313" s="102"/>
      <c r="CS313" s="102"/>
      <c r="CT313" s="102"/>
      <c r="CU313" s="102"/>
      <c r="CV313" s="102"/>
    </row>
    <row r="314" spans="1:100" ht="15.6" customHeight="1" x14ac:dyDescent="0.2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  <c r="CM314" s="102"/>
      <c r="CN314" s="102"/>
      <c r="CO314" s="102"/>
      <c r="CP314" s="102"/>
      <c r="CQ314" s="102"/>
      <c r="CR314" s="102"/>
      <c r="CS314" s="102"/>
      <c r="CT314" s="102"/>
      <c r="CU314" s="102"/>
      <c r="CV314" s="102"/>
    </row>
    <row r="315" spans="1:100" ht="15.6" customHeight="1" x14ac:dyDescent="0.2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  <c r="CM315" s="102"/>
      <c r="CN315" s="102"/>
      <c r="CO315" s="102"/>
      <c r="CP315" s="102"/>
      <c r="CQ315" s="102"/>
      <c r="CR315" s="102"/>
      <c r="CS315" s="102"/>
      <c r="CT315" s="102"/>
      <c r="CU315" s="102"/>
      <c r="CV315" s="102"/>
    </row>
    <row r="316" spans="1:100" ht="15.6" customHeight="1" x14ac:dyDescent="0.2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  <c r="CM316" s="102"/>
      <c r="CN316" s="102"/>
      <c r="CO316" s="102"/>
      <c r="CP316" s="102"/>
      <c r="CQ316" s="102"/>
      <c r="CR316" s="102"/>
      <c r="CS316" s="102"/>
      <c r="CT316" s="102"/>
      <c r="CU316" s="102"/>
      <c r="CV316" s="102"/>
    </row>
    <row r="317" spans="1:100" ht="15.6" customHeight="1" x14ac:dyDescent="0.2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  <c r="CM317" s="102"/>
      <c r="CN317" s="102"/>
      <c r="CO317" s="102"/>
      <c r="CP317" s="102"/>
      <c r="CQ317" s="102"/>
      <c r="CR317" s="102"/>
      <c r="CS317" s="102"/>
      <c r="CT317" s="102"/>
      <c r="CU317" s="102"/>
      <c r="CV317" s="102"/>
    </row>
    <row r="318" spans="1:100" ht="15.6" customHeight="1" x14ac:dyDescent="0.2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  <c r="CM318" s="102"/>
      <c r="CN318" s="102"/>
      <c r="CO318" s="102"/>
      <c r="CP318" s="102"/>
      <c r="CQ318" s="102"/>
      <c r="CR318" s="102"/>
      <c r="CS318" s="102"/>
      <c r="CT318" s="102"/>
      <c r="CU318" s="102"/>
      <c r="CV318" s="102"/>
    </row>
    <row r="319" spans="1:100" ht="15.6" customHeight="1" x14ac:dyDescent="0.2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  <c r="CM319" s="102"/>
      <c r="CN319" s="102"/>
      <c r="CO319" s="102"/>
      <c r="CP319" s="102"/>
      <c r="CQ319" s="102"/>
      <c r="CR319" s="102"/>
      <c r="CS319" s="102"/>
      <c r="CT319" s="102"/>
      <c r="CU319" s="102"/>
      <c r="CV319" s="102"/>
    </row>
    <row r="320" spans="1:100" ht="15.6" customHeight="1" x14ac:dyDescent="0.2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  <c r="CM320" s="102"/>
      <c r="CN320" s="102"/>
      <c r="CO320" s="102"/>
      <c r="CP320" s="102"/>
      <c r="CQ320" s="102"/>
      <c r="CR320" s="102"/>
      <c r="CS320" s="102"/>
      <c r="CT320" s="102"/>
      <c r="CU320" s="102"/>
      <c r="CV320" s="102"/>
    </row>
    <row r="321" spans="1:100" ht="15.6" customHeight="1" x14ac:dyDescent="0.2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  <c r="CM321" s="102"/>
      <c r="CN321" s="102"/>
      <c r="CO321" s="102"/>
      <c r="CP321" s="102"/>
      <c r="CQ321" s="102"/>
      <c r="CR321" s="102"/>
      <c r="CS321" s="102"/>
      <c r="CT321" s="102"/>
      <c r="CU321" s="102"/>
      <c r="CV321" s="102"/>
    </row>
    <row r="322" spans="1:100" ht="15.6" customHeight="1" x14ac:dyDescent="0.2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  <c r="CM322" s="102"/>
      <c r="CN322" s="102"/>
      <c r="CO322" s="102"/>
      <c r="CP322" s="102"/>
      <c r="CQ322" s="102"/>
      <c r="CR322" s="102"/>
      <c r="CS322" s="102"/>
      <c r="CT322" s="102"/>
      <c r="CU322" s="102"/>
      <c r="CV322" s="102"/>
    </row>
    <row r="323" spans="1:100" ht="15.6" customHeight="1" x14ac:dyDescent="0.2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  <c r="CM323" s="102"/>
      <c r="CN323" s="102"/>
      <c r="CO323" s="102"/>
      <c r="CP323" s="102"/>
      <c r="CQ323" s="102"/>
      <c r="CR323" s="102"/>
      <c r="CS323" s="102"/>
      <c r="CT323" s="102"/>
      <c r="CU323" s="102"/>
      <c r="CV323" s="102"/>
    </row>
    <row r="324" spans="1:100" ht="15.6" customHeight="1" x14ac:dyDescent="0.2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  <c r="CM324" s="102"/>
      <c r="CN324" s="102"/>
      <c r="CO324" s="102"/>
      <c r="CP324" s="102"/>
      <c r="CQ324" s="102"/>
      <c r="CR324" s="102"/>
      <c r="CS324" s="102"/>
      <c r="CT324" s="102"/>
      <c r="CU324" s="102"/>
      <c r="CV324" s="102"/>
    </row>
    <row r="325" spans="1:100" ht="15.6" customHeight="1" x14ac:dyDescent="0.2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  <c r="CM325" s="102"/>
      <c r="CN325" s="102"/>
      <c r="CO325" s="102"/>
      <c r="CP325" s="102"/>
      <c r="CQ325" s="102"/>
      <c r="CR325" s="102"/>
      <c r="CS325" s="102"/>
      <c r="CT325" s="102"/>
      <c r="CU325" s="102"/>
      <c r="CV325" s="102"/>
    </row>
    <row r="326" spans="1:100" ht="15.6" customHeight="1" x14ac:dyDescent="0.2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  <c r="CM326" s="102"/>
      <c r="CN326" s="102"/>
      <c r="CO326" s="102"/>
      <c r="CP326" s="102"/>
      <c r="CQ326" s="102"/>
      <c r="CR326" s="102"/>
      <c r="CS326" s="102"/>
      <c r="CT326" s="102"/>
      <c r="CU326" s="102"/>
      <c r="CV326" s="102"/>
    </row>
    <row r="327" spans="1:100" ht="15.6" customHeight="1" x14ac:dyDescent="0.2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  <c r="CM327" s="102"/>
      <c r="CN327" s="102"/>
      <c r="CO327" s="102"/>
      <c r="CP327" s="102"/>
      <c r="CQ327" s="102"/>
      <c r="CR327" s="102"/>
      <c r="CS327" s="102"/>
      <c r="CT327" s="102"/>
      <c r="CU327" s="102"/>
      <c r="CV327" s="102"/>
    </row>
    <row r="328" spans="1:100" ht="15.6" customHeight="1" x14ac:dyDescent="0.2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  <c r="CM328" s="102"/>
      <c r="CN328" s="102"/>
      <c r="CO328" s="102"/>
      <c r="CP328" s="102"/>
      <c r="CQ328" s="102"/>
      <c r="CR328" s="102"/>
      <c r="CS328" s="102"/>
      <c r="CT328" s="102"/>
      <c r="CU328" s="102"/>
      <c r="CV328" s="102"/>
    </row>
    <row r="329" spans="1:100" ht="15.6" customHeight="1" x14ac:dyDescent="0.2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  <c r="CM329" s="102"/>
      <c r="CN329" s="102"/>
      <c r="CO329" s="102"/>
      <c r="CP329" s="102"/>
      <c r="CQ329" s="102"/>
      <c r="CR329" s="102"/>
      <c r="CS329" s="102"/>
      <c r="CT329" s="102"/>
      <c r="CU329" s="102"/>
      <c r="CV329" s="102"/>
    </row>
    <row r="330" spans="1:100" ht="15.6" customHeight="1" x14ac:dyDescent="0.2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  <c r="CM330" s="102"/>
      <c r="CN330" s="102"/>
      <c r="CO330" s="102"/>
      <c r="CP330" s="102"/>
      <c r="CQ330" s="102"/>
      <c r="CR330" s="102"/>
      <c r="CS330" s="102"/>
      <c r="CT330" s="102"/>
      <c r="CU330" s="102"/>
      <c r="CV330" s="102"/>
    </row>
    <row r="331" spans="1:100" ht="15.6" customHeight="1" x14ac:dyDescent="0.2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  <c r="CM331" s="102"/>
      <c r="CN331" s="102"/>
      <c r="CO331" s="102"/>
      <c r="CP331" s="102"/>
      <c r="CQ331" s="102"/>
      <c r="CR331" s="102"/>
      <c r="CS331" s="102"/>
      <c r="CT331" s="102"/>
      <c r="CU331" s="102"/>
      <c r="CV331" s="102"/>
    </row>
    <row r="332" spans="1:100" ht="15.6" customHeight="1" x14ac:dyDescent="0.2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  <c r="CM332" s="102"/>
      <c r="CN332" s="102"/>
      <c r="CO332" s="102"/>
      <c r="CP332" s="102"/>
      <c r="CQ332" s="102"/>
      <c r="CR332" s="102"/>
      <c r="CS332" s="102"/>
      <c r="CT332" s="102"/>
      <c r="CU332" s="102"/>
      <c r="CV332" s="102"/>
    </row>
    <row r="333" spans="1:100" ht="15.6" customHeight="1" x14ac:dyDescent="0.2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  <c r="CM333" s="102"/>
      <c r="CN333" s="102"/>
      <c r="CO333" s="102"/>
      <c r="CP333" s="102"/>
      <c r="CQ333" s="102"/>
      <c r="CR333" s="102"/>
      <c r="CS333" s="102"/>
      <c r="CT333" s="102"/>
      <c r="CU333" s="102"/>
      <c r="CV333" s="102"/>
    </row>
    <row r="334" spans="1:100" ht="15.6" customHeight="1" x14ac:dyDescent="0.2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  <c r="CM334" s="102"/>
      <c r="CN334" s="102"/>
      <c r="CO334" s="102"/>
      <c r="CP334" s="102"/>
      <c r="CQ334" s="102"/>
      <c r="CR334" s="102"/>
      <c r="CS334" s="102"/>
      <c r="CT334" s="102"/>
      <c r="CU334" s="102"/>
      <c r="CV334" s="102"/>
    </row>
    <row r="335" spans="1:100" ht="15.6" customHeight="1" x14ac:dyDescent="0.2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  <c r="CM335" s="102"/>
      <c r="CN335" s="102"/>
      <c r="CO335" s="102"/>
      <c r="CP335" s="102"/>
      <c r="CQ335" s="102"/>
      <c r="CR335" s="102"/>
      <c r="CS335" s="102"/>
      <c r="CT335" s="102"/>
      <c r="CU335" s="102"/>
      <c r="CV335" s="102"/>
    </row>
    <row r="336" spans="1:100" ht="15.6" customHeight="1" x14ac:dyDescent="0.2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  <c r="CM336" s="102"/>
      <c r="CN336" s="102"/>
      <c r="CO336" s="102"/>
      <c r="CP336" s="102"/>
      <c r="CQ336" s="102"/>
      <c r="CR336" s="102"/>
      <c r="CS336" s="102"/>
      <c r="CT336" s="102"/>
      <c r="CU336" s="102"/>
      <c r="CV336" s="102"/>
    </row>
    <row r="337" spans="1:100" ht="15.6" customHeight="1" x14ac:dyDescent="0.2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  <c r="CM337" s="102"/>
      <c r="CN337" s="102"/>
      <c r="CO337" s="102"/>
      <c r="CP337" s="102"/>
      <c r="CQ337" s="102"/>
      <c r="CR337" s="102"/>
      <c r="CS337" s="102"/>
      <c r="CT337" s="102"/>
      <c r="CU337" s="102"/>
      <c r="CV337" s="102"/>
    </row>
    <row r="338" spans="1:100" ht="15.6" customHeight="1" x14ac:dyDescent="0.2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  <c r="CM338" s="102"/>
      <c r="CN338" s="102"/>
      <c r="CO338" s="102"/>
      <c r="CP338" s="102"/>
      <c r="CQ338" s="102"/>
      <c r="CR338" s="102"/>
      <c r="CS338" s="102"/>
      <c r="CT338" s="102"/>
      <c r="CU338" s="102"/>
      <c r="CV338" s="102"/>
    </row>
    <row r="339" spans="1:100" ht="15.6" customHeight="1" x14ac:dyDescent="0.2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  <c r="CM339" s="102"/>
      <c r="CN339" s="102"/>
      <c r="CO339" s="102"/>
      <c r="CP339" s="102"/>
      <c r="CQ339" s="102"/>
      <c r="CR339" s="102"/>
      <c r="CS339" s="102"/>
      <c r="CT339" s="102"/>
      <c r="CU339" s="102"/>
      <c r="CV339" s="102"/>
    </row>
    <row r="340" spans="1:100" ht="15.6" customHeight="1" x14ac:dyDescent="0.2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  <c r="CM340" s="102"/>
      <c r="CN340" s="102"/>
      <c r="CO340" s="102"/>
      <c r="CP340" s="102"/>
      <c r="CQ340" s="102"/>
      <c r="CR340" s="102"/>
      <c r="CS340" s="102"/>
      <c r="CT340" s="102"/>
      <c r="CU340" s="102"/>
      <c r="CV340" s="102"/>
    </row>
    <row r="341" spans="1:100" ht="15.6" customHeight="1" x14ac:dyDescent="0.2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  <c r="CM341" s="102"/>
      <c r="CN341" s="102"/>
      <c r="CO341" s="102"/>
      <c r="CP341" s="102"/>
      <c r="CQ341" s="102"/>
      <c r="CR341" s="102"/>
      <c r="CS341" s="102"/>
      <c r="CT341" s="102"/>
      <c r="CU341" s="102"/>
      <c r="CV341" s="102"/>
    </row>
    <row r="342" spans="1:100" ht="15.6" customHeight="1" x14ac:dyDescent="0.2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  <c r="CM342" s="102"/>
      <c r="CN342" s="102"/>
      <c r="CO342" s="102"/>
      <c r="CP342" s="102"/>
      <c r="CQ342" s="102"/>
      <c r="CR342" s="102"/>
      <c r="CS342" s="102"/>
      <c r="CT342" s="102"/>
      <c r="CU342" s="102"/>
      <c r="CV342" s="102"/>
    </row>
    <row r="343" spans="1:100" ht="15.6" customHeight="1" x14ac:dyDescent="0.2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  <c r="CM343" s="102"/>
      <c r="CN343" s="102"/>
      <c r="CO343" s="102"/>
      <c r="CP343" s="102"/>
      <c r="CQ343" s="102"/>
      <c r="CR343" s="102"/>
      <c r="CS343" s="102"/>
      <c r="CT343" s="102"/>
      <c r="CU343" s="102"/>
      <c r="CV343" s="102"/>
    </row>
    <row r="344" spans="1:100" ht="15.6" customHeight="1" x14ac:dyDescent="0.2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  <c r="CM344" s="102"/>
      <c r="CN344" s="102"/>
      <c r="CO344" s="102"/>
      <c r="CP344" s="102"/>
      <c r="CQ344" s="102"/>
      <c r="CR344" s="102"/>
      <c r="CS344" s="102"/>
      <c r="CT344" s="102"/>
      <c r="CU344" s="102"/>
      <c r="CV344" s="102"/>
    </row>
    <row r="345" spans="1:100" ht="15.6" customHeight="1" x14ac:dyDescent="0.2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  <c r="CM345" s="102"/>
      <c r="CN345" s="102"/>
      <c r="CO345" s="102"/>
      <c r="CP345" s="102"/>
      <c r="CQ345" s="102"/>
      <c r="CR345" s="102"/>
      <c r="CS345" s="102"/>
      <c r="CT345" s="102"/>
      <c r="CU345" s="102"/>
      <c r="CV345" s="102"/>
    </row>
    <row r="346" spans="1:100" ht="15.6" customHeight="1" x14ac:dyDescent="0.2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  <c r="CM346" s="102"/>
      <c r="CN346" s="102"/>
      <c r="CO346" s="102"/>
      <c r="CP346" s="102"/>
      <c r="CQ346" s="102"/>
      <c r="CR346" s="102"/>
      <c r="CS346" s="102"/>
      <c r="CT346" s="102"/>
      <c r="CU346" s="102"/>
      <c r="CV346" s="102"/>
    </row>
    <row r="347" spans="1:100" ht="15.6" customHeight="1" x14ac:dyDescent="0.2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  <c r="CM347" s="102"/>
      <c r="CN347" s="102"/>
      <c r="CO347" s="102"/>
      <c r="CP347" s="102"/>
      <c r="CQ347" s="102"/>
      <c r="CR347" s="102"/>
      <c r="CS347" s="102"/>
      <c r="CT347" s="102"/>
      <c r="CU347" s="102"/>
      <c r="CV347" s="102"/>
    </row>
    <row r="348" spans="1:100" ht="15.6" customHeight="1" x14ac:dyDescent="0.2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  <c r="CM348" s="102"/>
      <c r="CN348" s="102"/>
      <c r="CO348" s="102"/>
      <c r="CP348" s="102"/>
      <c r="CQ348" s="102"/>
      <c r="CR348" s="102"/>
      <c r="CS348" s="102"/>
      <c r="CT348" s="102"/>
      <c r="CU348" s="102"/>
      <c r="CV348" s="102"/>
    </row>
    <row r="349" spans="1:100" ht="15.6" customHeight="1" x14ac:dyDescent="0.2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  <c r="CM349" s="102"/>
      <c r="CN349" s="102"/>
      <c r="CO349" s="102"/>
      <c r="CP349" s="102"/>
      <c r="CQ349" s="102"/>
      <c r="CR349" s="102"/>
      <c r="CS349" s="102"/>
      <c r="CT349" s="102"/>
      <c r="CU349" s="102"/>
      <c r="CV349" s="102"/>
    </row>
    <row r="350" spans="1:100" ht="15.6" customHeight="1" x14ac:dyDescent="0.2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  <c r="CM350" s="102"/>
      <c r="CN350" s="102"/>
      <c r="CO350" s="102"/>
      <c r="CP350" s="102"/>
      <c r="CQ350" s="102"/>
      <c r="CR350" s="102"/>
      <c r="CS350" s="102"/>
      <c r="CT350" s="102"/>
      <c r="CU350" s="102"/>
      <c r="CV350" s="102"/>
    </row>
    <row r="351" spans="1:100" ht="15.6" customHeight="1" x14ac:dyDescent="0.2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  <c r="CM351" s="102"/>
      <c r="CN351" s="102"/>
      <c r="CO351" s="102"/>
      <c r="CP351" s="102"/>
      <c r="CQ351" s="102"/>
      <c r="CR351" s="102"/>
      <c r="CS351" s="102"/>
      <c r="CT351" s="102"/>
      <c r="CU351" s="102"/>
      <c r="CV351" s="102"/>
    </row>
    <row r="352" spans="1:100" ht="15.6" customHeight="1" x14ac:dyDescent="0.2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  <c r="CM352" s="102"/>
      <c r="CN352" s="102"/>
      <c r="CO352" s="102"/>
      <c r="CP352" s="102"/>
      <c r="CQ352" s="102"/>
      <c r="CR352" s="102"/>
      <c r="CS352" s="102"/>
      <c r="CT352" s="102"/>
      <c r="CU352" s="102"/>
      <c r="CV352" s="102"/>
    </row>
    <row r="353" spans="1:100" ht="15.6" customHeight="1" x14ac:dyDescent="0.2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  <c r="CM353" s="102"/>
      <c r="CN353" s="102"/>
      <c r="CO353" s="102"/>
      <c r="CP353" s="102"/>
      <c r="CQ353" s="102"/>
      <c r="CR353" s="102"/>
      <c r="CS353" s="102"/>
      <c r="CT353" s="102"/>
      <c r="CU353" s="102"/>
      <c r="CV353" s="102"/>
    </row>
    <row r="354" spans="1:100" ht="15.6" customHeight="1" x14ac:dyDescent="0.2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  <c r="CM354" s="102"/>
      <c r="CN354" s="102"/>
      <c r="CO354" s="102"/>
      <c r="CP354" s="102"/>
      <c r="CQ354" s="102"/>
      <c r="CR354" s="102"/>
      <c r="CS354" s="102"/>
      <c r="CT354" s="102"/>
      <c r="CU354" s="102"/>
      <c r="CV354" s="102"/>
    </row>
    <row r="355" spans="1:100" ht="15.6" customHeight="1" x14ac:dyDescent="0.2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  <c r="CM355" s="102"/>
      <c r="CN355" s="102"/>
      <c r="CO355" s="102"/>
      <c r="CP355" s="102"/>
      <c r="CQ355" s="102"/>
      <c r="CR355" s="102"/>
      <c r="CS355" s="102"/>
      <c r="CT355" s="102"/>
      <c r="CU355" s="102"/>
      <c r="CV355" s="102"/>
    </row>
    <row r="356" spans="1:100" ht="15.6" customHeight="1" x14ac:dyDescent="0.2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  <c r="CM356" s="102"/>
      <c r="CN356" s="102"/>
      <c r="CO356" s="102"/>
      <c r="CP356" s="102"/>
      <c r="CQ356" s="102"/>
      <c r="CR356" s="102"/>
      <c r="CS356" s="102"/>
      <c r="CT356" s="102"/>
      <c r="CU356" s="102"/>
      <c r="CV356" s="102"/>
    </row>
    <row r="357" spans="1:100" ht="15.6" customHeight="1" x14ac:dyDescent="0.2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  <c r="CM357" s="102"/>
      <c r="CN357" s="102"/>
      <c r="CO357" s="102"/>
      <c r="CP357" s="102"/>
      <c r="CQ357" s="102"/>
      <c r="CR357" s="102"/>
      <c r="CS357" s="102"/>
      <c r="CT357" s="102"/>
      <c r="CU357" s="102"/>
      <c r="CV357" s="102"/>
    </row>
    <row r="358" spans="1:100" ht="15.6" customHeight="1" x14ac:dyDescent="0.2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  <c r="CM358" s="102"/>
      <c r="CN358" s="102"/>
      <c r="CO358" s="102"/>
      <c r="CP358" s="102"/>
      <c r="CQ358" s="102"/>
      <c r="CR358" s="102"/>
      <c r="CS358" s="102"/>
      <c r="CT358" s="102"/>
      <c r="CU358" s="102"/>
      <c r="CV358" s="102"/>
    </row>
    <row r="359" spans="1:100" ht="15.6" customHeight="1" x14ac:dyDescent="0.2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  <c r="CM359" s="102"/>
      <c r="CN359" s="102"/>
      <c r="CO359" s="102"/>
      <c r="CP359" s="102"/>
      <c r="CQ359" s="102"/>
      <c r="CR359" s="102"/>
      <c r="CS359" s="102"/>
      <c r="CT359" s="102"/>
      <c r="CU359" s="102"/>
      <c r="CV359" s="102"/>
    </row>
    <row r="360" spans="1:100" ht="15.6" customHeight="1" x14ac:dyDescent="0.2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  <c r="CM360" s="102"/>
      <c r="CN360" s="102"/>
      <c r="CO360" s="102"/>
      <c r="CP360" s="102"/>
      <c r="CQ360" s="102"/>
      <c r="CR360" s="102"/>
      <c r="CS360" s="102"/>
      <c r="CT360" s="102"/>
      <c r="CU360" s="102"/>
      <c r="CV360" s="102"/>
    </row>
    <row r="361" spans="1:100" ht="15.6" customHeight="1" x14ac:dyDescent="0.2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  <c r="CM361" s="102"/>
      <c r="CN361" s="102"/>
      <c r="CO361" s="102"/>
      <c r="CP361" s="102"/>
      <c r="CQ361" s="102"/>
      <c r="CR361" s="102"/>
      <c r="CS361" s="102"/>
      <c r="CT361" s="102"/>
      <c r="CU361" s="102"/>
      <c r="CV361" s="102"/>
    </row>
    <row r="362" spans="1:100" ht="15.6" customHeight="1" x14ac:dyDescent="0.2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  <c r="CM362" s="102"/>
      <c r="CN362" s="102"/>
      <c r="CO362" s="102"/>
      <c r="CP362" s="102"/>
      <c r="CQ362" s="102"/>
      <c r="CR362" s="102"/>
      <c r="CS362" s="102"/>
      <c r="CT362" s="102"/>
      <c r="CU362" s="102"/>
      <c r="CV362" s="102"/>
    </row>
    <row r="363" spans="1:100" ht="15.6" customHeight="1" x14ac:dyDescent="0.2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  <c r="CM363" s="102"/>
      <c r="CN363" s="102"/>
      <c r="CO363" s="102"/>
      <c r="CP363" s="102"/>
      <c r="CQ363" s="102"/>
      <c r="CR363" s="102"/>
      <c r="CS363" s="102"/>
      <c r="CT363" s="102"/>
      <c r="CU363" s="102"/>
      <c r="CV363" s="102"/>
    </row>
    <row r="364" spans="1:100" ht="15.6" customHeight="1" x14ac:dyDescent="0.2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  <c r="CM364" s="102"/>
      <c r="CN364" s="102"/>
      <c r="CO364" s="102"/>
      <c r="CP364" s="102"/>
      <c r="CQ364" s="102"/>
      <c r="CR364" s="102"/>
      <c r="CS364" s="102"/>
      <c r="CT364" s="102"/>
      <c r="CU364" s="102"/>
      <c r="CV364" s="102"/>
    </row>
    <row r="365" spans="1:100" ht="15.6" customHeight="1" x14ac:dyDescent="0.2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  <c r="CM365" s="102"/>
      <c r="CN365" s="102"/>
      <c r="CO365" s="102"/>
      <c r="CP365" s="102"/>
      <c r="CQ365" s="102"/>
      <c r="CR365" s="102"/>
      <c r="CS365" s="102"/>
      <c r="CT365" s="102"/>
      <c r="CU365" s="102"/>
      <c r="CV365" s="102"/>
    </row>
    <row r="366" spans="1:100" ht="15.6" customHeight="1" x14ac:dyDescent="0.2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  <c r="CM366" s="102"/>
      <c r="CN366" s="102"/>
      <c r="CO366" s="102"/>
      <c r="CP366" s="102"/>
      <c r="CQ366" s="102"/>
      <c r="CR366" s="102"/>
      <c r="CS366" s="102"/>
      <c r="CT366" s="102"/>
      <c r="CU366" s="102"/>
      <c r="CV366" s="102"/>
    </row>
    <row r="367" spans="1:100" ht="15.6" customHeight="1" x14ac:dyDescent="0.2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  <c r="CM367" s="102"/>
      <c r="CN367" s="102"/>
      <c r="CO367" s="102"/>
      <c r="CP367" s="102"/>
      <c r="CQ367" s="102"/>
      <c r="CR367" s="102"/>
      <c r="CS367" s="102"/>
      <c r="CT367" s="102"/>
      <c r="CU367" s="102"/>
      <c r="CV367" s="102"/>
    </row>
    <row r="368" spans="1:100" ht="15.6" customHeight="1" x14ac:dyDescent="0.2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  <c r="CM368" s="102"/>
      <c r="CN368" s="102"/>
      <c r="CO368" s="102"/>
      <c r="CP368" s="102"/>
      <c r="CQ368" s="102"/>
      <c r="CR368" s="102"/>
      <c r="CS368" s="102"/>
      <c r="CT368" s="102"/>
      <c r="CU368" s="102"/>
      <c r="CV368" s="102"/>
    </row>
    <row r="369" spans="1:100" ht="15.6" customHeight="1" x14ac:dyDescent="0.2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  <c r="CM369" s="102"/>
      <c r="CN369" s="102"/>
      <c r="CO369" s="102"/>
      <c r="CP369" s="102"/>
      <c r="CQ369" s="102"/>
      <c r="CR369" s="102"/>
      <c r="CS369" s="102"/>
      <c r="CT369" s="102"/>
      <c r="CU369" s="102"/>
      <c r="CV369" s="102"/>
    </row>
    <row r="370" spans="1:100" ht="15.6" customHeight="1" x14ac:dyDescent="0.2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  <c r="CM370" s="102"/>
      <c r="CN370" s="102"/>
      <c r="CO370" s="102"/>
      <c r="CP370" s="102"/>
      <c r="CQ370" s="102"/>
      <c r="CR370" s="102"/>
      <c r="CS370" s="102"/>
      <c r="CT370" s="102"/>
      <c r="CU370" s="102"/>
      <c r="CV370" s="102"/>
    </row>
    <row r="371" spans="1:100" ht="15.6" customHeight="1" x14ac:dyDescent="0.2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  <c r="CM371" s="102"/>
      <c r="CN371" s="102"/>
      <c r="CO371" s="102"/>
      <c r="CP371" s="102"/>
      <c r="CQ371" s="102"/>
      <c r="CR371" s="102"/>
      <c r="CS371" s="102"/>
      <c r="CT371" s="102"/>
      <c r="CU371" s="102"/>
      <c r="CV371" s="102"/>
    </row>
    <row r="372" spans="1:100" ht="15.6" customHeight="1" x14ac:dyDescent="0.2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  <c r="CM372" s="102"/>
      <c r="CN372" s="102"/>
      <c r="CO372" s="102"/>
      <c r="CP372" s="102"/>
      <c r="CQ372" s="102"/>
      <c r="CR372" s="102"/>
      <c r="CS372" s="102"/>
      <c r="CT372" s="102"/>
      <c r="CU372" s="102"/>
      <c r="CV372" s="102"/>
    </row>
    <row r="373" spans="1:100" ht="15.6" customHeight="1" x14ac:dyDescent="0.2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  <c r="CM373" s="102"/>
      <c r="CN373" s="102"/>
      <c r="CO373" s="102"/>
      <c r="CP373" s="102"/>
      <c r="CQ373" s="102"/>
      <c r="CR373" s="102"/>
      <c r="CS373" s="102"/>
      <c r="CT373" s="102"/>
      <c r="CU373" s="102"/>
      <c r="CV373" s="102"/>
    </row>
    <row r="374" spans="1:100" ht="15.6" customHeight="1" x14ac:dyDescent="0.2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  <c r="CM374" s="102"/>
      <c r="CN374" s="102"/>
      <c r="CO374" s="102"/>
      <c r="CP374" s="102"/>
      <c r="CQ374" s="102"/>
      <c r="CR374" s="102"/>
      <c r="CS374" s="102"/>
      <c r="CT374" s="102"/>
      <c r="CU374" s="102"/>
      <c r="CV374" s="102"/>
    </row>
    <row r="375" spans="1:100" ht="15.6" customHeight="1" x14ac:dyDescent="0.2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  <c r="CM375" s="102"/>
      <c r="CN375" s="102"/>
      <c r="CO375" s="102"/>
      <c r="CP375" s="102"/>
      <c r="CQ375" s="102"/>
      <c r="CR375" s="102"/>
      <c r="CS375" s="102"/>
      <c r="CT375" s="102"/>
      <c r="CU375" s="102"/>
      <c r="CV375" s="102"/>
    </row>
    <row r="376" spans="1:100" ht="15.6" customHeight="1" x14ac:dyDescent="0.2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  <c r="CM376" s="102"/>
      <c r="CN376" s="102"/>
      <c r="CO376" s="102"/>
      <c r="CP376" s="102"/>
      <c r="CQ376" s="102"/>
      <c r="CR376" s="102"/>
      <c r="CS376" s="102"/>
      <c r="CT376" s="102"/>
      <c r="CU376" s="102"/>
      <c r="CV376" s="102"/>
    </row>
    <row r="377" spans="1:100" ht="15.6" customHeight="1" x14ac:dyDescent="0.2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  <c r="CM377" s="102"/>
      <c r="CN377" s="102"/>
      <c r="CO377" s="102"/>
      <c r="CP377" s="102"/>
      <c r="CQ377" s="102"/>
      <c r="CR377" s="102"/>
      <c r="CS377" s="102"/>
      <c r="CT377" s="102"/>
      <c r="CU377" s="102"/>
      <c r="CV377" s="102"/>
    </row>
    <row r="378" spans="1:100" ht="15.6" customHeight="1" x14ac:dyDescent="0.2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  <c r="CM378" s="102"/>
      <c r="CN378" s="102"/>
      <c r="CO378" s="102"/>
      <c r="CP378" s="102"/>
      <c r="CQ378" s="102"/>
      <c r="CR378" s="102"/>
      <c r="CS378" s="102"/>
      <c r="CT378" s="102"/>
      <c r="CU378" s="102"/>
      <c r="CV378" s="102"/>
    </row>
    <row r="379" spans="1:100" ht="15.6" customHeight="1" x14ac:dyDescent="0.2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  <c r="CM379" s="102"/>
      <c r="CN379" s="102"/>
      <c r="CO379" s="102"/>
      <c r="CP379" s="102"/>
      <c r="CQ379" s="102"/>
      <c r="CR379" s="102"/>
      <c r="CS379" s="102"/>
      <c r="CT379" s="102"/>
      <c r="CU379" s="102"/>
      <c r="CV379" s="102"/>
    </row>
    <row r="380" spans="1:100" ht="15.6" customHeight="1" x14ac:dyDescent="0.2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  <c r="CM380" s="102"/>
      <c r="CN380" s="102"/>
      <c r="CO380" s="102"/>
      <c r="CP380" s="102"/>
      <c r="CQ380" s="102"/>
      <c r="CR380" s="102"/>
      <c r="CS380" s="102"/>
      <c r="CT380" s="102"/>
      <c r="CU380" s="102"/>
      <c r="CV380" s="102"/>
    </row>
    <row r="381" spans="1:100" ht="15.6" customHeight="1" x14ac:dyDescent="0.2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  <c r="CM381" s="102"/>
      <c r="CN381" s="102"/>
      <c r="CO381" s="102"/>
      <c r="CP381" s="102"/>
      <c r="CQ381" s="102"/>
      <c r="CR381" s="102"/>
      <c r="CS381" s="102"/>
      <c r="CT381" s="102"/>
      <c r="CU381" s="102"/>
      <c r="CV381" s="102"/>
    </row>
    <row r="382" spans="1:100" ht="15.6" customHeight="1" x14ac:dyDescent="0.2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  <c r="CM382" s="102"/>
      <c r="CN382" s="102"/>
      <c r="CO382" s="102"/>
      <c r="CP382" s="102"/>
      <c r="CQ382" s="102"/>
      <c r="CR382" s="102"/>
      <c r="CS382" s="102"/>
      <c r="CT382" s="102"/>
      <c r="CU382" s="102"/>
      <c r="CV382" s="102"/>
    </row>
    <row r="383" spans="1:100" ht="15.6" customHeight="1" x14ac:dyDescent="0.2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  <c r="CM383" s="102"/>
      <c r="CN383" s="102"/>
      <c r="CO383" s="102"/>
      <c r="CP383" s="102"/>
      <c r="CQ383" s="102"/>
      <c r="CR383" s="102"/>
      <c r="CS383" s="102"/>
      <c r="CT383" s="102"/>
      <c r="CU383" s="102"/>
      <c r="CV383" s="102"/>
    </row>
    <row r="384" spans="1:100" ht="15.6" customHeight="1" x14ac:dyDescent="0.2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  <c r="CM384" s="102"/>
      <c r="CN384" s="102"/>
      <c r="CO384" s="102"/>
      <c r="CP384" s="102"/>
      <c r="CQ384" s="102"/>
      <c r="CR384" s="102"/>
      <c r="CS384" s="102"/>
      <c r="CT384" s="102"/>
      <c r="CU384" s="102"/>
      <c r="CV384" s="102"/>
    </row>
    <row r="385" spans="1:100" ht="15.6" customHeight="1" x14ac:dyDescent="0.2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  <c r="CM385" s="102"/>
      <c r="CN385" s="102"/>
      <c r="CO385" s="102"/>
      <c r="CP385" s="102"/>
      <c r="CQ385" s="102"/>
      <c r="CR385" s="102"/>
      <c r="CS385" s="102"/>
      <c r="CT385" s="102"/>
      <c r="CU385" s="102"/>
      <c r="CV385" s="102"/>
    </row>
    <row r="386" spans="1:100" ht="15.6" customHeight="1" x14ac:dyDescent="0.2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  <c r="CM386" s="102"/>
      <c r="CN386" s="102"/>
      <c r="CO386" s="102"/>
      <c r="CP386" s="102"/>
      <c r="CQ386" s="102"/>
      <c r="CR386" s="102"/>
      <c r="CS386" s="102"/>
      <c r="CT386" s="102"/>
      <c r="CU386" s="102"/>
      <c r="CV386" s="102"/>
    </row>
    <row r="387" spans="1:100" ht="15.6" customHeight="1" x14ac:dyDescent="0.2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  <c r="CM387" s="102"/>
      <c r="CN387" s="102"/>
      <c r="CO387" s="102"/>
      <c r="CP387" s="102"/>
      <c r="CQ387" s="102"/>
      <c r="CR387" s="102"/>
      <c r="CS387" s="102"/>
      <c r="CT387" s="102"/>
      <c r="CU387" s="102"/>
      <c r="CV387" s="102"/>
    </row>
    <row r="388" spans="1:100" ht="15.6" customHeight="1" x14ac:dyDescent="0.2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  <c r="CM388" s="102"/>
      <c r="CN388" s="102"/>
      <c r="CO388" s="102"/>
      <c r="CP388" s="102"/>
      <c r="CQ388" s="102"/>
      <c r="CR388" s="102"/>
      <c r="CS388" s="102"/>
      <c r="CT388" s="102"/>
      <c r="CU388" s="102"/>
      <c r="CV388" s="102"/>
    </row>
    <row r="389" spans="1:100" ht="15.6" customHeight="1" x14ac:dyDescent="0.2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  <c r="CM389" s="102"/>
      <c r="CN389" s="102"/>
      <c r="CO389" s="102"/>
      <c r="CP389" s="102"/>
      <c r="CQ389" s="102"/>
      <c r="CR389" s="102"/>
      <c r="CS389" s="102"/>
      <c r="CT389" s="102"/>
      <c r="CU389" s="102"/>
      <c r="CV389" s="102"/>
    </row>
    <row r="390" spans="1:100" ht="15.6" customHeight="1" x14ac:dyDescent="0.2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  <c r="CM390" s="102"/>
      <c r="CN390" s="102"/>
      <c r="CO390" s="102"/>
      <c r="CP390" s="102"/>
      <c r="CQ390" s="102"/>
      <c r="CR390" s="102"/>
      <c r="CS390" s="102"/>
      <c r="CT390" s="102"/>
      <c r="CU390" s="102"/>
      <c r="CV390" s="102"/>
    </row>
    <row r="391" spans="1:100" ht="15.6" customHeight="1" x14ac:dyDescent="0.2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  <c r="CM391" s="102"/>
      <c r="CN391" s="102"/>
      <c r="CO391" s="102"/>
      <c r="CP391" s="102"/>
      <c r="CQ391" s="102"/>
      <c r="CR391" s="102"/>
      <c r="CS391" s="102"/>
      <c r="CT391" s="102"/>
      <c r="CU391" s="102"/>
      <c r="CV391" s="102"/>
    </row>
    <row r="392" spans="1:100" ht="15.6" customHeight="1" x14ac:dyDescent="0.2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  <c r="CM392" s="102"/>
      <c r="CN392" s="102"/>
      <c r="CO392" s="102"/>
      <c r="CP392" s="102"/>
      <c r="CQ392" s="102"/>
      <c r="CR392" s="102"/>
      <c r="CS392" s="102"/>
      <c r="CT392" s="102"/>
      <c r="CU392" s="102"/>
      <c r="CV392" s="102"/>
    </row>
    <row r="393" spans="1:100" ht="15.6" customHeight="1" x14ac:dyDescent="0.2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  <c r="CM393" s="102"/>
      <c r="CN393" s="102"/>
      <c r="CO393" s="102"/>
      <c r="CP393" s="102"/>
      <c r="CQ393" s="102"/>
      <c r="CR393" s="102"/>
      <c r="CS393" s="102"/>
      <c r="CT393" s="102"/>
      <c r="CU393" s="102"/>
      <c r="CV393" s="102"/>
    </row>
    <row r="394" spans="1:100" ht="15.6" customHeight="1" x14ac:dyDescent="0.2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  <c r="CM394" s="102"/>
      <c r="CN394" s="102"/>
      <c r="CO394" s="102"/>
      <c r="CP394" s="102"/>
      <c r="CQ394" s="102"/>
      <c r="CR394" s="102"/>
      <c r="CS394" s="102"/>
      <c r="CT394" s="102"/>
      <c r="CU394" s="102"/>
      <c r="CV394" s="102"/>
    </row>
    <row r="395" spans="1:100" ht="15.6" customHeight="1" x14ac:dyDescent="0.2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  <c r="CM395" s="102"/>
      <c r="CN395" s="102"/>
      <c r="CO395" s="102"/>
      <c r="CP395" s="102"/>
      <c r="CQ395" s="102"/>
      <c r="CR395" s="102"/>
      <c r="CS395" s="102"/>
      <c r="CT395" s="102"/>
      <c r="CU395" s="102"/>
      <c r="CV395" s="102"/>
    </row>
    <row r="396" spans="1:100" ht="15.6" customHeight="1" x14ac:dyDescent="0.2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  <c r="CM396" s="102"/>
      <c r="CN396" s="102"/>
      <c r="CO396" s="102"/>
      <c r="CP396" s="102"/>
      <c r="CQ396" s="102"/>
      <c r="CR396" s="102"/>
      <c r="CS396" s="102"/>
      <c r="CT396" s="102"/>
      <c r="CU396" s="102"/>
      <c r="CV396" s="102"/>
    </row>
    <row r="397" spans="1:100" ht="15.6" customHeight="1" x14ac:dyDescent="0.2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  <c r="CM397" s="102"/>
      <c r="CN397" s="102"/>
      <c r="CO397" s="102"/>
      <c r="CP397" s="102"/>
      <c r="CQ397" s="102"/>
      <c r="CR397" s="102"/>
      <c r="CS397" s="102"/>
      <c r="CT397" s="102"/>
      <c r="CU397" s="102"/>
      <c r="CV397" s="102"/>
    </row>
    <row r="398" spans="1:100" ht="15.6" customHeight="1" x14ac:dyDescent="0.2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  <c r="CM398" s="102"/>
      <c r="CN398" s="102"/>
      <c r="CO398" s="102"/>
      <c r="CP398" s="102"/>
      <c r="CQ398" s="102"/>
      <c r="CR398" s="102"/>
      <c r="CS398" s="102"/>
      <c r="CT398" s="102"/>
      <c r="CU398" s="102"/>
      <c r="CV398" s="102"/>
    </row>
    <row r="399" spans="1:100" ht="15.6" customHeight="1" x14ac:dyDescent="0.2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  <c r="CM399" s="102"/>
      <c r="CN399" s="102"/>
      <c r="CO399" s="102"/>
      <c r="CP399" s="102"/>
      <c r="CQ399" s="102"/>
      <c r="CR399" s="102"/>
      <c r="CS399" s="102"/>
      <c r="CT399" s="102"/>
      <c r="CU399" s="102"/>
      <c r="CV399" s="102"/>
    </row>
    <row r="400" spans="1:100" ht="15.6" customHeight="1" x14ac:dyDescent="0.2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  <c r="CM400" s="102"/>
      <c r="CN400" s="102"/>
      <c r="CO400" s="102"/>
      <c r="CP400" s="102"/>
      <c r="CQ400" s="102"/>
      <c r="CR400" s="102"/>
      <c r="CS400" s="102"/>
      <c r="CT400" s="102"/>
      <c r="CU400" s="102"/>
      <c r="CV400" s="102"/>
    </row>
    <row r="401" spans="1:100" ht="15.6" customHeight="1" x14ac:dyDescent="0.2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  <c r="CM401" s="102"/>
      <c r="CN401" s="102"/>
      <c r="CO401" s="102"/>
      <c r="CP401" s="102"/>
      <c r="CQ401" s="102"/>
      <c r="CR401" s="102"/>
      <c r="CS401" s="102"/>
      <c r="CT401" s="102"/>
      <c r="CU401" s="102"/>
      <c r="CV401" s="102"/>
    </row>
    <row r="402" spans="1:100" ht="15.6" customHeight="1" x14ac:dyDescent="0.2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  <c r="CM402" s="102"/>
      <c r="CN402" s="102"/>
      <c r="CO402" s="102"/>
      <c r="CP402" s="102"/>
      <c r="CQ402" s="102"/>
      <c r="CR402" s="102"/>
      <c r="CS402" s="102"/>
      <c r="CT402" s="102"/>
      <c r="CU402" s="102"/>
      <c r="CV402" s="102"/>
    </row>
    <row r="403" spans="1:100" ht="15.6" customHeight="1" x14ac:dyDescent="0.2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  <c r="CM403" s="102"/>
      <c r="CN403" s="102"/>
      <c r="CO403" s="102"/>
      <c r="CP403" s="102"/>
      <c r="CQ403" s="102"/>
      <c r="CR403" s="102"/>
      <c r="CS403" s="102"/>
      <c r="CT403" s="102"/>
      <c r="CU403" s="102"/>
      <c r="CV403" s="102"/>
    </row>
    <row r="404" spans="1:100" ht="15.6" customHeight="1" x14ac:dyDescent="0.2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  <c r="CM404" s="102"/>
      <c r="CN404" s="102"/>
      <c r="CO404" s="102"/>
      <c r="CP404" s="102"/>
      <c r="CQ404" s="102"/>
      <c r="CR404" s="102"/>
      <c r="CS404" s="102"/>
      <c r="CT404" s="102"/>
      <c r="CU404" s="102"/>
      <c r="CV404" s="102"/>
    </row>
    <row r="405" spans="1:100" ht="15.6" customHeight="1" x14ac:dyDescent="0.2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  <c r="CM405" s="102"/>
      <c r="CN405" s="102"/>
      <c r="CO405" s="102"/>
      <c r="CP405" s="102"/>
      <c r="CQ405" s="102"/>
      <c r="CR405" s="102"/>
      <c r="CS405" s="102"/>
      <c r="CT405" s="102"/>
      <c r="CU405" s="102"/>
      <c r="CV405" s="102"/>
    </row>
    <row r="406" spans="1:100" ht="15.6" customHeight="1" x14ac:dyDescent="0.2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  <c r="CM406" s="102"/>
      <c r="CN406" s="102"/>
      <c r="CO406" s="102"/>
      <c r="CP406" s="102"/>
      <c r="CQ406" s="102"/>
      <c r="CR406" s="102"/>
      <c r="CS406" s="102"/>
      <c r="CT406" s="102"/>
      <c r="CU406" s="102"/>
      <c r="CV406" s="102"/>
    </row>
    <row r="407" spans="1:100" ht="15.6" customHeight="1" x14ac:dyDescent="0.2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  <c r="CM407" s="102"/>
      <c r="CN407" s="102"/>
      <c r="CO407" s="102"/>
      <c r="CP407" s="102"/>
      <c r="CQ407" s="102"/>
      <c r="CR407" s="102"/>
      <c r="CS407" s="102"/>
      <c r="CT407" s="102"/>
      <c r="CU407" s="102"/>
      <c r="CV407" s="102"/>
    </row>
    <row r="408" spans="1:100" ht="15.6" customHeight="1" x14ac:dyDescent="0.2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  <c r="CM408" s="102"/>
      <c r="CN408" s="102"/>
      <c r="CO408" s="102"/>
      <c r="CP408" s="102"/>
      <c r="CQ408" s="102"/>
      <c r="CR408" s="102"/>
      <c r="CS408" s="102"/>
      <c r="CT408" s="102"/>
      <c r="CU408" s="102"/>
      <c r="CV408" s="102"/>
    </row>
    <row r="409" spans="1:100" ht="15.6" customHeight="1" x14ac:dyDescent="0.2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  <c r="CM409" s="102"/>
      <c r="CN409" s="102"/>
      <c r="CO409" s="102"/>
      <c r="CP409" s="102"/>
      <c r="CQ409" s="102"/>
      <c r="CR409" s="102"/>
      <c r="CS409" s="102"/>
      <c r="CT409" s="102"/>
      <c r="CU409" s="102"/>
      <c r="CV409" s="102"/>
    </row>
    <row r="410" spans="1:100" ht="15.6" customHeight="1" x14ac:dyDescent="0.2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  <c r="CM410" s="102"/>
      <c r="CN410" s="102"/>
      <c r="CO410" s="102"/>
      <c r="CP410" s="102"/>
      <c r="CQ410" s="102"/>
      <c r="CR410" s="102"/>
      <c r="CS410" s="102"/>
      <c r="CT410" s="102"/>
      <c r="CU410" s="102"/>
      <c r="CV410" s="102"/>
    </row>
    <row r="411" spans="1:100" ht="15.6" customHeight="1" x14ac:dyDescent="0.2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  <c r="CM411" s="102"/>
      <c r="CN411" s="102"/>
      <c r="CO411" s="102"/>
      <c r="CP411" s="102"/>
      <c r="CQ411" s="102"/>
      <c r="CR411" s="102"/>
      <c r="CS411" s="102"/>
      <c r="CT411" s="102"/>
      <c r="CU411" s="102"/>
      <c r="CV411" s="102"/>
    </row>
    <row r="412" spans="1:100" ht="15.6" customHeight="1" x14ac:dyDescent="0.2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  <c r="CM412" s="102"/>
      <c r="CN412" s="102"/>
      <c r="CO412" s="102"/>
      <c r="CP412" s="102"/>
      <c r="CQ412" s="102"/>
      <c r="CR412" s="102"/>
      <c r="CS412" s="102"/>
      <c r="CT412" s="102"/>
      <c r="CU412" s="102"/>
      <c r="CV412" s="102"/>
    </row>
    <row r="413" spans="1:100" ht="15.6" customHeight="1" x14ac:dyDescent="0.2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  <c r="CM413" s="102"/>
      <c r="CN413" s="102"/>
      <c r="CO413" s="102"/>
      <c r="CP413" s="102"/>
      <c r="CQ413" s="102"/>
      <c r="CR413" s="102"/>
      <c r="CS413" s="102"/>
      <c r="CT413" s="102"/>
      <c r="CU413" s="102"/>
      <c r="CV413" s="102"/>
    </row>
    <row r="414" spans="1:100" ht="15.6" customHeight="1" x14ac:dyDescent="0.2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  <c r="CM414" s="102"/>
      <c r="CN414" s="102"/>
      <c r="CO414" s="102"/>
      <c r="CP414" s="102"/>
      <c r="CQ414" s="102"/>
      <c r="CR414" s="102"/>
      <c r="CS414" s="102"/>
      <c r="CT414" s="102"/>
      <c r="CU414" s="102"/>
      <c r="CV414" s="102"/>
    </row>
    <row r="415" spans="1:100" ht="15.6" customHeight="1" x14ac:dyDescent="0.2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  <c r="CM415" s="102"/>
      <c r="CN415" s="102"/>
      <c r="CO415" s="102"/>
      <c r="CP415" s="102"/>
      <c r="CQ415" s="102"/>
      <c r="CR415" s="102"/>
      <c r="CS415" s="102"/>
      <c r="CT415" s="102"/>
      <c r="CU415" s="102"/>
      <c r="CV415" s="102"/>
    </row>
    <row r="416" spans="1:100" ht="15.6" customHeight="1" x14ac:dyDescent="0.2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  <c r="CM416" s="102"/>
      <c r="CN416" s="102"/>
      <c r="CO416" s="102"/>
      <c r="CP416" s="102"/>
      <c r="CQ416" s="102"/>
      <c r="CR416" s="102"/>
      <c r="CS416" s="102"/>
      <c r="CT416" s="102"/>
      <c r="CU416" s="102"/>
      <c r="CV416" s="102"/>
    </row>
    <row r="417" spans="1:100" ht="15.6" customHeight="1" x14ac:dyDescent="0.2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  <c r="CM417" s="102"/>
      <c r="CN417" s="102"/>
      <c r="CO417" s="102"/>
      <c r="CP417" s="102"/>
      <c r="CQ417" s="102"/>
      <c r="CR417" s="102"/>
      <c r="CS417" s="102"/>
      <c r="CT417" s="102"/>
      <c r="CU417" s="102"/>
      <c r="CV417" s="102"/>
    </row>
    <row r="418" spans="1:100" ht="15.6" customHeight="1" x14ac:dyDescent="0.2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  <c r="CM418" s="102"/>
      <c r="CN418" s="102"/>
      <c r="CO418" s="102"/>
      <c r="CP418" s="102"/>
      <c r="CQ418" s="102"/>
      <c r="CR418" s="102"/>
      <c r="CS418" s="102"/>
      <c r="CT418" s="102"/>
      <c r="CU418" s="102"/>
      <c r="CV418" s="102"/>
    </row>
    <row r="419" spans="1:100" ht="15.6" customHeight="1" x14ac:dyDescent="0.2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  <c r="CM419" s="102"/>
      <c r="CN419" s="102"/>
      <c r="CO419" s="102"/>
      <c r="CP419" s="102"/>
      <c r="CQ419" s="102"/>
      <c r="CR419" s="102"/>
      <c r="CS419" s="102"/>
      <c r="CT419" s="102"/>
      <c r="CU419" s="102"/>
      <c r="CV419" s="102"/>
    </row>
    <row r="420" spans="1:100" ht="15.6" customHeight="1" x14ac:dyDescent="0.2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  <c r="CM420" s="102"/>
      <c r="CN420" s="102"/>
      <c r="CO420" s="102"/>
      <c r="CP420" s="102"/>
      <c r="CQ420" s="102"/>
      <c r="CR420" s="102"/>
      <c r="CS420" s="102"/>
      <c r="CT420" s="102"/>
      <c r="CU420" s="102"/>
      <c r="CV420" s="102"/>
    </row>
    <row r="421" spans="1:100" ht="15.6" customHeight="1" x14ac:dyDescent="0.2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  <c r="CM421" s="102"/>
      <c r="CN421" s="102"/>
      <c r="CO421" s="102"/>
      <c r="CP421" s="102"/>
      <c r="CQ421" s="102"/>
      <c r="CR421" s="102"/>
      <c r="CS421" s="102"/>
      <c r="CT421" s="102"/>
      <c r="CU421" s="102"/>
      <c r="CV421" s="102"/>
    </row>
    <row r="422" spans="1:100" ht="15.6" customHeight="1" x14ac:dyDescent="0.2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  <c r="CM422" s="102"/>
      <c r="CN422" s="102"/>
      <c r="CO422" s="102"/>
      <c r="CP422" s="102"/>
      <c r="CQ422" s="102"/>
      <c r="CR422" s="102"/>
      <c r="CS422" s="102"/>
      <c r="CT422" s="102"/>
      <c r="CU422" s="102"/>
      <c r="CV422" s="102"/>
    </row>
    <row r="423" spans="1:100" ht="15.6" customHeight="1" x14ac:dyDescent="0.2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  <c r="CM423" s="102"/>
      <c r="CN423" s="102"/>
      <c r="CO423" s="102"/>
      <c r="CP423" s="102"/>
      <c r="CQ423" s="102"/>
      <c r="CR423" s="102"/>
      <c r="CS423" s="102"/>
      <c r="CT423" s="102"/>
      <c r="CU423" s="102"/>
      <c r="CV423" s="102"/>
    </row>
    <row r="424" spans="1:100" ht="15.6" customHeight="1" x14ac:dyDescent="0.2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  <c r="CM424" s="102"/>
      <c r="CN424" s="102"/>
      <c r="CO424" s="102"/>
      <c r="CP424" s="102"/>
      <c r="CQ424" s="102"/>
      <c r="CR424" s="102"/>
      <c r="CS424" s="102"/>
      <c r="CT424" s="102"/>
      <c r="CU424" s="102"/>
      <c r="CV424" s="102"/>
    </row>
    <row r="425" spans="1:100" ht="15.6" customHeight="1" x14ac:dyDescent="0.2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  <c r="CM425" s="102"/>
      <c r="CN425" s="102"/>
      <c r="CO425" s="102"/>
      <c r="CP425" s="102"/>
      <c r="CQ425" s="102"/>
      <c r="CR425" s="102"/>
      <c r="CS425" s="102"/>
      <c r="CT425" s="102"/>
      <c r="CU425" s="102"/>
      <c r="CV425" s="102"/>
    </row>
    <row r="426" spans="1:100" ht="15.6" customHeight="1" x14ac:dyDescent="0.2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  <c r="CM426" s="102"/>
      <c r="CN426" s="102"/>
      <c r="CO426" s="102"/>
      <c r="CP426" s="102"/>
      <c r="CQ426" s="102"/>
      <c r="CR426" s="102"/>
      <c r="CS426" s="102"/>
      <c r="CT426" s="102"/>
      <c r="CU426" s="102"/>
      <c r="CV426" s="102"/>
    </row>
    <row r="427" spans="1:100" ht="15.6" customHeight="1" x14ac:dyDescent="0.2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  <c r="CM427" s="102"/>
      <c r="CN427" s="102"/>
      <c r="CO427" s="102"/>
      <c r="CP427" s="102"/>
      <c r="CQ427" s="102"/>
      <c r="CR427" s="102"/>
      <c r="CS427" s="102"/>
      <c r="CT427" s="102"/>
      <c r="CU427" s="102"/>
      <c r="CV427" s="102"/>
    </row>
    <row r="428" spans="1:100" ht="15.6" customHeight="1" x14ac:dyDescent="0.2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  <c r="CM428" s="102"/>
      <c r="CN428" s="102"/>
      <c r="CO428" s="102"/>
      <c r="CP428" s="102"/>
      <c r="CQ428" s="102"/>
      <c r="CR428" s="102"/>
      <c r="CS428" s="102"/>
      <c r="CT428" s="102"/>
      <c r="CU428" s="102"/>
      <c r="CV428" s="102"/>
    </row>
    <row r="429" spans="1:100" ht="15.6" customHeight="1" x14ac:dyDescent="0.2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  <c r="CM429" s="102"/>
      <c r="CN429" s="102"/>
      <c r="CO429" s="102"/>
      <c r="CP429" s="102"/>
      <c r="CQ429" s="102"/>
      <c r="CR429" s="102"/>
      <c r="CS429" s="102"/>
      <c r="CT429" s="102"/>
      <c r="CU429" s="102"/>
      <c r="CV429" s="102"/>
    </row>
    <row r="430" spans="1:100" ht="15.6" customHeight="1" x14ac:dyDescent="0.2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  <c r="CM430" s="102"/>
      <c r="CN430" s="102"/>
      <c r="CO430" s="102"/>
      <c r="CP430" s="102"/>
      <c r="CQ430" s="102"/>
      <c r="CR430" s="102"/>
      <c r="CS430" s="102"/>
      <c r="CT430" s="102"/>
      <c r="CU430" s="102"/>
      <c r="CV430" s="102"/>
    </row>
    <row r="431" spans="1:100" ht="15.6" customHeight="1" x14ac:dyDescent="0.2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  <c r="CM431" s="102"/>
      <c r="CN431" s="102"/>
      <c r="CO431" s="102"/>
      <c r="CP431" s="102"/>
      <c r="CQ431" s="102"/>
      <c r="CR431" s="102"/>
      <c r="CS431" s="102"/>
      <c r="CT431" s="102"/>
      <c r="CU431" s="102"/>
      <c r="CV431" s="102"/>
    </row>
    <row r="432" spans="1:100" ht="15.6" customHeight="1" x14ac:dyDescent="0.2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  <c r="CM432" s="102"/>
      <c r="CN432" s="102"/>
      <c r="CO432" s="102"/>
      <c r="CP432" s="102"/>
      <c r="CQ432" s="102"/>
      <c r="CR432" s="102"/>
      <c r="CS432" s="102"/>
      <c r="CT432" s="102"/>
      <c r="CU432" s="102"/>
      <c r="CV432" s="102"/>
    </row>
    <row r="433" spans="1:100" ht="15.6" customHeight="1" x14ac:dyDescent="0.2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  <c r="CM433" s="102"/>
      <c r="CN433" s="102"/>
      <c r="CO433" s="102"/>
      <c r="CP433" s="102"/>
      <c r="CQ433" s="102"/>
      <c r="CR433" s="102"/>
      <c r="CS433" s="102"/>
      <c r="CT433" s="102"/>
      <c r="CU433" s="102"/>
      <c r="CV433" s="102"/>
    </row>
    <row r="434" spans="1:100" ht="15.6" customHeight="1" x14ac:dyDescent="0.2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  <c r="CM434" s="102"/>
      <c r="CN434" s="102"/>
      <c r="CO434" s="102"/>
      <c r="CP434" s="102"/>
      <c r="CQ434" s="102"/>
      <c r="CR434" s="102"/>
      <c r="CS434" s="102"/>
      <c r="CT434" s="102"/>
      <c r="CU434" s="102"/>
      <c r="CV434" s="102"/>
    </row>
    <row r="435" spans="1:100" ht="15.6" customHeight="1" x14ac:dyDescent="0.2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  <c r="CM435" s="102"/>
      <c r="CN435" s="102"/>
      <c r="CO435" s="102"/>
      <c r="CP435" s="102"/>
      <c r="CQ435" s="102"/>
      <c r="CR435" s="102"/>
      <c r="CS435" s="102"/>
      <c r="CT435" s="102"/>
      <c r="CU435" s="102"/>
      <c r="CV435" s="102"/>
    </row>
    <row r="436" spans="1:100" ht="15.6" customHeight="1" x14ac:dyDescent="0.2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  <c r="CM436" s="102"/>
      <c r="CN436" s="102"/>
      <c r="CO436" s="102"/>
      <c r="CP436" s="102"/>
      <c r="CQ436" s="102"/>
      <c r="CR436" s="102"/>
      <c r="CS436" s="102"/>
      <c r="CT436" s="102"/>
      <c r="CU436" s="102"/>
      <c r="CV436" s="102"/>
    </row>
    <row r="437" spans="1:100" ht="15.6" customHeight="1" x14ac:dyDescent="0.2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  <c r="CM437" s="102"/>
      <c r="CN437" s="102"/>
      <c r="CO437" s="102"/>
      <c r="CP437" s="102"/>
      <c r="CQ437" s="102"/>
      <c r="CR437" s="102"/>
      <c r="CS437" s="102"/>
      <c r="CT437" s="102"/>
      <c r="CU437" s="102"/>
      <c r="CV437" s="102"/>
    </row>
    <row r="438" spans="1:100" ht="15.6" customHeight="1" x14ac:dyDescent="0.2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  <c r="CM438" s="102"/>
      <c r="CN438" s="102"/>
      <c r="CO438" s="102"/>
      <c r="CP438" s="102"/>
      <c r="CQ438" s="102"/>
      <c r="CR438" s="102"/>
      <c r="CS438" s="102"/>
      <c r="CT438" s="102"/>
      <c r="CU438" s="102"/>
      <c r="CV438" s="102"/>
    </row>
    <row r="439" spans="1:100" ht="15.6" customHeight="1" x14ac:dyDescent="0.2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  <c r="CM439" s="102"/>
      <c r="CN439" s="102"/>
      <c r="CO439" s="102"/>
      <c r="CP439" s="102"/>
      <c r="CQ439" s="102"/>
      <c r="CR439" s="102"/>
      <c r="CS439" s="102"/>
      <c r="CT439" s="102"/>
      <c r="CU439" s="102"/>
      <c r="CV439" s="102"/>
    </row>
    <row r="440" spans="1:100" ht="15.6" customHeight="1" x14ac:dyDescent="0.2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  <c r="CM440" s="102"/>
      <c r="CN440" s="102"/>
      <c r="CO440" s="102"/>
      <c r="CP440" s="102"/>
      <c r="CQ440" s="102"/>
      <c r="CR440" s="102"/>
      <c r="CS440" s="102"/>
      <c r="CT440" s="102"/>
      <c r="CU440" s="102"/>
      <c r="CV440" s="102"/>
    </row>
    <row r="441" spans="1:100" ht="15.6" customHeight="1" x14ac:dyDescent="0.2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  <c r="CM441" s="102"/>
      <c r="CN441" s="102"/>
      <c r="CO441" s="102"/>
      <c r="CP441" s="102"/>
      <c r="CQ441" s="102"/>
      <c r="CR441" s="102"/>
      <c r="CS441" s="102"/>
      <c r="CT441" s="102"/>
      <c r="CU441" s="102"/>
      <c r="CV441" s="102"/>
    </row>
    <row r="442" spans="1:100" ht="15.6" customHeight="1" x14ac:dyDescent="0.2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  <c r="CM442" s="102"/>
      <c r="CN442" s="102"/>
      <c r="CO442" s="102"/>
      <c r="CP442" s="102"/>
      <c r="CQ442" s="102"/>
      <c r="CR442" s="102"/>
      <c r="CS442" s="102"/>
      <c r="CT442" s="102"/>
      <c r="CU442" s="102"/>
      <c r="CV442" s="102"/>
    </row>
    <row r="443" spans="1:100" ht="15.6" customHeight="1" x14ac:dyDescent="0.2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  <c r="CM443" s="102"/>
      <c r="CN443" s="102"/>
      <c r="CO443" s="102"/>
      <c r="CP443" s="102"/>
      <c r="CQ443" s="102"/>
      <c r="CR443" s="102"/>
      <c r="CS443" s="102"/>
      <c r="CT443" s="102"/>
      <c r="CU443" s="102"/>
      <c r="CV443" s="102"/>
    </row>
    <row r="444" spans="1:100" ht="15.6" customHeight="1" x14ac:dyDescent="0.2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  <c r="CM444" s="102"/>
      <c r="CN444" s="102"/>
      <c r="CO444" s="102"/>
      <c r="CP444" s="102"/>
      <c r="CQ444" s="102"/>
      <c r="CR444" s="102"/>
      <c r="CS444" s="102"/>
      <c r="CT444" s="102"/>
      <c r="CU444" s="102"/>
      <c r="CV444" s="102"/>
    </row>
    <row r="445" spans="1:100" ht="15.6" customHeight="1" x14ac:dyDescent="0.2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  <c r="CM445" s="102"/>
      <c r="CN445" s="102"/>
      <c r="CO445" s="102"/>
      <c r="CP445" s="102"/>
      <c r="CQ445" s="102"/>
      <c r="CR445" s="102"/>
      <c r="CS445" s="102"/>
      <c r="CT445" s="102"/>
      <c r="CU445" s="102"/>
      <c r="CV445" s="102"/>
    </row>
    <row r="446" spans="1:100" ht="15.6" customHeight="1" x14ac:dyDescent="0.2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  <c r="CM446" s="102"/>
      <c r="CN446" s="102"/>
      <c r="CO446" s="102"/>
      <c r="CP446" s="102"/>
      <c r="CQ446" s="102"/>
      <c r="CR446" s="102"/>
      <c r="CS446" s="102"/>
      <c r="CT446" s="102"/>
      <c r="CU446" s="102"/>
      <c r="CV446" s="102"/>
    </row>
    <row r="447" spans="1:100" ht="15.6" customHeight="1" x14ac:dyDescent="0.2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  <c r="CM447" s="102"/>
      <c r="CN447" s="102"/>
      <c r="CO447" s="102"/>
      <c r="CP447" s="102"/>
      <c r="CQ447" s="102"/>
      <c r="CR447" s="102"/>
      <c r="CS447" s="102"/>
      <c r="CT447" s="102"/>
      <c r="CU447" s="102"/>
      <c r="CV447" s="102"/>
    </row>
    <row r="448" spans="1:100" ht="15.6" customHeight="1" x14ac:dyDescent="0.2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  <c r="CM448" s="102"/>
      <c r="CN448" s="102"/>
      <c r="CO448" s="102"/>
      <c r="CP448" s="102"/>
      <c r="CQ448" s="102"/>
      <c r="CR448" s="102"/>
      <c r="CS448" s="102"/>
      <c r="CT448" s="102"/>
      <c r="CU448" s="102"/>
      <c r="CV448" s="102"/>
    </row>
    <row r="449" spans="1:100" ht="15.6" customHeight="1" x14ac:dyDescent="0.2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  <c r="CM449" s="102"/>
      <c r="CN449" s="102"/>
      <c r="CO449" s="102"/>
      <c r="CP449" s="102"/>
      <c r="CQ449" s="102"/>
      <c r="CR449" s="102"/>
      <c r="CS449" s="102"/>
      <c r="CT449" s="102"/>
      <c r="CU449" s="102"/>
      <c r="CV449" s="102"/>
    </row>
    <row r="450" spans="1:100" ht="15.6" customHeight="1" x14ac:dyDescent="0.2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  <c r="CM450" s="102"/>
      <c r="CN450" s="102"/>
      <c r="CO450" s="102"/>
      <c r="CP450" s="102"/>
      <c r="CQ450" s="102"/>
      <c r="CR450" s="102"/>
      <c r="CS450" s="102"/>
      <c r="CT450" s="102"/>
      <c r="CU450" s="102"/>
      <c r="CV450" s="102"/>
    </row>
    <row r="451" spans="1:100" ht="15.6" customHeight="1" x14ac:dyDescent="0.2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  <c r="CM451" s="102"/>
      <c r="CN451" s="102"/>
      <c r="CO451" s="102"/>
      <c r="CP451" s="102"/>
      <c r="CQ451" s="102"/>
      <c r="CR451" s="102"/>
      <c r="CS451" s="102"/>
      <c r="CT451" s="102"/>
      <c r="CU451" s="102"/>
      <c r="CV451" s="102"/>
    </row>
    <row r="452" spans="1:100" ht="15.6" customHeight="1" x14ac:dyDescent="0.2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  <c r="CM452" s="102"/>
      <c r="CN452" s="102"/>
      <c r="CO452" s="102"/>
      <c r="CP452" s="102"/>
      <c r="CQ452" s="102"/>
      <c r="CR452" s="102"/>
      <c r="CS452" s="102"/>
      <c r="CT452" s="102"/>
      <c r="CU452" s="102"/>
      <c r="CV452" s="102"/>
    </row>
    <row r="453" spans="1:100" ht="15.6" customHeight="1" x14ac:dyDescent="0.2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  <c r="CM453" s="102"/>
      <c r="CN453" s="102"/>
      <c r="CO453" s="102"/>
      <c r="CP453" s="102"/>
      <c r="CQ453" s="102"/>
      <c r="CR453" s="102"/>
      <c r="CS453" s="102"/>
      <c r="CT453" s="102"/>
      <c r="CU453" s="102"/>
      <c r="CV453" s="102"/>
    </row>
    <row r="454" spans="1:100" ht="15.6" customHeight="1" x14ac:dyDescent="0.2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  <c r="CM454" s="102"/>
      <c r="CN454" s="102"/>
      <c r="CO454" s="102"/>
      <c r="CP454" s="102"/>
      <c r="CQ454" s="102"/>
      <c r="CR454" s="102"/>
      <c r="CS454" s="102"/>
      <c r="CT454" s="102"/>
      <c r="CU454" s="102"/>
      <c r="CV454" s="102"/>
    </row>
    <row r="455" spans="1:100" ht="15.6" customHeight="1" x14ac:dyDescent="0.2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  <c r="CM455" s="102"/>
      <c r="CN455" s="102"/>
      <c r="CO455" s="102"/>
      <c r="CP455" s="102"/>
      <c r="CQ455" s="102"/>
      <c r="CR455" s="102"/>
      <c r="CS455" s="102"/>
      <c r="CT455" s="102"/>
      <c r="CU455" s="102"/>
      <c r="CV455" s="102"/>
    </row>
    <row r="456" spans="1:100" ht="15.6" customHeight="1" x14ac:dyDescent="0.2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  <c r="CM456" s="102"/>
      <c r="CN456" s="102"/>
      <c r="CO456" s="102"/>
      <c r="CP456" s="102"/>
      <c r="CQ456" s="102"/>
      <c r="CR456" s="102"/>
      <c r="CS456" s="102"/>
      <c r="CT456" s="102"/>
      <c r="CU456" s="102"/>
      <c r="CV456" s="102"/>
    </row>
    <row r="457" spans="1:100" ht="15.6" customHeight="1" x14ac:dyDescent="0.2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  <c r="CM457" s="102"/>
      <c r="CN457" s="102"/>
      <c r="CO457" s="102"/>
      <c r="CP457" s="102"/>
      <c r="CQ457" s="102"/>
      <c r="CR457" s="102"/>
      <c r="CS457" s="102"/>
      <c r="CT457" s="102"/>
      <c r="CU457" s="102"/>
      <c r="CV457" s="102"/>
    </row>
    <row r="458" spans="1:100" ht="15.6" customHeight="1" x14ac:dyDescent="0.2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  <c r="CM458" s="102"/>
      <c r="CN458" s="102"/>
      <c r="CO458" s="102"/>
      <c r="CP458" s="102"/>
      <c r="CQ458" s="102"/>
      <c r="CR458" s="102"/>
      <c r="CS458" s="102"/>
      <c r="CT458" s="102"/>
      <c r="CU458" s="102"/>
      <c r="CV458" s="102"/>
    </row>
    <row r="459" spans="1:100" ht="15.6" customHeight="1" x14ac:dyDescent="0.2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  <c r="CM459" s="102"/>
      <c r="CN459" s="102"/>
      <c r="CO459" s="102"/>
      <c r="CP459" s="102"/>
      <c r="CQ459" s="102"/>
      <c r="CR459" s="102"/>
      <c r="CS459" s="102"/>
      <c r="CT459" s="102"/>
      <c r="CU459" s="102"/>
      <c r="CV459" s="102"/>
    </row>
    <row r="460" spans="1:100" ht="15.6" customHeight="1" x14ac:dyDescent="0.2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  <c r="CM460" s="102"/>
      <c r="CN460" s="102"/>
      <c r="CO460" s="102"/>
      <c r="CP460" s="102"/>
      <c r="CQ460" s="102"/>
      <c r="CR460" s="102"/>
      <c r="CS460" s="102"/>
      <c r="CT460" s="102"/>
      <c r="CU460" s="102"/>
      <c r="CV460" s="102"/>
    </row>
    <row r="461" spans="1:100" ht="15.6" customHeight="1" x14ac:dyDescent="0.2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  <c r="CM461" s="102"/>
      <c r="CN461" s="102"/>
      <c r="CO461" s="102"/>
      <c r="CP461" s="102"/>
      <c r="CQ461" s="102"/>
      <c r="CR461" s="102"/>
      <c r="CS461" s="102"/>
      <c r="CT461" s="102"/>
      <c r="CU461" s="102"/>
      <c r="CV461" s="102"/>
    </row>
    <row r="462" spans="1:100" ht="15.6" customHeight="1" x14ac:dyDescent="0.2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  <c r="CM462" s="102"/>
      <c r="CN462" s="102"/>
      <c r="CO462" s="102"/>
      <c r="CP462" s="102"/>
      <c r="CQ462" s="102"/>
      <c r="CR462" s="102"/>
      <c r="CS462" s="102"/>
      <c r="CT462" s="102"/>
      <c r="CU462" s="102"/>
      <c r="CV462" s="102"/>
    </row>
    <row r="463" spans="1:100" ht="15.6" customHeight="1" x14ac:dyDescent="0.2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  <c r="CM463" s="102"/>
      <c r="CN463" s="102"/>
      <c r="CO463" s="102"/>
      <c r="CP463" s="102"/>
      <c r="CQ463" s="102"/>
      <c r="CR463" s="102"/>
      <c r="CS463" s="102"/>
      <c r="CT463" s="102"/>
      <c r="CU463" s="102"/>
      <c r="CV463" s="102"/>
    </row>
    <row r="464" spans="1:100" ht="15.6" customHeight="1" x14ac:dyDescent="0.2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  <c r="CM464" s="102"/>
      <c r="CN464" s="102"/>
      <c r="CO464" s="102"/>
      <c r="CP464" s="102"/>
      <c r="CQ464" s="102"/>
      <c r="CR464" s="102"/>
      <c r="CS464" s="102"/>
      <c r="CT464" s="102"/>
      <c r="CU464" s="102"/>
      <c r="CV464" s="102"/>
    </row>
    <row r="465" spans="1:100" ht="15.6" customHeight="1" x14ac:dyDescent="0.2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  <c r="CM465" s="102"/>
      <c r="CN465" s="102"/>
      <c r="CO465" s="102"/>
      <c r="CP465" s="102"/>
      <c r="CQ465" s="102"/>
      <c r="CR465" s="102"/>
      <c r="CS465" s="102"/>
      <c r="CT465" s="102"/>
      <c r="CU465" s="102"/>
      <c r="CV465" s="102"/>
    </row>
    <row r="466" spans="1:100" ht="15.6" customHeight="1" x14ac:dyDescent="0.2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  <c r="CM466" s="102"/>
      <c r="CN466" s="102"/>
      <c r="CO466" s="102"/>
      <c r="CP466" s="102"/>
      <c r="CQ466" s="102"/>
      <c r="CR466" s="102"/>
      <c r="CS466" s="102"/>
      <c r="CT466" s="102"/>
      <c r="CU466" s="102"/>
      <c r="CV466" s="102"/>
    </row>
    <row r="467" spans="1:100" ht="15.6" customHeight="1" x14ac:dyDescent="0.2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  <c r="CM467" s="102"/>
      <c r="CN467" s="102"/>
      <c r="CO467" s="102"/>
      <c r="CP467" s="102"/>
      <c r="CQ467" s="102"/>
      <c r="CR467" s="102"/>
      <c r="CS467" s="102"/>
      <c r="CT467" s="102"/>
      <c r="CU467" s="102"/>
      <c r="CV467" s="102"/>
    </row>
    <row r="468" spans="1:100" ht="15.6" customHeight="1" x14ac:dyDescent="0.2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  <c r="CM468" s="102"/>
      <c r="CN468" s="102"/>
      <c r="CO468" s="102"/>
      <c r="CP468" s="102"/>
      <c r="CQ468" s="102"/>
      <c r="CR468" s="102"/>
      <c r="CS468" s="102"/>
      <c r="CT468" s="102"/>
      <c r="CU468" s="102"/>
      <c r="CV468" s="102"/>
    </row>
    <row r="469" spans="1:100" ht="15.6" customHeight="1" x14ac:dyDescent="0.2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  <c r="CM469" s="102"/>
      <c r="CN469" s="102"/>
      <c r="CO469" s="102"/>
      <c r="CP469" s="102"/>
      <c r="CQ469" s="102"/>
      <c r="CR469" s="102"/>
      <c r="CS469" s="102"/>
      <c r="CT469" s="102"/>
      <c r="CU469" s="102"/>
      <c r="CV469" s="102"/>
    </row>
    <row r="470" spans="1:100" ht="15.6" customHeight="1" x14ac:dyDescent="0.2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  <c r="CM470" s="102"/>
      <c r="CN470" s="102"/>
      <c r="CO470" s="102"/>
      <c r="CP470" s="102"/>
      <c r="CQ470" s="102"/>
      <c r="CR470" s="102"/>
      <c r="CS470" s="102"/>
      <c r="CT470" s="102"/>
      <c r="CU470" s="102"/>
      <c r="CV470" s="102"/>
    </row>
    <row r="471" spans="1:100" ht="15.6" customHeight="1" x14ac:dyDescent="0.2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  <c r="CM471" s="102"/>
      <c r="CN471" s="102"/>
      <c r="CO471" s="102"/>
      <c r="CP471" s="102"/>
      <c r="CQ471" s="102"/>
      <c r="CR471" s="102"/>
      <c r="CS471" s="102"/>
      <c r="CT471" s="102"/>
      <c r="CU471" s="102"/>
      <c r="CV471" s="102"/>
    </row>
    <row r="472" spans="1:100" ht="15.6" customHeight="1" x14ac:dyDescent="0.2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  <c r="CM472" s="102"/>
      <c r="CN472" s="102"/>
      <c r="CO472" s="102"/>
      <c r="CP472" s="102"/>
      <c r="CQ472" s="102"/>
      <c r="CR472" s="102"/>
      <c r="CS472" s="102"/>
      <c r="CT472" s="102"/>
      <c r="CU472" s="102"/>
      <c r="CV472" s="102"/>
    </row>
    <row r="473" spans="1:100" ht="15.6" customHeight="1" x14ac:dyDescent="0.2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  <c r="CM473" s="102"/>
      <c r="CN473" s="102"/>
      <c r="CO473" s="102"/>
      <c r="CP473" s="102"/>
      <c r="CQ473" s="102"/>
      <c r="CR473" s="102"/>
      <c r="CS473" s="102"/>
      <c r="CT473" s="102"/>
      <c r="CU473" s="102"/>
      <c r="CV473" s="102"/>
    </row>
    <row r="474" spans="1:100" ht="15.6" customHeight="1" x14ac:dyDescent="0.2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  <c r="CM474" s="102"/>
      <c r="CN474" s="102"/>
      <c r="CO474" s="102"/>
      <c r="CP474" s="102"/>
      <c r="CQ474" s="102"/>
      <c r="CR474" s="102"/>
      <c r="CS474" s="102"/>
      <c r="CT474" s="102"/>
      <c r="CU474" s="102"/>
      <c r="CV474" s="102"/>
    </row>
    <row r="475" spans="1:100" ht="15.6" customHeight="1" x14ac:dyDescent="0.2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  <c r="CM475" s="102"/>
      <c r="CN475" s="102"/>
      <c r="CO475" s="102"/>
      <c r="CP475" s="102"/>
      <c r="CQ475" s="102"/>
      <c r="CR475" s="102"/>
      <c r="CS475" s="102"/>
      <c r="CT475" s="102"/>
      <c r="CU475" s="102"/>
      <c r="CV475" s="102"/>
    </row>
    <row r="476" spans="1:100" ht="15.6" customHeight="1" x14ac:dyDescent="0.2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  <c r="CM476" s="102"/>
      <c r="CN476" s="102"/>
      <c r="CO476" s="102"/>
      <c r="CP476" s="102"/>
      <c r="CQ476" s="102"/>
      <c r="CR476" s="102"/>
      <c r="CS476" s="102"/>
      <c r="CT476" s="102"/>
      <c r="CU476" s="102"/>
      <c r="CV476" s="102"/>
    </row>
    <row r="477" spans="1:100" ht="15.6" customHeight="1" x14ac:dyDescent="0.2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  <c r="CM477" s="102"/>
      <c r="CN477" s="102"/>
      <c r="CO477" s="102"/>
      <c r="CP477" s="102"/>
      <c r="CQ477" s="102"/>
      <c r="CR477" s="102"/>
      <c r="CS477" s="102"/>
      <c r="CT477" s="102"/>
      <c r="CU477" s="102"/>
      <c r="CV477" s="102"/>
    </row>
    <row r="478" spans="1:100" ht="15.6" customHeight="1" x14ac:dyDescent="0.2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  <c r="CM478" s="102"/>
      <c r="CN478" s="102"/>
      <c r="CO478" s="102"/>
      <c r="CP478" s="102"/>
      <c r="CQ478" s="102"/>
      <c r="CR478" s="102"/>
      <c r="CS478" s="102"/>
      <c r="CT478" s="102"/>
      <c r="CU478" s="102"/>
      <c r="CV478" s="102"/>
    </row>
    <row r="479" spans="1:100" ht="15.6" customHeight="1" x14ac:dyDescent="0.2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  <c r="CM479" s="102"/>
      <c r="CN479" s="102"/>
      <c r="CO479" s="102"/>
      <c r="CP479" s="102"/>
      <c r="CQ479" s="102"/>
      <c r="CR479" s="102"/>
      <c r="CS479" s="102"/>
      <c r="CT479" s="102"/>
      <c r="CU479" s="102"/>
      <c r="CV479" s="102"/>
    </row>
    <row r="480" spans="1:100" ht="15.6" customHeight="1" x14ac:dyDescent="0.2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  <c r="CM480" s="102"/>
      <c r="CN480" s="102"/>
      <c r="CO480" s="102"/>
      <c r="CP480" s="102"/>
      <c r="CQ480" s="102"/>
      <c r="CR480" s="102"/>
      <c r="CS480" s="102"/>
      <c r="CT480" s="102"/>
      <c r="CU480" s="102"/>
      <c r="CV480" s="102"/>
    </row>
    <row r="481" spans="1:100" ht="15.6" customHeight="1" x14ac:dyDescent="0.2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  <c r="CM481" s="102"/>
      <c r="CN481" s="102"/>
      <c r="CO481" s="102"/>
      <c r="CP481" s="102"/>
      <c r="CQ481" s="102"/>
      <c r="CR481" s="102"/>
      <c r="CS481" s="102"/>
      <c r="CT481" s="102"/>
      <c r="CU481" s="102"/>
      <c r="CV481" s="102"/>
    </row>
    <row r="482" spans="1:100" ht="15.6" customHeight="1" x14ac:dyDescent="0.2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  <c r="CM482" s="102"/>
      <c r="CN482" s="102"/>
      <c r="CO482" s="102"/>
      <c r="CP482" s="102"/>
      <c r="CQ482" s="102"/>
      <c r="CR482" s="102"/>
      <c r="CS482" s="102"/>
      <c r="CT482" s="102"/>
      <c r="CU482" s="102"/>
      <c r="CV482" s="102"/>
    </row>
    <row r="483" spans="1:100" ht="15.6" customHeight="1" x14ac:dyDescent="0.2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  <c r="CM483" s="102"/>
      <c r="CN483" s="102"/>
      <c r="CO483" s="102"/>
      <c r="CP483" s="102"/>
      <c r="CQ483" s="102"/>
      <c r="CR483" s="102"/>
      <c r="CS483" s="102"/>
      <c r="CT483" s="102"/>
      <c r="CU483" s="102"/>
      <c r="CV483" s="102"/>
    </row>
    <row r="484" spans="1:100" ht="15.6" customHeight="1" x14ac:dyDescent="0.2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  <c r="CM484" s="102"/>
      <c r="CN484" s="102"/>
      <c r="CO484" s="102"/>
      <c r="CP484" s="102"/>
      <c r="CQ484" s="102"/>
      <c r="CR484" s="102"/>
      <c r="CS484" s="102"/>
      <c r="CT484" s="102"/>
      <c r="CU484" s="102"/>
      <c r="CV484" s="102"/>
    </row>
    <row r="485" spans="1:100" ht="15.6" customHeight="1" x14ac:dyDescent="0.2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  <c r="CM485" s="102"/>
      <c r="CN485" s="102"/>
      <c r="CO485" s="102"/>
      <c r="CP485" s="102"/>
      <c r="CQ485" s="102"/>
      <c r="CR485" s="102"/>
      <c r="CS485" s="102"/>
      <c r="CT485" s="102"/>
      <c r="CU485" s="102"/>
      <c r="CV485" s="102"/>
    </row>
    <row r="486" spans="1:100" ht="15.6" customHeight="1" x14ac:dyDescent="0.2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  <c r="CM486" s="102"/>
      <c r="CN486" s="102"/>
      <c r="CO486" s="102"/>
      <c r="CP486" s="102"/>
      <c r="CQ486" s="102"/>
      <c r="CR486" s="102"/>
      <c r="CS486" s="102"/>
      <c r="CT486" s="102"/>
      <c r="CU486" s="102"/>
      <c r="CV486" s="102"/>
    </row>
    <row r="487" spans="1:100" ht="15.6" customHeight="1" x14ac:dyDescent="0.2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  <c r="CM487" s="102"/>
      <c r="CN487" s="102"/>
      <c r="CO487" s="102"/>
      <c r="CP487" s="102"/>
      <c r="CQ487" s="102"/>
      <c r="CR487" s="102"/>
      <c r="CS487" s="102"/>
      <c r="CT487" s="102"/>
      <c r="CU487" s="102"/>
      <c r="CV487" s="102"/>
    </row>
    <row r="488" spans="1:100" ht="15.6" customHeight="1" x14ac:dyDescent="0.2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  <c r="CM488" s="102"/>
      <c r="CN488" s="102"/>
      <c r="CO488" s="102"/>
      <c r="CP488" s="102"/>
      <c r="CQ488" s="102"/>
      <c r="CR488" s="102"/>
      <c r="CS488" s="102"/>
      <c r="CT488" s="102"/>
      <c r="CU488" s="102"/>
      <c r="CV488" s="102"/>
    </row>
    <row r="489" spans="1:100" ht="15.6" customHeight="1" x14ac:dyDescent="0.2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  <c r="CM489" s="102"/>
      <c r="CN489" s="102"/>
      <c r="CO489" s="102"/>
      <c r="CP489" s="102"/>
      <c r="CQ489" s="102"/>
      <c r="CR489" s="102"/>
      <c r="CS489" s="102"/>
      <c r="CT489" s="102"/>
      <c r="CU489" s="102"/>
      <c r="CV489" s="102"/>
    </row>
    <row r="490" spans="1:100" ht="15.6" customHeight="1" x14ac:dyDescent="0.2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  <c r="CM490" s="102"/>
      <c r="CN490" s="102"/>
      <c r="CO490" s="102"/>
      <c r="CP490" s="102"/>
      <c r="CQ490" s="102"/>
      <c r="CR490" s="102"/>
      <c r="CS490" s="102"/>
      <c r="CT490" s="102"/>
      <c r="CU490" s="102"/>
      <c r="CV490" s="102"/>
    </row>
    <row r="491" spans="1:100" ht="15.6" customHeight="1" x14ac:dyDescent="0.2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  <c r="CM491" s="102"/>
      <c r="CN491" s="102"/>
      <c r="CO491" s="102"/>
      <c r="CP491" s="102"/>
      <c r="CQ491" s="102"/>
      <c r="CR491" s="102"/>
      <c r="CS491" s="102"/>
      <c r="CT491" s="102"/>
      <c r="CU491" s="102"/>
      <c r="CV491" s="102"/>
    </row>
    <row r="492" spans="1:100" ht="15.6" customHeight="1" x14ac:dyDescent="0.2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  <c r="CM492" s="102"/>
      <c r="CN492" s="102"/>
      <c r="CO492" s="102"/>
      <c r="CP492" s="102"/>
      <c r="CQ492" s="102"/>
      <c r="CR492" s="102"/>
      <c r="CS492" s="102"/>
      <c r="CT492" s="102"/>
      <c r="CU492" s="102"/>
      <c r="CV492" s="102"/>
    </row>
    <row r="493" spans="1:100" ht="15.6" customHeight="1" x14ac:dyDescent="0.2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  <c r="CM493" s="102"/>
      <c r="CN493" s="102"/>
      <c r="CO493" s="102"/>
      <c r="CP493" s="102"/>
      <c r="CQ493" s="102"/>
      <c r="CR493" s="102"/>
      <c r="CS493" s="102"/>
      <c r="CT493" s="102"/>
      <c r="CU493" s="102"/>
      <c r="CV493" s="102"/>
    </row>
    <row r="494" spans="1:100" ht="15.6" customHeight="1" x14ac:dyDescent="0.2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  <c r="CM494" s="102"/>
      <c r="CN494" s="102"/>
      <c r="CO494" s="102"/>
      <c r="CP494" s="102"/>
      <c r="CQ494" s="102"/>
      <c r="CR494" s="102"/>
      <c r="CS494" s="102"/>
      <c r="CT494" s="102"/>
      <c r="CU494" s="102"/>
      <c r="CV494" s="102"/>
    </row>
    <row r="495" spans="1:100" ht="15.6" customHeight="1" x14ac:dyDescent="0.2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  <c r="CM495" s="102"/>
      <c r="CN495" s="102"/>
      <c r="CO495" s="102"/>
      <c r="CP495" s="102"/>
      <c r="CQ495" s="102"/>
      <c r="CR495" s="102"/>
      <c r="CS495" s="102"/>
      <c r="CT495" s="102"/>
      <c r="CU495" s="102"/>
      <c r="CV495" s="102"/>
    </row>
    <row r="496" spans="1:100" ht="15.6" customHeight="1" x14ac:dyDescent="0.2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  <c r="CM496" s="102"/>
      <c r="CN496" s="102"/>
      <c r="CO496" s="102"/>
      <c r="CP496" s="102"/>
      <c r="CQ496" s="102"/>
      <c r="CR496" s="102"/>
      <c r="CS496" s="102"/>
      <c r="CT496" s="102"/>
      <c r="CU496" s="102"/>
      <c r="CV496" s="102"/>
    </row>
    <row r="497" spans="1:100" ht="15.6" customHeight="1" x14ac:dyDescent="0.2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  <c r="CM497" s="102"/>
      <c r="CN497" s="102"/>
      <c r="CO497" s="102"/>
      <c r="CP497" s="102"/>
      <c r="CQ497" s="102"/>
      <c r="CR497" s="102"/>
      <c r="CS497" s="102"/>
      <c r="CT497" s="102"/>
      <c r="CU497" s="102"/>
      <c r="CV497" s="102"/>
    </row>
    <row r="498" spans="1:100" ht="15.6" customHeight="1" x14ac:dyDescent="0.2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  <c r="CM498" s="102"/>
      <c r="CN498" s="102"/>
      <c r="CO498" s="102"/>
      <c r="CP498" s="102"/>
      <c r="CQ498" s="102"/>
      <c r="CR498" s="102"/>
      <c r="CS498" s="102"/>
      <c r="CT498" s="102"/>
      <c r="CU498" s="102"/>
      <c r="CV498" s="102"/>
    </row>
    <row r="499" spans="1:100" ht="15.6" customHeight="1" x14ac:dyDescent="0.2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  <c r="CM499" s="102"/>
      <c r="CN499" s="102"/>
      <c r="CO499" s="102"/>
      <c r="CP499" s="102"/>
      <c r="CQ499" s="102"/>
      <c r="CR499" s="102"/>
      <c r="CS499" s="102"/>
      <c r="CT499" s="102"/>
      <c r="CU499" s="102"/>
      <c r="CV499" s="102"/>
    </row>
    <row r="500" spans="1:100" ht="15.6" customHeight="1" x14ac:dyDescent="0.2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  <c r="CM500" s="102"/>
      <c r="CN500" s="102"/>
      <c r="CO500" s="102"/>
      <c r="CP500" s="102"/>
      <c r="CQ500" s="102"/>
      <c r="CR500" s="102"/>
      <c r="CS500" s="102"/>
      <c r="CT500" s="102"/>
      <c r="CU500" s="102"/>
      <c r="CV500" s="102"/>
    </row>
  </sheetData>
  <sheetProtection algorithmName="SHA-512" hashValue="PWKxStLQUX3gVWQvqlI2oFIqweo+PZHmhfvltvxP1QqpsSjntrZLUz7hL8WsLiwXUFjlOo9wGlSvEfcdmpxLyw==" saltValue="X6FrrSpBUGcVUTvKVrKF1g==" spinCount="100000" sheet="1" objects="1" scenarios="1"/>
  <mergeCells count="16">
    <mergeCell ref="C4:E4"/>
    <mergeCell ref="C13:E13"/>
    <mergeCell ref="C5:E5"/>
    <mergeCell ref="C6:E6"/>
    <mergeCell ref="C7:E7"/>
    <mergeCell ref="C8:E8"/>
    <mergeCell ref="C9:E9"/>
    <mergeCell ref="C10:E10"/>
    <mergeCell ref="C12:E12"/>
    <mergeCell ref="C11:E11"/>
    <mergeCell ref="C78:E78"/>
    <mergeCell ref="C79:E79"/>
    <mergeCell ref="I50:Q50"/>
    <mergeCell ref="C14:E14"/>
    <mergeCell ref="C15:E15"/>
    <mergeCell ref="C77:E77"/>
  </mergeCells>
  <conditionalFormatting sqref="E48">
    <cfRule type="expression" dxfId="422" priority="1">
      <formula>ROUND($E$47,0)-ROUND($E$48,0)&lt;&gt;0</formula>
    </cfRule>
  </conditionalFormatting>
  <dataValidations count="3">
    <dataValidation type="whole" allowBlank="1" showInputMessage="1" showErrorMessage="1" error="Geben Sie ein Jahr von 2020 bis 2099 ein!" sqref="C4:E4" xr:uid="{00000000-0002-0000-0000-000000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1000000}">
      <formula1>44197</formula1>
      <formula2>73050</formula2>
    </dataValidation>
    <dataValidation allowBlank="1" showInputMessage="1" showErrorMessage="1" error="Bitte wählen Sie einen Eintrag aus der Liste!" sqref="C7:E8" xr:uid="{00000000-0002-0000-0000-000003000000}"/>
  </dataValidations>
  <pageMargins left="0.78740157480314965" right="0.78740157480314965" top="0.98425196850393704" bottom="0.98425196850393704" header="0.51181102362204722" footer="0.51181102362204722"/>
  <pageSetup paperSize="9" scale="36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error="Bitte wählen Sie einen Eintrag aus der Liste!" xr:uid="{00000000-0002-0000-0000-000002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Leistungen!$C$2:$C$4</xm:f>
          </x14:formula1>
          <xm:sqref>C9:E9</xm:sqref>
        </x14:dataValidation>
        <x14:dataValidation type="list" allowBlank="1" showInputMessage="1" showErrorMessage="1" error="Bitte wählen Sie einen Eintrag aus der Liste!" xr:uid="{00000000-0002-0000-0000-000006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00000000-0002-0000-0000-000008000000}">
          <x14:formula1>
            <xm:f>INDIRECT("'Foerderart'!M$2:M"&amp;IF(COUNTIF(Foerderart!M$2:M$50,"?*")=0,1,COUNTIF(Foerderart!M$2:M$50,"?*"))+1)</xm:f>
          </x14:formula1>
          <xm:sqref>C12:E12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04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17" t="s">
        <v>106</v>
      </c>
      <c r="C2" s="67"/>
      <c r="N2" s="20"/>
      <c r="R2" s="21"/>
      <c r="S2" s="104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318"/>
      <c r="C3" s="6"/>
      <c r="N3" s="20"/>
      <c r="R3" s="21"/>
      <c r="S3" s="104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4" customFormat="1" ht="12" customHeight="1" x14ac:dyDescent="0.2">
      <c r="A4" s="135"/>
      <c r="B4" s="315" t="s">
        <v>9</v>
      </c>
      <c r="C4" s="135"/>
      <c r="D4" s="509">
        <f>Deckblatt_WMmB!C4</f>
        <v>0</v>
      </c>
      <c r="E4" s="510"/>
      <c r="F4" s="510"/>
      <c r="G4" s="510"/>
      <c r="H4" s="510"/>
      <c r="I4" s="510"/>
      <c r="J4" s="510"/>
      <c r="K4" s="510"/>
      <c r="L4" s="510"/>
      <c r="M4" s="510"/>
      <c r="N4" s="511"/>
      <c r="O4" s="136"/>
      <c r="P4" s="136"/>
      <c r="Q4" s="136"/>
      <c r="R4" s="136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28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</row>
    <row r="5" spans="1:100" s="134" customFormat="1" ht="12" customHeight="1" x14ac:dyDescent="0.2">
      <c r="A5" s="135"/>
      <c r="B5" s="315" t="s">
        <v>194</v>
      </c>
      <c r="C5" s="135"/>
      <c r="D5" s="506">
        <f>Deckblatt_WMmB!C5</f>
        <v>0</v>
      </c>
      <c r="E5" s="507"/>
      <c r="F5" s="507"/>
      <c r="G5" s="507"/>
      <c r="H5" s="507"/>
      <c r="I5" s="507"/>
      <c r="J5" s="507"/>
      <c r="K5" s="507"/>
      <c r="L5" s="507"/>
      <c r="M5" s="507"/>
      <c r="N5" s="508"/>
      <c r="O5" s="137"/>
      <c r="P5" s="137"/>
      <c r="Q5" s="136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28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1:100" s="134" customFormat="1" ht="12" customHeight="1" x14ac:dyDescent="0.2">
      <c r="A6" s="135"/>
      <c r="B6" s="319" t="s">
        <v>317</v>
      </c>
      <c r="C6" s="135"/>
      <c r="D6" s="506">
        <f>Deckblatt_WMmB!C6</f>
        <v>0</v>
      </c>
      <c r="E6" s="507"/>
      <c r="F6" s="507"/>
      <c r="G6" s="507"/>
      <c r="H6" s="507"/>
      <c r="I6" s="507"/>
      <c r="J6" s="507"/>
      <c r="K6" s="507"/>
      <c r="L6" s="507"/>
      <c r="M6" s="507"/>
      <c r="N6" s="508"/>
      <c r="O6" s="137"/>
      <c r="P6" s="137"/>
      <c r="Q6" s="136"/>
      <c r="R6" s="135"/>
      <c r="S6" s="135"/>
      <c r="T6" s="135" t="s">
        <v>67</v>
      </c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28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</row>
    <row r="7" spans="1:100" s="134" customFormat="1" ht="12" customHeight="1" x14ac:dyDescent="0.2">
      <c r="A7" s="135"/>
      <c r="B7" s="319" t="s">
        <v>68</v>
      </c>
      <c r="C7" s="135"/>
      <c r="D7" s="506" t="str">
        <f>Deckblatt_WMmB!C7</f>
        <v xml:space="preserve"> </v>
      </c>
      <c r="E7" s="507"/>
      <c r="F7" s="507"/>
      <c r="G7" s="507"/>
      <c r="H7" s="507"/>
      <c r="I7" s="507"/>
      <c r="J7" s="507"/>
      <c r="K7" s="507"/>
      <c r="L7" s="507"/>
      <c r="M7" s="507"/>
      <c r="N7" s="508"/>
      <c r="O7" s="137"/>
      <c r="P7" s="137"/>
      <c r="Q7" s="136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28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</row>
    <row r="8" spans="1:100" s="134" customFormat="1" ht="12" customHeight="1" x14ac:dyDescent="0.2">
      <c r="A8" s="135"/>
      <c r="B8" s="319" t="s">
        <v>13</v>
      </c>
      <c r="C8" s="135"/>
      <c r="D8" s="506" t="str">
        <f>Deckblatt_WMmB!C8</f>
        <v/>
      </c>
      <c r="E8" s="507"/>
      <c r="F8" s="507"/>
      <c r="G8" s="507"/>
      <c r="H8" s="507"/>
      <c r="I8" s="507"/>
      <c r="J8" s="507"/>
      <c r="K8" s="507"/>
      <c r="L8" s="507"/>
      <c r="M8" s="507"/>
      <c r="N8" s="508"/>
      <c r="O8" s="137"/>
      <c r="P8" s="137"/>
      <c r="Q8" s="136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28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</row>
    <row r="9" spans="1:100" s="134" customFormat="1" ht="12" customHeight="1" x14ac:dyDescent="0.2">
      <c r="A9" s="135"/>
      <c r="B9" s="319" t="s">
        <v>35</v>
      </c>
      <c r="C9" s="135"/>
      <c r="D9" s="506">
        <f>Deckblatt_WMmB!C9</f>
        <v>0</v>
      </c>
      <c r="E9" s="507"/>
      <c r="F9" s="507"/>
      <c r="G9" s="507"/>
      <c r="H9" s="507"/>
      <c r="I9" s="507"/>
      <c r="J9" s="507"/>
      <c r="K9" s="507"/>
      <c r="L9" s="507"/>
      <c r="M9" s="507"/>
      <c r="N9" s="508"/>
      <c r="O9" s="137"/>
      <c r="P9" s="137"/>
      <c r="Q9" s="136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28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</row>
    <row r="10" spans="1:100" s="134" customFormat="1" ht="12" customHeight="1" x14ac:dyDescent="0.2">
      <c r="A10" s="135"/>
      <c r="B10" s="319" t="s">
        <v>158</v>
      </c>
      <c r="C10" s="135"/>
      <c r="D10" s="506">
        <f>Deckblatt_WMmB!C10</f>
        <v>0</v>
      </c>
      <c r="E10" s="507"/>
      <c r="F10" s="507"/>
      <c r="G10" s="507"/>
      <c r="H10" s="507"/>
      <c r="I10" s="507"/>
      <c r="J10" s="507"/>
      <c r="K10" s="507"/>
      <c r="L10" s="507"/>
      <c r="M10" s="507"/>
      <c r="N10" s="508"/>
      <c r="O10" s="137"/>
      <c r="P10" s="137"/>
      <c r="Q10" s="136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28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</row>
    <row r="11" spans="1:100" s="134" customFormat="1" ht="12" customHeight="1" x14ac:dyDescent="0.2">
      <c r="A11" s="135"/>
      <c r="B11" s="316" t="s">
        <v>204</v>
      </c>
      <c r="C11" s="135"/>
      <c r="D11" s="506">
        <f>Deckblatt_WMmB!C11</f>
        <v>0</v>
      </c>
      <c r="E11" s="507"/>
      <c r="F11" s="507"/>
      <c r="G11" s="507"/>
      <c r="H11" s="507"/>
      <c r="I11" s="507"/>
      <c r="J11" s="507"/>
      <c r="K11" s="507"/>
      <c r="L11" s="507"/>
      <c r="M11" s="507"/>
      <c r="N11" s="508"/>
      <c r="O11" s="137"/>
      <c r="P11" s="137"/>
      <c r="Q11" s="136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28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</row>
    <row r="12" spans="1:100" s="134" customFormat="1" ht="12" customHeight="1" x14ac:dyDescent="0.2">
      <c r="A12" s="135"/>
      <c r="B12" s="316" t="s">
        <v>205</v>
      </c>
      <c r="C12" s="135"/>
      <c r="D12" s="506">
        <f>Deckblatt_WMmB!C12</f>
        <v>0</v>
      </c>
      <c r="E12" s="507"/>
      <c r="F12" s="507"/>
      <c r="G12" s="507"/>
      <c r="H12" s="507"/>
      <c r="I12" s="507"/>
      <c r="J12" s="507"/>
      <c r="K12" s="507"/>
      <c r="L12" s="507"/>
      <c r="M12" s="507"/>
      <c r="N12" s="508"/>
      <c r="O12" s="137"/>
      <c r="P12" s="137"/>
      <c r="Q12" s="136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28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</row>
    <row r="13" spans="1:100" s="134" customFormat="1" ht="12" customHeight="1" thickBot="1" x14ac:dyDescent="0.25">
      <c r="A13" s="135"/>
      <c r="B13" s="319" t="s">
        <v>98</v>
      </c>
      <c r="C13" s="135"/>
      <c r="D13" s="503">
        <f>Deckblatt_WMmB!C13</f>
        <v>0</v>
      </c>
      <c r="E13" s="504"/>
      <c r="F13" s="504"/>
      <c r="G13" s="504"/>
      <c r="H13" s="504"/>
      <c r="I13" s="504"/>
      <c r="J13" s="504"/>
      <c r="K13" s="504"/>
      <c r="L13" s="504"/>
      <c r="M13" s="504"/>
      <c r="N13" s="505"/>
      <c r="O13" s="137"/>
      <c r="P13" s="137"/>
      <c r="Q13" s="136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28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</row>
    <row r="14" spans="1:100" ht="12" customHeight="1" thickBot="1" x14ac:dyDescent="0.3">
      <c r="A14" s="6"/>
      <c r="B14" s="320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04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287" customFormat="1" ht="24" customHeight="1" thickBot="1" x14ac:dyDescent="0.25">
      <c r="B15" s="321"/>
      <c r="C15" s="288"/>
      <c r="D15" s="289" t="s">
        <v>109</v>
      </c>
      <c r="E15" s="290"/>
      <c r="F15" s="289" t="s">
        <v>33</v>
      </c>
      <c r="G15" s="289" t="s">
        <v>32</v>
      </c>
      <c r="H15" s="290"/>
      <c r="I15" s="400" t="s">
        <v>198</v>
      </c>
      <c r="J15" s="290"/>
      <c r="K15" s="400" t="s">
        <v>136</v>
      </c>
      <c r="L15" s="290"/>
      <c r="M15" s="290"/>
      <c r="N15" s="400" t="s">
        <v>22</v>
      </c>
      <c r="O15" s="291"/>
      <c r="P15" s="289" t="s">
        <v>102</v>
      </c>
      <c r="Q15" s="289" t="s">
        <v>103</v>
      </c>
      <c r="R15" s="291"/>
      <c r="S15" s="289" t="s">
        <v>113</v>
      </c>
      <c r="AF15" s="292"/>
    </row>
    <row r="16" spans="1:100" s="104" customFormat="1" ht="13.5" thickBot="1" x14ac:dyDescent="0.25">
      <c r="B16" s="326"/>
      <c r="C16" s="33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98"/>
      <c r="O16" s="98"/>
      <c r="P16" s="98"/>
      <c r="Q16" s="98"/>
      <c r="R16" s="98"/>
      <c r="S16" s="33"/>
      <c r="T16" s="33"/>
      <c r="AF16" s="366"/>
    </row>
    <row r="17" spans="1:100" s="104" customFormat="1" ht="18" customHeight="1" thickBot="1" x14ac:dyDescent="0.25">
      <c r="B17" s="35" t="s">
        <v>108</v>
      </c>
      <c r="C17" s="328"/>
      <c r="D17" s="44">
        <f>SUM(D19,D32)</f>
        <v>0</v>
      </c>
      <c r="E17" s="327"/>
      <c r="F17" s="327"/>
      <c r="G17" s="327"/>
      <c r="H17" s="327"/>
      <c r="I17" s="327"/>
      <c r="J17" s="327"/>
      <c r="K17" s="327"/>
      <c r="L17" s="327"/>
      <c r="M17" s="327"/>
      <c r="N17" s="98"/>
      <c r="O17" s="98"/>
      <c r="P17" s="98"/>
      <c r="Q17" s="98"/>
      <c r="R17" s="98"/>
      <c r="S17" s="33"/>
      <c r="T17" s="33"/>
      <c r="AF17" s="366"/>
    </row>
    <row r="18" spans="1:100" s="104" customFormat="1" ht="18" customHeight="1" thickBot="1" x14ac:dyDescent="0.25">
      <c r="B18" s="326"/>
      <c r="C18" s="33"/>
      <c r="D18" s="327"/>
      <c r="E18" s="327"/>
      <c r="F18" s="327"/>
      <c r="G18" s="327"/>
      <c r="H18" s="327"/>
      <c r="I18" s="327"/>
      <c r="J18" s="327"/>
      <c r="K18" s="327"/>
      <c r="L18" s="327"/>
      <c r="M18" s="327"/>
      <c r="N18" s="98"/>
      <c r="O18" s="98"/>
      <c r="P18" s="98"/>
      <c r="Q18" s="98"/>
      <c r="R18" s="98"/>
      <c r="S18" s="33"/>
      <c r="T18" s="33"/>
      <c r="AF18" s="366"/>
    </row>
    <row r="19" spans="1:100" s="34" customFormat="1" ht="18" customHeight="1" thickBot="1" x14ac:dyDescent="0.25">
      <c r="A19" s="104"/>
      <c r="B19" s="18" t="s">
        <v>0</v>
      </c>
      <c r="C19" s="328"/>
      <c r="D19" s="43">
        <f>SUM(D20:D30)</f>
        <v>0</v>
      </c>
      <c r="E19" s="162"/>
      <c r="F19" s="329">
        <f>SUM(F20:F30)</f>
        <v>0</v>
      </c>
      <c r="G19" s="329">
        <f>SUM(G20:G30)</f>
        <v>0</v>
      </c>
      <c r="H19" s="79"/>
      <c r="I19" s="79"/>
      <c r="J19" s="79"/>
      <c r="K19" s="79"/>
      <c r="L19" s="79"/>
      <c r="M19" s="79"/>
      <c r="N19" s="462" t="s">
        <v>311</v>
      </c>
      <c r="O19" s="19"/>
      <c r="P19" s="19"/>
      <c r="Q19" s="19"/>
      <c r="R19" s="33"/>
      <c r="S19" s="39"/>
      <c r="T19" s="33"/>
      <c r="U19" s="104"/>
      <c r="V19" s="331" t="s">
        <v>144</v>
      </c>
      <c r="W19" s="104" t="s">
        <v>145</v>
      </c>
      <c r="X19" s="104" t="s">
        <v>193</v>
      </c>
      <c r="Y19" s="104" t="s">
        <v>192</v>
      </c>
      <c r="Z19" s="104" t="s">
        <v>146</v>
      </c>
      <c r="AA19" s="104" t="s">
        <v>147</v>
      </c>
      <c r="AB19" s="104" t="s">
        <v>148</v>
      </c>
      <c r="AC19" s="104" t="s">
        <v>191</v>
      </c>
      <c r="AD19" s="104" t="s">
        <v>149</v>
      </c>
      <c r="AE19" s="104" t="s">
        <v>199</v>
      </c>
      <c r="AF19" s="104" t="s">
        <v>150</v>
      </c>
      <c r="AG19" s="104" t="s">
        <v>151</v>
      </c>
      <c r="AH19" s="104" t="s">
        <v>152</v>
      </c>
      <c r="AI19" s="104" t="s">
        <v>153</v>
      </c>
      <c r="AJ19" s="104" t="s">
        <v>155</v>
      </c>
      <c r="AK19" s="104" t="s">
        <v>154</v>
      </c>
      <c r="AL19" s="104" t="s">
        <v>156</v>
      </c>
      <c r="AM19" s="104" t="s">
        <v>157</v>
      </c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334" customFormat="1" ht="12.75" x14ac:dyDescent="0.2">
      <c r="A20" s="164"/>
      <c r="B20" s="322" t="s">
        <v>81</v>
      </c>
      <c r="C20" s="332"/>
      <c r="D20" s="76"/>
      <c r="E20" s="162"/>
      <c r="F20" s="82"/>
      <c r="G20" s="81">
        <f>D20</f>
        <v>0</v>
      </c>
      <c r="H20" s="79"/>
      <c r="I20" s="79"/>
      <c r="J20" s="79"/>
      <c r="K20" s="79"/>
      <c r="L20" s="79"/>
      <c r="M20" s="79"/>
      <c r="N20" s="165"/>
      <c r="O20" s="367"/>
      <c r="P20" s="367"/>
      <c r="Q20" s="367"/>
      <c r="R20" s="332"/>
      <c r="S20" s="39"/>
      <c r="T20" s="332"/>
      <c r="U20" s="164"/>
      <c r="V20" s="333" t="s">
        <v>57</v>
      </c>
      <c r="W20" s="207" t="s">
        <v>57</v>
      </c>
      <c r="X20" s="207" t="s">
        <v>57</v>
      </c>
      <c r="Y20" s="207" t="s">
        <v>57</v>
      </c>
      <c r="Z20" s="207" t="s">
        <v>57</v>
      </c>
      <c r="AA20" s="207" t="s">
        <v>57</v>
      </c>
      <c r="AB20" s="207" t="s">
        <v>57</v>
      </c>
      <c r="AC20" s="207" t="s">
        <v>57</v>
      </c>
      <c r="AD20" s="207" t="s">
        <v>57</v>
      </c>
      <c r="AE20" s="207" t="s">
        <v>57</v>
      </c>
      <c r="AF20" s="207" t="s">
        <v>57</v>
      </c>
      <c r="AG20" s="207" t="s">
        <v>57</v>
      </c>
      <c r="AH20" s="207" t="s">
        <v>57</v>
      </c>
      <c r="AI20" s="207" t="s">
        <v>57</v>
      </c>
      <c r="AJ20" s="207" t="s">
        <v>57</v>
      </c>
      <c r="AK20" s="207" t="s">
        <v>57</v>
      </c>
      <c r="AL20" s="207" t="s">
        <v>57</v>
      </c>
      <c r="AM20" s="207" t="s">
        <v>57</v>
      </c>
      <c r="AN20" s="164"/>
      <c r="AO20" s="164"/>
      <c r="AP20" s="164"/>
      <c r="AQ20" s="164"/>
      <c r="AR20" s="164"/>
      <c r="AS20" s="164"/>
      <c r="AT20" s="164"/>
      <c r="AU20" s="164"/>
      <c r="AV20" s="164"/>
      <c r="AW20" s="164"/>
      <c r="AX20" s="164"/>
      <c r="AY20" s="164"/>
      <c r="AZ20" s="164"/>
      <c r="BA20" s="164"/>
      <c r="BB20" s="164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</row>
    <row r="21" spans="1:100" s="337" customFormat="1" ht="12.75" x14ac:dyDescent="0.2">
      <c r="A21" s="167"/>
      <c r="B21" s="54" t="s">
        <v>42</v>
      </c>
      <c r="C21" s="328"/>
      <c r="D21" s="168"/>
      <c r="E21" s="162"/>
      <c r="F21" s="335"/>
      <c r="G21" s="336">
        <f>D21</f>
        <v>0</v>
      </c>
      <c r="H21" s="79"/>
      <c r="I21" s="79"/>
      <c r="J21" s="79"/>
      <c r="K21" s="79"/>
      <c r="L21" s="79"/>
      <c r="M21" s="79"/>
      <c r="N21" s="58"/>
      <c r="O21" s="100"/>
      <c r="P21" s="100"/>
      <c r="Q21" s="100"/>
      <c r="R21" s="328"/>
      <c r="S21" s="39"/>
      <c r="T21" s="328"/>
      <c r="U21" s="167"/>
      <c r="V21" s="333" t="s">
        <v>57</v>
      </c>
      <c r="W21" s="207" t="s">
        <v>57</v>
      </c>
      <c r="X21" s="207" t="s">
        <v>57</v>
      </c>
      <c r="Y21" s="207" t="s">
        <v>57</v>
      </c>
      <c r="Z21" s="207" t="s">
        <v>57</v>
      </c>
      <c r="AA21" s="207" t="s">
        <v>57</v>
      </c>
      <c r="AB21" s="207" t="s">
        <v>57</v>
      </c>
      <c r="AC21" s="207" t="s">
        <v>57</v>
      </c>
      <c r="AD21" s="207" t="s">
        <v>57</v>
      </c>
      <c r="AE21" s="207" t="s">
        <v>58</v>
      </c>
      <c r="AF21" s="207" t="s">
        <v>57</v>
      </c>
      <c r="AG21" s="207" t="s">
        <v>57</v>
      </c>
      <c r="AH21" s="207" t="s">
        <v>58</v>
      </c>
      <c r="AI21" s="207" t="s">
        <v>58</v>
      </c>
      <c r="AJ21" s="207" t="s">
        <v>58</v>
      </c>
      <c r="AK21" s="207" t="s">
        <v>58</v>
      </c>
      <c r="AL21" s="207" t="s">
        <v>58</v>
      </c>
      <c r="AM21" s="207" t="s">
        <v>58</v>
      </c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</row>
    <row r="22" spans="1:100" s="337" customFormat="1" ht="12.75" hidden="1" x14ac:dyDescent="0.2">
      <c r="A22" s="167"/>
      <c r="B22" s="54" t="s">
        <v>23</v>
      </c>
      <c r="C22" s="328"/>
      <c r="D22" s="401"/>
      <c r="E22" s="162"/>
      <c r="F22" s="335"/>
      <c r="G22" s="336">
        <f t="shared" ref="G22:G30" si="0">D22</f>
        <v>0</v>
      </c>
      <c r="H22" s="79"/>
      <c r="I22" s="79"/>
      <c r="J22" s="79"/>
      <c r="K22" s="79"/>
      <c r="L22" s="79"/>
      <c r="M22" s="79"/>
      <c r="N22" s="402"/>
      <c r="O22" s="100"/>
      <c r="P22" s="100"/>
      <c r="Q22" s="100"/>
      <c r="R22" s="328"/>
      <c r="S22" s="39"/>
      <c r="T22" s="328"/>
      <c r="U22" s="167"/>
      <c r="V22" s="333" t="s">
        <v>57</v>
      </c>
      <c r="W22" s="207" t="s">
        <v>58</v>
      </c>
      <c r="X22" s="207" t="s">
        <v>57</v>
      </c>
      <c r="Y22" s="207" t="s">
        <v>57</v>
      </c>
      <c r="Z22" s="207" t="s">
        <v>57</v>
      </c>
      <c r="AA22" s="207" t="s">
        <v>57</v>
      </c>
      <c r="AB22" s="207" t="s">
        <v>57</v>
      </c>
      <c r="AC22" s="207" t="s">
        <v>57</v>
      </c>
      <c r="AD22" s="207" t="s">
        <v>58</v>
      </c>
      <c r="AE22" s="207" t="s">
        <v>57</v>
      </c>
      <c r="AF22" s="207" t="s">
        <v>57</v>
      </c>
      <c r="AG22" s="207" t="s">
        <v>58</v>
      </c>
      <c r="AH22" s="207" t="s">
        <v>58</v>
      </c>
      <c r="AI22" s="207" t="s">
        <v>57</v>
      </c>
      <c r="AJ22" s="207" t="s">
        <v>57</v>
      </c>
      <c r="AK22" s="207" t="s">
        <v>57</v>
      </c>
      <c r="AL22" s="207" t="s">
        <v>57</v>
      </c>
      <c r="AM22" s="207" t="s">
        <v>57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</row>
    <row r="23" spans="1:100" s="337" customFormat="1" ht="12.75" hidden="1" x14ac:dyDescent="0.2">
      <c r="A23" s="167"/>
      <c r="B23" s="55" t="s">
        <v>271</v>
      </c>
      <c r="C23" s="328"/>
      <c r="D23" s="403"/>
      <c r="E23" s="162"/>
      <c r="F23" s="338"/>
      <c r="G23" s="339">
        <f t="shared" si="0"/>
        <v>0</v>
      </c>
      <c r="H23" s="79"/>
      <c r="I23" s="79"/>
      <c r="J23" s="79"/>
      <c r="K23" s="79"/>
      <c r="L23" s="79"/>
      <c r="M23" s="79"/>
      <c r="N23" s="404"/>
      <c r="O23" s="100"/>
      <c r="P23" s="100"/>
      <c r="Q23" s="100"/>
      <c r="R23" s="328"/>
      <c r="S23" s="39"/>
      <c r="T23" s="328"/>
      <c r="U23" s="167"/>
      <c r="V23" s="333" t="s">
        <v>57</v>
      </c>
      <c r="W23" s="207" t="s">
        <v>57</v>
      </c>
      <c r="X23" s="207" t="s">
        <v>57</v>
      </c>
      <c r="Y23" s="207" t="s">
        <v>57</v>
      </c>
      <c r="Z23" s="207" t="s">
        <v>58</v>
      </c>
      <c r="AA23" s="207" t="s">
        <v>58</v>
      </c>
      <c r="AB23" s="207" t="s">
        <v>57</v>
      </c>
      <c r="AC23" s="207" t="s">
        <v>57</v>
      </c>
      <c r="AD23" s="207" t="s">
        <v>58</v>
      </c>
      <c r="AE23" s="207" t="s">
        <v>58</v>
      </c>
      <c r="AF23" s="207" t="s">
        <v>58</v>
      </c>
      <c r="AG23" s="207" t="s">
        <v>58</v>
      </c>
      <c r="AH23" s="207" t="s">
        <v>58</v>
      </c>
      <c r="AI23" s="207" t="s">
        <v>57</v>
      </c>
      <c r="AJ23" s="207" t="s">
        <v>57</v>
      </c>
      <c r="AK23" s="207" t="s">
        <v>57</v>
      </c>
      <c r="AL23" s="207" t="s">
        <v>57</v>
      </c>
      <c r="AM23" s="207" t="s">
        <v>57</v>
      </c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</row>
    <row r="24" spans="1:100" s="337" customFormat="1" ht="12.75" hidden="1" x14ac:dyDescent="0.2">
      <c r="A24" s="167"/>
      <c r="B24" s="55" t="s">
        <v>43</v>
      </c>
      <c r="C24" s="328"/>
      <c r="D24" s="403"/>
      <c r="E24" s="162"/>
      <c r="F24" s="338"/>
      <c r="G24" s="339">
        <f t="shared" si="0"/>
        <v>0</v>
      </c>
      <c r="H24" s="79"/>
      <c r="I24" s="79"/>
      <c r="J24" s="79"/>
      <c r="K24" s="79"/>
      <c r="L24" s="79"/>
      <c r="M24" s="79"/>
      <c r="N24" s="404"/>
      <c r="O24" s="100"/>
      <c r="P24" s="100"/>
      <c r="Q24" s="100"/>
      <c r="R24" s="328"/>
      <c r="S24" s="39"/>
      <c r="T24" s="328"/>
      <c r="U24" s="167"/>
      <c r="V24" s="333" t="s">
        <v>57</v>
      </c>
      <c r="W24" s="207" t="s">
        <v>58</v>
      </c>
      <c r="X24" s="207" t="s">
        <v>58</v>
      </c>
      <c r="Y24" s="207" t="s">
        <v>58</v>
      </c>
      <c r="Z24" s="207" t="s">
        <v>58</v>
      </c>
      <c r="AA24" s="207" t="s">
        <v>58</v>
      </c>
      <c r="AB24" s="207" t="s">
        <v>58</v>
      </c>
      <c r="AC24" s="207" t="s">
        <v>58</v>
      </c>
      <c r="AD24" s="207" t="s">
        <v>58</v>
      </c>
      <c r="AE24" s="207" t="s">
        <v>58</v>
      </c>
      <c r="AF24" s="207" t="s">
        <v>58</v>
      </c>
      <c r="AG24" s="207" t="s">
        <v>58</v>
      </c>
      <c r="AH24" s="207" t="s">
        <v>58</v>
      </c>
      <c r="AI24" s="207" t="s">
        <v>58</v>
      </c>
      <c r="AJ24" s="207" t="s">
        <v>58</v>
      </c>
      <c r="AK24" s="207" t="s">
        <v>58</v>
      </c>
      <c r="AL24" s="207" t="s">
        <v>58</v>
      </c>
      <c r="AM24" s="207" t="s">
        <v>58</v>
      </c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</row>
    <row r="25" spans="1:100" s="337" customFormat="1" ht="12.75" x14ac:dyDescent="0.2">
      <c r="A25" s="167"/>
      <c r="B25" s="55" t="s">
        <v>122</v>
      </c>
      <c r="C25" s="328"/>
      <c r="D25" s="169"/>
      <c r="E25" s="162"/>
      <c r="F25" s="338"/>
      <c r="G25" s="339">
        <f t="shared" si="0"/>
        <v>0</v>
      </c>
      <c r="H25" s="79"/>
      <c r="I25" s="79"/>
      <c r="J25" s="79"/>
      <c r="K25" s="79"/>
      <c r="L25" s="79"/>
      <c r="M25" s="79"/>
      <c r="N25" s="66"/>
      <c r="O25" s="100"/>
      <c r="P25" s="100"/>
      <c r="Q25" s="100"/>
      <c r="R25" s="328"/>
      <c r="S25" s="39"/>
      <c r="T25" s="328"/>
      <c r="U25" s="167"/>
      <c r="V25" s="333" t="s">
        <v>57</v>
      </c>
      <c r="W25" s="207" t="s">
        <v>58</v>
      </c>
      <c r="X25" s="207" t="s">
        <v>57</v>
      </c>
      <c r="Y25" s="207" t="s">
        <v>57</v>
      </c>
      <c r="Z25" s="207" t="s">
        <v>58</v>
      </c>
      <c r="AA25" s="207" t="s">
        <v>58</v>
      </c>
      <c r="AB25" s="207" t="s">
        <v>57</v>
      </c>
      <c r="AC25" s="207" t="s">
        <v>57</v>
      </c>
      <c r="AD25" s="207" t="s">
        <v>58</v>
      </c>
      <c r="AE25" s="207" t="s">
        <v>58</v>
      </c>
      <c r="AF25" s="207" t="s">
        <v>58</v>
      </c>
      <c r="AG25" s="207" t="s">
        <v>57</v>
      </c>
      <c r="AH25" s="207" t="s">
        <v>58</v>
      </c>
      <c r="AI25" s="207" t="s">
        <v>58</v>
      </c>
      <c r="AJ25" s="207" t="s">
        <v>58</v>
      </c>
      <c r="AK25" s="207" t="s">
        <v>58</v>
      </c>
      <c r="AL25" s="207" t="s">
        <v>58</v>
      </c>
      <c r="AM25" s="207" t="s">
        <v>58</v>
      </c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</row>
    <row r="26" spans="1:100" s="337" customFormat="1" ht="12.75" x14ac:dyDescent="0.2">
      <c r="A26" s="167"/>
      <c r="B26" s="55" t="s">
        <v>1</v>
      </c>
      <c r="C26" s="328"/>
      <c r="D26" s="169"/>
      <c r="E26" s="162"/>
      <c r="F26" s="338"/>
      <c r="G26" s="339">
        <f t="shared" si="0"/>
        <v>0</v>
      </c>
      <c r="H26" s="79"/>
      <c r="I26" s="79"/>
      <c r="J26" s="79"/>
      <c r="K26" s="79"/>
      <c r="L26" s="79"/>
      <c r="M26" s="79"/>
      <c r="N26" s="66"/>
      <c r="O26" s="100"/>
      <c r="P26" s="100"/>
      <c r="Q26" s="100"/>
      <c r="R26" s="328"/>
      <c r="S26" s="39"/>
      <c r="T26" s="328"/>
      <c r="U26" s="167"/>
      <c r="V26" s="333" t="s">
        <v>57</v>
      </c>
      <c r="W26" s="207" t="s">
        <v>57</v>
      </c>
      <c r="X26" s="207" t="s">
        <v>57</v>
      </c>
      <c r="Y26" s="207" t="s">
        <v>57</v>
      </c>
      <c r="Z26" s="207" t="s">
        <v>57</v>
      </c>
      <c r="AA26" s="207" t="s">
        <v>57</v>
      </c>
      <c r="AB26" s="207" t="s">
        <v>57</v>
      </c>
      <c r="AC26" s="207" t="s">
        <v>57</v>
      </c>
      <c r="AD26" s="207" t="s">
        <v>57</v>
      </c>
      <c r="AE26" s="207" t="s">
        <v>57</v>
      </c>
      <c r="AF26" s="207" t="s">
        <v>57</v>
      </c>
      <c r="AG26" s="207" t="s">
        <v>57</v>
      </c>
      <c r="AH26" s="207" t="s">
        <v>57</v>
      </c>
      <c r="AI26" s="207" t="s">
        <v>57</v>
      </c>
      <c r="AJ26" s="207" t="s">
        <v>57</v>
      </c>
      <c r="AK26" s="207" t="s">
        <v>57</v>
      </c>
      <c r="AL26" s="207" t="s">
        <v>57</v>
      </c>
      <c r="AM26" s="207" t="s">
        <v>57</v>
      </c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</row>
    <row r="27" spans="1:100" s="337" customFormat="1" ht="12.75" x14ac:dyDescent="0.2">
      <c r="A27" s="167"/>
      <c r="B27" s="55" t="s">
        <v>2</v>
      </c>
      <c r="C27" s="328"/>
      <c r="D27" s="169"/>
      <c r="E27" s="162"/>
      <c r="F27" s="338"/>
      <c r="G27" s="339">
        <f t="shared" si="0"/>
        <v>0</v>
      </c>
      <c r="H27" s="79"/>
      <c r="I27" s="79"/>
      <c r="J27" s="79"/>
      <c r="K27" s="79"/>
      <c r="L27" s="79"/>
      <c r="M27" s="79"/>
      <c r="N27" s="66"/>
      <c r="O27" s="100"/>
      <c r="P27" s="100"/>
      <c r="Q27" s="100"/>
      <c r="R27" s="328"/>
      <c r="S27" s="39"/>
      <c r="T27" s="328"/>
      <c r="U27" s="167"/>
      <c r="V27" s="333" t="s">
        <v>57</v>
      </c>
      <c r="W27" s="207" t="s">
        <v>57</v>
      </c>
      <c r="X27" s="207" t="s">
        <v>57</v>
      </c>
      <c r="Y27" s="207" t="s">
        <v>57</v>
      </c>
      <c r="Z27" s="207" t="s">
        <v>57</v>
      </c>
      <c r="AA27" s="207" t="s">
        <v>57</v>
      </c>
      <c r="AB27" s="207" t="s">
        <v>57</v>
      </c>
      <c r="AC27" s="207" t="s">
        <v>57</v>
      </c>
      <c r="AD27" s="207" t="s">
        <v>57</v>
      </c>
      <c r="AE27" s="207" t="s">
        <v>57</v>
      </c>
      <c r="AF27" s="207" t="s">
        <v>57</v>
      </c>
      <c r="AG27" s="207" t="s">
        <v>57</v>
      </c>
      <c r="AH27" s="207" t="s">
        <v>57</v>
      </c>
      <c r="AI27" s="207" t="s">
        <v>57</v>
      </c>
      <c r="AJ27" s="207" t="s">
        <v>57</v>
      </c>
      <c r="AK27" s="207" t="s">
        <v>57</v>
      </c>
      <c r="AL27" s="207" t="s">
        <v>57</v>
      </c>
      <c r="AM27" s="207" t="s">
        <v>57</v>
      </c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</row>
    <row r="28" spans="1:100" s="337" customFormat="1" ht="12.75" hidden="1" x14ac:dyDescent="0.2">
      <c r="A28" s="167"/>
      <c r="B28" s="55" t="s">
        <v>114</v>
      </c>
      <c r="C28" s="328"/>
      <c r="D28" s="403"/>
      <c r="E28" s="162"/>
      <c r="F28" s="338"/>
      <c r="G28" s="339">
        <f t="shared" si="0"/>
        <v>0</v>
      </c>
      <c r="H28" s="79"/>
      <c r="I28" s="79"/>
      <c r="J28" s="79"/>
      <c r="K28" s="79"/>
      <c r="L28" s="79"/>
      <c r="M28" s="79"/>
      <c r="N28" s="404"/>
      <c r="O28" s="100"/>
      <c r="P28" s="100"/>
      <c r="Q28" s="100"/>
      <c r="R28" s="328"/>
      <c r="S28" s="39"/>
      <c r="T28" s="328"/>
      <c r="U28" s="167"/>
      <c r="V28" s="333" t="s">
        <v>58</v>
      </c>
      <c r="W28" s="207" t="s">
        <v>58</v>
      </c>
      <c r="X28" s="207" t="s">
        <v>57</v>
      </c>
      <c r="Y28" s="207" t="s">
        <v>58</v>
      </c>
      <c r="Z28" s="207" t="s">
        <v>58</v>
      </c>
      <c r="AA28" s="207" t="s">
        <v>58</v>
      </c>
      <c r="AB28" s="207" t="s">
        <v>58</v>
      </c>
      <c r="AC28" s="207" t="s">
        <v>58</v>
      </c>
      <c r="AD28" s="207" t="s">
        <v>58</v>
      </c>
      <c r="AE28" s="207" t="s">
        <v>58</v>
      </c>
      <c r="AF28" s="207" t="s">
        <v>58</v>
      </c>
      <c r="AG28" s="207" t="s">
        <v>58</v>
      </c>
      <c r="AH28" s="207" t="s">
        <v>58</v>
      </c>
      <c r="AI28" s="207" t="s">
        <v>58</v>
      </c>
      <c r="AJ28" s="207" t="s">
        <v>58</v>
      </c>
      <c r="AK28" s="207" t="s">
        <v>58</v>
      </c>
      <c r="AL28" s="207" t="s">
        <v>58</v>
      </c>
      <c r="AM28" s="207" t="s">
        <v>58</v>
      </c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</row>
    <row r="29" spans="1:100" s="337" customFormat="1" ht="12.75" x14ac:dyDescent="0.2">
      <c r="A29" s="167"/>
      <c r="B29" s="55" t="s">
        <v>272</v>
      </c>
      <c r="C29" s="328"/>
      <c r="D29" s="169"/>
      <c r="E29" s="162"/>
      <c r="F29" s="338"/>
      <c r="G29" s="339">
        <f t="shared" si="0"/>
        <v>0</v>
      </c>
      <c r="H29" s="79"/>
      <c r="I29" s="79"/>
      <c r="J29" s="79"/>
      <c r="K29" s="79"/>
      <c r="L29" s="79"/>
      <c r="M29" s="79"/>
      <c r="N29" s="66"/>
      <c r="O29" s="100"/>
      <c r="P29" s="100"/>
      <c r="Q29" s="100"/>
      <c r="R29" s="328"/>
      <c r="S29" s="39"/>
      <c r="T29" s="328"/>
      <c r="U29" s="167"/>
      <c r="V29" s="333" t="s">
        <v>57</v>
      </c>
      <c r="W29" s="207" t="s">
        <v>58</v>
      </c>
      <c r="X29" s="207" t="s">
        <v>58</v>
      </c>
      <c r="Y29" s="207" t="s">
        <v>58</v>
      </c>
      <c r="Z29" s="207" t="s">
        <v>57</v>
      </c>
      <c r="AA29" s="207" t="s">
        <v>57</v>
      </c>
      <c r="AB29" s="207" t="s">
        <v>57</v>
      </c>
      <c r="AC29" s="207" t="s">
        <v>57</v>
      </c>
      <c r="AD29" s="207" t="s">
        <v>58</v>
      </c>
      <c r="AE29" s="207" t="s">
        <v>58</v>
      </c>
      <c r="AF29" s="207" t="s">
        <v>58</v>
      </c>
      <c r="AG29" s="207" t="s">
        <v>57</v>
      </c>
      <c r="AH29" s="207" t="s">
        <v>58</v>
      </c>
      <c r="AI29" s="207" t="s">
        <v>57</v>
      </c>
      <c r="AJ29" s="207" t="s">
        <v>58</v>
      </c>
      <c r="AK29" s="207" t="s">
        <v>58</v>
      </c>
      <c r="AL29" s="207" t="s">
        <v>57</v>
      </c>
      <c r="AM29" s="207" t="s">
        <v>57</v>
      </c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</row>
    <row r="30" spans="1:100" s="337" customFormat="1" ht="13.5" thickBot="1" x14ac:dyDescent="0.25">
      <c r="A30" s="167"/>
      <c r="B30" s="38" t="s">
        <v>91</v>
      </c>
      <c r="C30" s="328"/>
      <c r="D30" s="340"/>
      <c r="E30" s="162"/>
      <c r="F30" s="257"/>
      <c r="G30" s="257">
        <f t="shared" si="0"/>
        <v>0</v>
      </c>
      <c r="H30" s="79"/>
      <c r="I30" s="79"/>
      <c r="J30" s="79"/>
      <c r="K30" s="79"/>
      <c r="L30" s="79"/>
      <c r="M30" s="79"/>
      <c r="N30" s="276"/>
      <c r="O30" s="100"/>
      <c r="P30" s="100"/>
      <c r="Q30" s="100"/>
      <c r="R30" s="328"/>
      <c r="S30" s="39"/>
      <c r="T30" s="328"/>
      <c r="U30" s="167"/>
      <c r="V30" s="333" t="s">
        <v>57</v>
      </c>
      <c r="W30" s="207" t="s">
        <v>57</v>
      </c>
      <c r="X30" s="207" t="s">
        <v>57</v>
      </c>
      <c r="Y30" s="207" t="s">
        <v>57</v>
      </c>
      <c r="Z30" s="207" t="s">
        <v>57</v>
      </c>
      <c r="AA30" s="207" t="s">
        <v>57</v>
      </c>
      <c r="AB30" s="207" t="s">
        <v>57</v>
      </c>
      <c r="AC30" s="207" t="s">
        <v>57</v>
      </c>
      <c r="AD30" s="207" t="s">
        <v>57</v>
      </c>
      <c r="AE30" s="207" t="s">
        <v>57</v>
      </c>
      <c r="AF30" s="207" t="s">
        <v>57</v>
      </c>
      <c r="AG30" s="207" t="s">
        <v>57</v>
      </c>
      <c r="AH30" s="207" t="s">
        <v>57</v>
      </c>
      <c r="AI30" s="207" t="s">
        <v>57</v>
      </c>
      <c r="AJ30" s="207" t="s">
        <v>57</v>
      </c>
      <c r="AK30" s="207" t="s">
        <v>58</v>
      </c>
      <c r="AL30" s="207" t="s">
        <v>57</v>
      </c>
      <c r="AM30" s="207" t="s">
        <v>57</v>
      </c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</row>
    <row r="31" spans="1:100" s="337" customFormat="1" ht="18" customHeight="1" thickBot="1" x14ac:dyDescent="0.25">
      <c r="A31" s="167"/>
      <c r="B31" s="326"/>
      <c r="C31" s="328"/>
      <c r="D31" s="341"/>
      <c r="E31" s="342"/>
      <c r="F31" s="341"/>
      <c r="G31" s="341"/>
      <c r="H31" s="341"/>
      <c r="I31" s="341"/>
      <c r="J31" s="341"/>
      <c r="K31" s="341"/>
      <c r="L31" s="341"/>
      <c r="M31" s="341"/>
      <c r="N31" s="99"/>
      <c r="O31" s="99"/>
      <c r="P31" s="99"/>
      <c r="Q31" s="99"/>
      <c r="R31" s="345"/>
      <c r="S31" s="61"/>
      <c r="T31" s="328"/>
      <c r="U31" s="167"/>
      <c r="V31" s="333" t="s">
        <v>57</v>
      </c>
      <c r="W31" s="207" t="s">
        <v>57</v>
      </c>
      <c r="X31" s="207" t="s">
        <v>57</v>
      </c>
      <c r="Y31" s="207" t="s">
        <v>57</v>
      </c>
      <c r="Z31" s="207" t="s">
        <v>57</v>
      </c>
      <c r="AA31" s="207" t="s">
        <v>57</v>
      </c>
      <c r="AB31" s="207" t="s">
        <v>57</v>
      </c>
      <c r="AC31" s="207" t="s">
        <v>57</v>
      </c>
      <c r="AD31" s="207" t="s">
        <v>57</v>
      </c>
      <c r="AE31" s="207" t="s">
        <v>57</v>
      </c>
      <c r="AF31" s="207" t="s">
        <v>57</v>
      </c>
      <c r="AG31" s="207" t="s">
        <v>57</v>
      </c>
      <c r="AH31" s="207" t="s">
        <v>57</v>
      </c>
      <c r="AI31" s="207" t="s">
        <v>57</v>
      </c>
      <c r="AJ31" s="207" t="s">
        <v>57</v>
      </c>
      <c r="AK31" s="207" t="s">
        <v>57</v>
      </c>
      <c r="AL31" s="207" t="s">
        <v>57</v>
      </c>
      <c r="AM31" s="207" t="s">
        <v>57</v>
      </c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</row>
    <row r="32" spans="1:100" s="34" customFormat="1" ht="18" customHeight="1" thickBot="1" x14ac:dyDescent="0.25">
      <c r="A32" s="104"/>
      <c r="B32" s="18" t="s">
        <v>82</v>
      </c>
      <c r="C32" s="328"/>
      <c r="D32" s="43">
        <f>SUM(D33:D43)</f>
        <v>0</v>
      </c>
      <c r="E32" s="162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461" t="s">
        <v>311</v>
      </c>
      <c r="O32" s="19"/>
      <c r="P32" s="19"/>
      <c r="Q32" s="19"/>
      <c r="R32" s="33"/>
      <c r="S32" s="62"/>
      <c r="T32" s="33"/>
      <c r="U32" s="104"/>
      <c r="V32" s="333" t="s">
        <v>57</v>
      </c>
      <c r="W32" s="207" t="s">
        <v>57</v>
      </c>
      <c r="X32" s="207" t="s">
        <v>57</v>
      </c>
      <c r="Y32" s="207" t="s">
        <v>57</v>
      </c>
      <c r="Z32" s="207" t="s">
        <v>57</v>
      </c>
      <c r="AA32" s="207" t="s">
        <v>57</v>
      </c>
      <c r="AB32" s="207" t="s">
        <v>57</v>
      </c>
      <c r="AC32" s="207" t="s">
        <v>57</v>
      </c>
      <c r="AD32" s="207" t="s">
        <v>57</v>
      </c>
      <c r="AE32" s="207" t="s">
        <v>57</v>
      </c>
      <c r="AF32" s="207" t="s">
        <v>57</v>
      </c>
      <c r="AG32" s="207" t="s">
        <v>57</v>
      </c>
      <c r="AH32" s="207" t="s">
        <v>57</v>
      </c>
      <c r="AI32" s="207" t="s">
        <v>57</v>
      </c>
      <c r="AJ32" s="207" t="s">
        <v>57</v>
      </c>
      <c r="AK32" s="207" t="s">
        <v>57</v>
      </c>
      <c r="AL32" s="207" t="s">
        <v>57</v>
      </c>
      <c r="AM32" s="207" t="s">
        <v>57</v>
      </c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BL32" s="104"/>
      <c r="BM32" s="104"/>
      <c r="BN32" s="104"/>
      <c r="BO32" s="104"/>
      <c r="BP32" s="104"/>
      <c r="BQ32" s="104"/>
      <c r="BR32" s="104"/>
      <c r="BS32" s="104"/>
      <c r="BT32" s="104"/>
      <c r="BU32" s="104"/>
      <c r="BV32" s="104"/>
      <c r="BW32" s="104"/>
      <c r="BX32" s="104"/>
      <c r="BY32" s="104"/>
      <c r="BZ32" s="104"/>
      <c r="CA32" s="104"/>
      <c r="CB32" s="104"/>
      <c r="CC32" s="104"/>
      <c r="CD32" s="104"/>
      <c r="CE32" s="104"/>
      <c r="CF32" s="104"/>
      <c r="CG32" s="104"/>
      <c r="CH32" s="104"/>
      <c r="CI32" s="104"/>
      <c r="CJ32" s="104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</row>
    <row r="33" spans="1:100" s="337" customFormat="1" ht="13.5" hidden="1" thickBot="1" x14ac:dyDescent="0.25">
      <c r="A33" s="167"/>
      <c r="B33" s="322" t="s">
        <v>84</v>
      </c>
      <c r="C33" s="328"/>
      <c r="D33" s="401"/>
      <c r="E33" s="162"/>
      <c r="F33" s="336"/>
      <c r="G33" s="336">
        <f t="shared" ref="G33:G43" si="1">D33</f>
        <v>0</v>
      </c>
      <c r="H33" s="79"/>
      <c r="I33" s="79"/>
      <c r="J33" s="79"/>
      <c r="K33" s="79"/>
      <c r="L33" s="79"/>
      <c r="M33" s="79"/>
      <c r="N33" s="405"/>
      <c r="O33" s="100"/>
      <c r="P33" s="100"/>
      <c r="Q33" s="100"/>
      <c r="R33" s="328"/>
      <c r="S33" s="63"/>
      <c r="T33" s="328"/>
      <c r="U33" s="167"/>
      <c r="V33" s="333" t="s">
        <v>58</v>
      </c>
      <c r="W33" s="207" t="s">
        <v>57</v>
      </c>
      <c r="X33" s="207" t="s">
        <v>57</v>
      </c>
      <c r="Y33" s="207" t="s">
        <v>57</v>
      </c>
      <c r="Z33" s="207" t="s">
        <v>57</v>
      </c>
      <c r="AA33" s="207" t="s">
        <v>57</v>
      </c>
      <c r="AB33" s="207" t="s">
        <v>57</v>
      </c>
      <c r="AC33" s="207" t="s">
        <v>57</v>
      </c>
      <c r="AD33" s="207" t="s">
        <v>58</v>
      </c>
      <c r="AE33" s="207" t="s">
        <v>57</v>
      </c>
      <c r="AF33" s="207" t="s">
        <v>57</v>
      </c>
      <c r="AG33" s="207" t="s">
        <v>58</v>
      </c>
      <c r="AH33" s="207" t="s">
        <v>58</v>
      </c>
      <c r="AI33" s="207" t="s">
        <v>57</v>
      </c>
      <c r="AJ33" s="207" t="s">
        <v>58</v>
      </c>
      <c r="AK33" s="207" t="s">
        <v>58</v>
      </c>
      <c r="AL33" s="207" t="s">
        <v>57</v>
      </c>
      <c r="AM33" s="207" t="s">
        <v>57</v>
      </c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</row>
    <row r="34" spans="1:100" s="337" customFormat="1" ht="13.5" hidden="1" thickBot="1" x14ac:dyDescent="0.25">
      <c r="A34" s="167"/>
      <c r="B34" s="55" t="s">
        <v>110</v>
      </c>
      <c r="C34" s="328"/>
      <c r="D34" s="401"/>
      <c r="E34" s="162"/>
      <c r="F34" s="336"/>
      <c r="G34" s="336">
        <f t="shared" si="1"/>
        <v>0</v>
      </c>
      <c r="H34" s="79"/>
      <c r="I34" s="79"/>
      <c r="J34" s="79"/>
      <c r="K34" s="79"/>
      <c r="L34" s="79"/>
      <c r="M34" s="79"/>
      <c r="N34" s="402"/>
      <c r="O34" s="100"/>
      <c r="P34" s="100"/>
      <c r="Q34" s="100"/>
      <c r="R34" s="328"/>
      <c r="S34" s="63"/>
      <c r="T34" s="328"/>
      <c r="U34" s="167"/>
      <c r="V34" s="333" t="s">
        <v>57</v>
      </c>
      <c r="W34" s="207" t="s">
        <v>57</v>
      </c>
      <c r="X34" s="207" t="s">
        <v>57</v>
      </c>
      <c r="Y34" s="207" t="s">
        <v>57</v>
      </c>
      <c r="Z34" s="207" t="s">
        <v>57</v>
      </c>
      <c r="AA34" s="207" t="s">
        <v>57</v>
      </c>
      <c r="AB34" s="207" t="s">
        <v>57</v>
      </c>
      <c r="AC34" s="207" t="s">
        <v>57</v>
      </c>
      <c r="AD34" s="207" t="s">
        <v>58</v>
      </c>
      <c r="AE34" s="207" t="s">
        <v>57</v>
      </c>
      <c r="AF34" s="207" t="s">
        <v>57</v>
      </c>
      <c r="AG34" s="207" t="s">
        <v>58</v>
      </c>
      <c r="AH34" s="207" t="s">
        <v>58</v>
      </c>
      <c r="AI34" s="207" t="s">
        <v>58</v>
      </c>
      <c r="AJ34" s="207" t="s">
        <v>58</v>
      </c>
      <c r="AK34" s="207" t="s">
        <v>57</v>
      </c>
      <c r="AL34" s="207" t="s">
        <v>58</v>
      </c>
      <c r="AM34" s="207" t="s">
        <v>58</v>
      </c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</row>
    <row r="35" spans="1:100" s="337" customFormat="1" ht="12.75" x14ac:dyDescent="0.2">
      <c r="A35" s="167"/>
      <c r="B35" s="322" t="s">
        <v>72</v>
      </c>
      <c r="C35" s="328"/>
      <c r="D35" s="168"/>
      <c r="E35" s="162"/>
      <c r="F35" s="336"/>
      <c r="G35" s="336">
        <f t="shared" si="1"/>
        <v>0</v>
      </c>
      <c r="H35" s="79"/>
      <c r="I35" s="79"/>
      <c r="J35" s="79"/>
      <c r="K35" s="79"/>
      <c r="L35" s="79"/>
      <c r="M35" s="79"/>
      <c r="N35" s="58"/>
      <c r="O35" s="100"/>
      <c r="P35" s="100"/>
      <c r="Q35" s="100"/>
      <c r="R35" s="328"/>
      <c r="S35" s="63"/>
      <c r="T35" s="328"/>
      <c r="U35" s="167"/>
      <c r="V35" s="333" t="s">
        <v>57</v>
      </c>
      <c r="W35" s="207" t="s">
        <v>57</v>
      </c>
      <c r="X35" s="207" t="s">
        <v>57</v>
      </c>
      <c r="Y35" s="207" t="s">
        <v>57</v>
      </c>
      <c r="Z35" s="207" t="s">
        <v>57</v>
      </c>
      <c r="AA35" s="207" t="s">
        <v>57</v>
      </c>
      <c r="AB35" s="207" t="s">
        <v>57</v>
      </c>
      <c r="AC35" s="207" t="s">
        <v>57</v>
      </c>
      <c r="AD35" s="207" t="s">
        <v>57</v>
      </c>
      <c r="AE35" s="207" t="s">
        <v>57</v>
      </c>
      <c r="AF35" s="207" t="s">
        <v>57</v>
      </c>
      <c r="AG35" s="207" t="s">
        <v>57</v>
      </c>
      <c r="AH35" s="207" t="s">
        <v>58</v>
      </c>
      <c r="AI35" s="207" t="s">
        <v>57</v>
      </c>
      <c r="AJ35" s="207" t="s">
        <v>57</v>
      </c>
      <c r="AK35" s="207" t="s">
        <v>57</v>
      </c>
      <c r="AL35" s="207" t="s">
        <v>57</v>
      </c>
      <c r="AM35" s="207" t="s">
        <v>57</v>
      </c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</row>
    <row r="36" spans="1:100" s="337" customFormat="1" ht="12.75" x14ac:dyDescent="0.2">
      <c r="A36" s="167"/>
      <c r="B36" s="55" t="s">
        <v>119</v>
      </c>
      <c r="C36" s="328"/>
      <c r="D36" s="168"/>
      <c r="E36" s="162"/>
      <c r="F36" s="339"/>
      <c r="G36" s="336">
        <f t="shared" si="1"/>
        <v>0</v>
      </c>
      <c r="H36" s="79"/>
      <c r="I36" s="79"/>
      <c r="J36" s="79"/>
      <c r="K36" s="79"/>
      <c r="L36" s="79"/>
      <c r="M36" s="79"/>
      <c r="N36" s="66"/>
      <c r="O36" s="100"/>
      <c r="P36" s="100"/>
      <c r="Q36" s="100"/>
      <c r="R36" s="328"/>
      <c r="S36" s="63"/>
      <c r="T36" s="328"/>
      <c r="U36" s="167"/>
      <c r="V36" s="333" t="s">
        <v>57</v>
      </c>
      <c r="W36" s="207" t="s">
        <v>57</v>
      </c>
      <c r="X36" s="207" t="s">
        <v>57</v>
      </c>
      <c r="Y36" s="207" t="s">
        <v>57</v>
      </c>
      <c r="Z36" s="207" t="s">
        <v>57</v>
      </c>
      <c r="AA36" s="207" t="s">
        <v>57</v>
      </c>
      <c r="AB36" s="207" t="s">
        <v>57</v>
      </c>
      <c r="AC36" s="207" t="s">
        <v>57</v>
      </c>
      <c r="AD36" s="207" t="s">
        <v>57</v>
      </c>
      <c r="AE36" s="207" t="s">
        <v>57</v>
      </c>
      <c r="AF36" s="207" t="s">
        <v>57</v>
      </c>
      <c r="AG36" s="207" t="s">
        <v>57</v>
      </c>
      <c r="AH36" s="207" t="s">
        <v>58</v>
      </c>
      <c r="AI36" s="207" t="s">
        <v>57</v>
      </c>
      <c r="AJ36" s="207" t="s">
        <v>58</v>
      </c>
      <c r="AK36" s="207" t="s">
        <v>58</v>
      </c>
      <c r="AL36" s="207" t="s">
        <v>57</v>
      </c>
      <c r="AM36" s="207" t="s">
        <v>57</v>
      </c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</row>
    <row r="37" spans="1:100" s="337" customFormat="1" ht="12.75" x14ac:dyDescent="0.2">
      <c r="A37" s="167"/>
      <c r="B37" s="55" t="s">
        <v>120</v>
      </c>
      <c r="C37" s="328"/>
      <c r="D37" s="168"/>
      <c r="E37" s="162"/>
      <c r="F37" s="339"/>
      <c r="G37" s="339">
        <f t="shared" si="1"/>
        <v>0</v>
      </c>
      <c r="H37" s="79"/>
      <c r="I37" s="79"/>
      <c r="J37" s="79"/>
      <c r="K37" s="79"/>
      <c r="L37" s="79"/>
      <c r="M37" s="79"/>
      <c r="N37" s="66"/>
      <c r="O37" s="100"/>
      <c r="P37" s="100"/>
      <c r="Q37" s="100"/>
      <c r="R37" s="328"/>
      <c r="S37" s="63"/>
      <c r="T37" s="328"/>
      <c r="U37" s="167"/>
      <c r="V37" s="333" t="s">
        <v>57</v>
      </c>
      <c r="W37" s="207" t="s">
        <v>57</v>
      </c>
      <c r="X37" s="207" t="s">
        <v>57</v>
      </c>
      <c r="Y37" s="207" t="s">
        <v>57</v>
      </c>
      <c r="Z37" s="207" t="s">
        <v>57</v>
      </c>
      <c r="AA37" s="207" t="s">
        <v>57</v>
      </c>
      <c r="AB37" s="207" t="s">
        <v>57</v>
      </c>
      <c r="AC37" s="207" t="s">
        <v>57</v>
      </c>
      <c r="AD37" s="207" t="s">
        <v>57</v>
      </c>
      <c r="AE37" s="207" t="s">
        <v>57</v>
      </c>
      <c r="AF37" s="207" t="s">
        <v>57</v>
      </c>
      <c r="AG37" s="207" t="s">
        <v>57</v>
      </c>
      <c r="AH37" s="207" t="s">
        <v>58</v>
      </c>
      <c r="AI37" s="207" t="s">
        <v>57</v>
      </c>
      <c r="AJ37" s="207" t="s">
        <v>58</v>
      </c>
      <c r="AK37" s="207" t="s">
        <v>58</v>
      </c>
      <c r="AL37" s="207" t="s">
        <v>57</v>
      </c>
      <c r="AM37" s="207" t="s">
        <v>57</v>
      </c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</row>
    <row r="38" spans="1:100" s="337" customFormat="1" ht="12.75" x14ac:dyDescent="0.2">
      <c r="A38" s="167"/>
      <c r="B38" s="55" t="s">
        <v>71</v>
      </c>
      <c r="C38" s="328"/>
      <c r="D38" s="169"/>
      <c r="E38" s="162"/>
      <c r="F38" s="339"/>
      <c r="G38" s="339">
        <f t="shared" si="1"/>
        <v>0</v>
      </c>
      <c r="H38" s="79"/>
      <c r="I38" s="79"/>
      <c r="J38" s="79"/>
      <c r="K38" s="79"/>
      <c r="L38" s="79"/>
      <c r="M38" s="79"/>
      <c r="N38" s="66"/>
      <c r="O38" s="100"/>
      <c r="P38" s="100"/>
      <c r="Q38" s="100"/>
      <c r="R38" s="328"/>
      <c r="S38" s="63"/>
      <c r="T38" s="328"/>
      <c r="U38" s="167"/>
      <c r="V38" s="333" t="s">
        <v>57</v>
      </c>
      <c r="W38" s="207" t="s">
        <v>57</v>
      </c>
      <c r="X38" s="207" t="s">
        <v>57</v>
      </c>
      <c r="Y38" s="207" t="s">
        <v>57</v>
      </c>
      <c r="Z38" s="207" t="s">
        <v>57</v>
      </c>
      <c r="AA38" s="207" t="s">
        <v>57</v>
      </c>
      <c r="AB38" s="207" t="s">
        <v>57</v>
      </c>
      <c r="AC38" s="207" t="s">
        <v>57</v>
      </c>
      <c r="AD38" s="207" t="s">
        <v>57</v>
      </c>
      <c r="AE38" s="207" t="s">
        <v>57</v>
      </c>
      <c r="AF38" s="207" t="s">
        <v>57</v>
      </c>
      <c r="AG38" s="207" t="s">
        <v>57</v>
      </c>
      <c r="AH38" s="207" t="s">
        <v>58</v>
      </c>
      <c r="AI38" s="207" t="s">
        <v>57</v>
      </c>
      <c r="AJ38" s="207" t="s">
        <v>57</v>
      </c>
      <c r="AK38" s="207" t="s">
        <v>57</v>
      </c>
      <c r="AL38" s="207" t="s">
        <v>57</v>
      </c>
      <c r="AM38" s="207" t="s">
        <v>57</v>
      </c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</row>
    <row r="39" spans="1:100" s="337" customFormat="1" ht="12.75" x14ac:dyDescent="0.2">
      <c r="A39" s="167"/>
      <c r="B39" s="55" t="s">
        <v>121</v>
      </c>
      <c r="C39" s="328"/>
      <c r="D39" s="169"/>
      <c r="E39" s="162"/>
      <c r="F39" s="339"/>
      <c r="G39" s="339">
        <f t="shared" si="1"/>
        <v>0</v>
      </c>
      <c r="H39" s="79"/>
      <c r="I39" s="79"/>
      <c r="J39" s="79"/>
      <c r="K39" s="79"/>
      <c r="L39" s="79"/>
      <c r="M39" s="79"/>
      <c r="N39" s="66"/>
      <c r="O39" s="100"/>
      <c r="P39" s="100"/>
      <c r="Q39" s="100"/>
      <c r="R39" s="328"/>
      <c r="S39" s="63"/>
      <c r="T39" s="328"/>
      <c r="U39" s="167"/>
      <c r="V39" s="333" t="s">
        <v>57</v>
      </c>
      <c r="W39" s="207" t="s">
        <v>57</v>
      </c>
      <c r="X39" s="207" t="s">
        <v>57</v>
      </c>
      <c r="Y39" s="207" t="s">
        <v>57</v>
      </c>
      <c r="Z39" s="207" t="s">
        <v>57</v>
      </c>
      <c r="AA39" s="207" t="s">
        <v>57</v>
      </c>
      <c r="AB39" s="207" t="s">
        <v>57</v>
      </c>
      <c r="AC39" s="207" t="s">
        <v>57</v>
      </c>
      <c r="AD39" s="207" t="s">
        <v>57</v>
      </c>
      <c r="AE39" s="207" t="s">
        <v>57</v>
      </c>
      <c r="AF39" s="207" t="s">
        <v>57</v>
      </c>
      <c r="AG39" s="207" t="s">
        <v>57</v>
      </c>
      <c r="AH39" s="207" t="s">
        <v>58</v>
      </c>
      <c r="AI39" s="207" t="s">
        <v>57</v>
      </c>
      <c r="AJ39" s="207" t="s">
        <v>58</v>
      </c>
      <c r="AK39" s="207" t="s">
        <v>58</v>
      </c>
      <c r="AL39" s="207" t="s">
        <v>57</v>
      </c>
      <c r="AM39" s="207" t="s">
        <v>57</v>
      </c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</row>
    <row r="40" spans="1:100" s="337" customFormat="1" ht="12.75" hidden="1" x14ac:dyDescent="0.2">
      <c r="A40" s="167"/>
      <c r="B40" s="55" t="s">
        <v>101</v>
      </c>
      <c r="C40" s="328"/>
      <c r="D40" s="403"/>
      <c r="E40" s="162"/>
      <c r="F40" s="339"/>
      <c r="G40" s="339">
        <f t="shared" si="1"/>
        <v>0</v>
      </c>
      <c r="H40" s="79"/>
      <c r="I40" s="79"/>
      <c r="J40" s="79"/>
      <c r="K40" s="79"/>
      <c r="L40" s="79"/>
      <c r="M40" s="79"/>
      <c r="N40" s="404"/>
      <c r="O40" s="100"/>
      <c r="P40" s="100"/>
      <c r="Q40" s="100"/>
      <c r="R40" s="328"/>
      <c r="S40" s="63"/>
      <c r="T40" s="328"/>
      <c r="U40" s="167"/>
      <c r="V40" s="333" t="s">
        <v>58</v>
      </c>
      <c r="W40" s="207" t="s">
        <v>57</v>
      </c>
      <c r="X40" s="207" t="s">
        <v>57</v>
      </c>
      <c r="Y40" s="207" t="s">
        <v>57</v>
      </c>
      <c r="Z40" s="207" t="s">
        <v>57</v>
      </c>
      <c r="AA40" s="207" t="s">
        <v>57</v>
      </c>
      <c r="AB40" s="207" t="s">
        <v>57</v>
      </c>
      <c r="AC40" s="207" t="s">
        <v>57</v>
      </c>
      <c r="AD40" s="207" t="s">
        <v>58</v>
      </c>
      <c r="AE40" s="207" t="s">
        <v>58</v>
      </c>
      <c r="AF40" s="207" t="s">
        <v>57</v>
      </c>
      <c r="AG40" s="207" t="s">
        <v>58</v>
      </c>
      <c r="AH40" s="207" t="s">
        <v>58</v>
      </c>
      <c r="AI40" s="207" t="s">
        <v>57</v>
      </c>
      <c r="AJ40" s="207" t="s">
        <v>58</v>
      </c>
      <c r="AK40" s="207" t="s">
        <v>58</v>
      </c>
      <c r="AL40" s="207" t="s">
        <v>57</v>
      </c>
      <c r="AM40" s="207" t="s">
        <v>57</v>
      </c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</row>
    <row r="41" spans="1:100" s="337" customFormat="1" ht="12.75" x14ac:dyDescent="0.2">
      <c r="A41" s="167"/>
      <c r="B41" s="55" t="s">
        <v>273</v>
      </c>
      <c r="C41" s="328"/>
      <c r="D41" s="169"/>
      <c r="E41" s="162"/>
      <c r="F41" s="339"/>
      <c r="G41" s="339">
        <f t="shared" si="1"/>
        <v>0</v>
      </c>
      <c r="H41" s="79"/>
      <c r="I41" s="79"/>
      <c r="J41" s="79"/>
      <c r="K41" s="79"/>
      <c r="L41" s="79"/>
      <c r="M41" s="79"/>
      <c r="N41" s="66"/>
      <c r="O41" s="100"/>
      <c r="P41" s="100"/>
      <c r="Q41" s="100"/>
      <c r="R41" s="328"/>
      <c r="S41" s="63"/>
      <c r="T41" s="328"/>
      <c r="U41" s="167"/>
      <c r="V41" s="333" t="s">
        <v>58</v>
      </c>
      <c r="W41" s="207" t="s">
        <v>58</v>
      </c>
      <c r="X41" s="207" t="s">
        <v>58</v>
      </c>
      <c r="Y41" s="207" t="s">
        <v>58</v>
      </c>
      <c r="Z41" s="207" t="s">
        <v>58</v>
      </c>
      <c r="AA41" s="207" t="s">
        <v>58</v>
      </c>
      <c r="AB41" s="207" t="s">
        <v>58</v>
      </c>
      <c r="AC41" s="207" t="s">
        <v>58</v>
      </c>
      <c r="AD41" s="207" t="s">
        <v>58</v>
      </c>
      <c r="AE41" s="207" t="s">
        <v>58</v>
      </c>
      <c r="AF41" s="207" t="s">
        <v>58</v>
      </c>
      <c r="AG41" s="207" t="s">
        <v>57</v>
      </c>
      <c r="AH41" s="207" t="s">
        <v>58</v>
      </c>
      <c r="AI41" s="207" t="s">
        <v>57</v>
      </c>
      <c r="AJ41" s="207" t="s">
        <v>58</v>
      </c>
      <c r="AK41" s="207" t="s">
        <v>58</v>
      </c>
      <c r="AL41" s="207" t="s">
        <v>57</v>
      </c>
      <c r="AM41" s="207" t="s">
        <v>57</v>
      </c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</row>
    <row r="42" spans="1:100" s="337" customFormat="1" ht="12.75" x14ac:dyDescent="0.2">
      <c r="A42" s="167"/>
      <c r="B42" s="55" t="s">
        <v>135</v>
      </c>
      <c r="C42" s="328"/>
      <c r="D42" s="169"/>
      <c r="E42" s="162"/>
      <c r="F42" s="339"/>
      <c r="G42" s="339">
        <f t="shared" si="1"/>
        <v>0</v>
      </c>
      <c r="H42" s="79"/>
      <c r="I42" s="79"/>
      <c r="J42" s="79"/>
      <c r="K42" s="79"/>
      <c r="L42" s="79"/>
      <c r="M42" s="79"/>
      <c r="N42" s="66"/>
      <c r="O42" s="100"/>
      <c r="P42" s="100"/>
      <c r="Q42" s="100"/>
      <c r="R42" s="328"/>
      <c r="S42" s="63"/>
      <c r="T42" s="328"/>
      <c r="U42" s="167"/>
      <c r="V42" s="333" t="s">
        <v>57</v>
      </c>
      <c r="W42" s="207" t="s">
        <v>58</v>
      </c>
      <c r="X42" s="207" t="s">
        <v>58</v>
      </c>
      <c r="Y42" s="207" t="s">
        <v>58</v>
      </c>
      <c r="Z42" s="207" t="s">
        <v>57</v>
      </c>
      <c r="AA42" s="207" t="s">
        <v>58</v>
      </c>
      <c r="AB42" s="207" t="s">
        <v>58</v>
      </c>
      <c r="AC42" s="207" t="s">
        <v>58</v>
      </c>
      <c r="AD42" s="207" t="s">
        <v>58</v>
      </c>
      <c r="AE42" s="207" t="s">
        <v>58</v>
      </c>
      <c r="AF42" s="207" t="s">
        <v>58</v>
      </c>
      <c r="AG42" s="207" t="s">
        <v>57</v>
      </c>
      <c r="AH42" s="207" t="s">
        <v>58</v>
      </c>
      <c r="AI42" s="207" t="s">
        <v>58</v>
      </c>
      <c r="AJ42" s="207" t="s">
        <v>58</v>
      </c>
      <c r="AK42" s="207" t="s">
        <v>58</v>
      </c>
      <c r="AL42" s="207" t="s">
        <v>58</v>
      </c>
      <c r="AM42" s="207" t="s">
        <v>58</v>
      </c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</row>
    <row r="43" spans="1:100" s="337" customFormat="1" ht="13.5" thickBot="1" x14ac:dyDescent="0.25">
      <c r="A43" s="167"/>
      <c r="B43" s="38" t="s">
        <v>83</v>
      </c>
      <c r="C43" s="328"/>
      <c r="D43" s="340"/>
      <c r="E43" s="162"/>
      <c r="F43" s="257"/>
      <c r="G43" s="257">
        <f t="shared" si="1"/>
        <v>0</v>
      </c>
      <c r="H43" s="79"/>
      <c r="I43" s="79"/>
      <c r="J43" s="79"/>
      <c r="K43" s="79"/>
      <c r="L43" s="79"/>
      <c r="M43" s="79"/>
      <c r="N43" s="276"/>
      <c r="O43" s="100"/>
      <c r="P43" s="100"/>
      <c r="Q43" s="100"/>
      <c r="R43" s="328"/>
      <c r="S43" s="63"/>
      <c r="T43" s="328"/>
      <c r="U43" s="167"/>
      <c r="V43" s="333" t="s">
        <v>57</v>
      </c>
      <c r="W43" s="207" t="s">
        <v>57</v>
      </c>
      <c r="X43" s="207" t="s">
        <v>57</v>
      </c>
      <c r="Y43" s="207" t="s">
        <v>57</v>
      </c>
      <c r="Z43" s="207" t="s">
        <v>57</v>
      </c>
      <c r="AA43" s="207" t="s">
        <v>57</v>
      </c>
      <c r="AB43" s="207" t="s">
        <v>57</v>
      </c>
      <c r="AC43" s="207" t="s">
        <v>57</v>
      </c>
      <c r="AD43" s="207" t="s">
        <v>57</v>
      </c>
      <c r="AE43" s="207" t="s">
        <v>57</v>
      </c>
      <c r="AF43" s="207" t="s">
        <v>57</v>
      </c>
      <c r="AG43" s="207" t="s">
        <v>57</v>
      </c>
      <c r="AH43" s="207" t="s">
        <v>57</v>
      </c>
      <c r="AI43" s="207" t="s">
        <v>57</v>
      </c>
      <c r="AJ43" s="207" t="s">
        <v>58</v>
      </c>
      <c r="AK43" s="207" t="s">
        <v>57</v>
      </c>
      <c r="AL43" s="207" t="s">
        <v>57</v>
      </c>
      <c r="AM43" s="207" t="s">
        <v>57</v>
      </c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</row>
    <row r="44" spans="1:100" s="337" customFormat="1" ht="18" customHeight="1" x14ac:dyDescent="0.2">
      <c r="A44" s="167"/>
      <c r="B44" s="326"/>
      <c r="C44" s="328"/>
      <c r="D44" s="341"/>
      <c r="E44" s="344"/>
      <c r="F44" s="341"/>
      <c r="G44" s="341"/>
      <c r="H44" s="341"/>
      <c r="I44" s="341"/>
      <c r="J44" s="341"/>
      <c r="K44" s="341"/>
      <c r="L44" s="341"/>
      <c r="M44" s="341"/>
      <c r="N44" s="99"/>
      <c r="O44" s="99"/>
      <c r="P44" s="99"/>
      <c r="Q44" s="99"/>
      <c r="R44" s="345"/>
      <c r="S44" s="170"/>
      <c r="T44" s="167"/>
      <c r="U44" s="167"/>
      <c r="V44" s="333" t="s">
        <v>57</v>
      </c>
      <c r="W44" s="207" t="s">
        <v>57</v>
      </c>
      <c r="X44" s="207" t="s">
        <v>57</v>
      </c>
      <c r="Y44" s="207" t="s">
        <v>57</v>
      </c>
      <c r="Z44" s="207" t="s">
        <v>57</v>
      </c>
      <c r="AA44" s="207" t="s">
        <v>57</v>
      </c>
      <c r="AB44" s="207" t="s">
        <v>57</v>
      </c>
      <c r="AC44" s="207" t="s">
        <v>57</v>
      </c>
      <c r="AD44" s="207" t="s">
        <v>57</v>
      </c>
      <c r="AE44" s="207" t="s">
        <v>57</v>
      </c>
      <c r="AF44" s="207" t="s">
        <v>57</v>
      </c>
      <c r="AG44" s="207" t="s">
        <v>57</v>
      </c>
      <c r="AH44" s="207" t="s">
        <v>57</v>
      </c>
      <c r="AI44" s="207" t="s">
        <v>57</v>
      </c>
      <c r="AJ44" s="207" t="s">
        <v>57</v>
      </c>
      <c r="AK44" s="207" t="s">
        <v>57</v>
      </c>
      <c r="AL44" s="207" t="s">
        <v>57</v>
      </c>
      <c r="AM44" s="207" t="s">
        <v>57</v>
      </c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</row>
    <row r="45" spans="1:100" s="337" customFormat="1" ht="18" customHeight="1" thickBot="1" x14ac:dyDescent="0.25">
      <c r="A45" s="167"/>
      <c r="B45" s="326"/>
      <c r="C45" s="328"/>
      <c r="D45" s="341"/>
      <c r="E45" s="344"/>
      <c r="F45" s="341"/>
      <c r="G45" s="341"/>
      <c r="H45" s="341"/>
      <c r="I45" s="341"/>
      <c r="J45" s="341"/>
      <c r="K45" s="341"/>
      <c r="L45" s="341"/>
      <c r="M45" s="341"/>
      <c r="N45" s="99"/>
      <c r="O45" s="99"/>
      <c r="P45" s="99"/>
      <c r="Q45" s="99"/>
      <c r="R45" s="345"/>
      <c r="S45" s="170"/>
      <c r="T45" s="167"/>
      <c r="U45" s="167"/>
      <c r="V45" s="333" t="s">
        <v>57</v>
      </c>
      <c r="W45" s="207" t="s">
        <v>57</v>
      </c>
      <c r="X45" s="207" t="s">
        <v>57</v>
      </c>
      <c r="Y45" s="207" t="s">
        <v>57</v>
      </c>
      <c r="Z45" s="207" t="s">
        <v>57</v>
      </c>
      <c r="AA45" s="207" t="s">
        <v>57</v>
      </c>
      <c r="AB45" s="207" t="s">
        <v>57</v>
      </c>
      <c r="AC45" s="207" t="s">
        <v>57</v>
      </c>
      <c r="AD45" s="207" t="s">
        <v>57</v>
      </c>
      <c r="AE45" s="207" t="s">
        <v>57</v>
      </c>
      <c r="AF45" s="207" t="s">
        <v>57</v>
      </c>
      <c r="AG45" s="207" t="s">
        <v>57</v>
      </c>
      <c r="AH45" s="207" t="s">
        <v>57</v>
      </c>
      <c r="AI45" s="207" t="s">
        <v>57</v>
      </c>
      <c r="AJ45" s="207" t="s">
        <v>57</v>
      </c>
      <c r="AK45" s="207" t="s">
        <v>57</v>
      </c>
      <c r="AL45" s="207" t="s">
        <v>57</v>
      </c>
      <c r="AM45" s="207" t="s">
        <v>57</v>
      </c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</row>
    <row r="46" spans="1:100" s="337" customFormat="1" ht="18" customHeight="1" thickBot="1" x14ac:dyDescent="0.25">
      <c r="A46" s="167"/>
      <c r="B46" s="35" t="s">
        <v>20</v>
      </c>
      <c r="C46" s="328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102"/>
      <c r="I46" s="44">
        <f t="shared" ref="I46" si="2">SUM(I48,I57,I65,I72,I81,I97,I104)</f>
        <v>0</v>
      </c>
      <c r="J46" s="102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171"/>
      <c r="S46" s="40">
        <f>IFERROR(D46/$D$46,0)</f>
        <v>0</v>
      </c>
      <c r="T46" s="167"/>
      <c r="U46" s="167"/>
      <c r="V46" s="333" t="s">
        <v>57</v>
      </c>
      <c r="W46" s="207" t="s">
        <v>57</v>
      </c>
      <c r="X46" s="207" t="s">
        <v>57</v>
      </c>
      <c r="Y46" s="207" t="s">
        <v>57</v>
      </c>
      <c r="Z46" s="207" t="s">
        <v>57</v>
      </c>
      <c r="AA46" s="207" t="s">
        <v>57</v>
      </c>
      <c r="AB46" s="207" t="s">
        <v>57</v>
      </c>
      <c r="AC46" s="207" t="s">
        <v>57</v>
      </c>
      <c r="AD46" s="207" t="s">
        <v>57</v>
      </c>
      <c r="AE46" s="207" t="s">
        <v>57</v>
      </c>
      <c r="AF46" s="207" t="s">
        <v>57</v>
      </c>
      <c r="AG46" s="207" t="s">
        <v>57</v>
      </c>
      <c r="AH46" s="207" t="s">
        <v>57</v>
      </c>
      <c r="AI46" s="207" t="s">
        <v>57</v>
      </c>
      <c r="AJ46" s="207" t="s">
        <v>57</v>
      </c>
      <c r="AK46" s="207" t="s">
        <v>57</v>
      </c>
      <c r="AL46" s="207" t="s">
        <v>57</v>
      </c>
      <c r="AM46" s="207" t="s">
        <v>57</v>
      </c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</row>
    <row r="47" spans="1:100" s="337" customFormat="1" ht="18" customHeight="1" thickBot="1" x14ac:dyDescent="0.25">
      <c r="A47" s="167"/>
      <c r="B47" s="326"/>
      <c r="C47" s="328"/>
      <c r="D47" s="341"/>
      <c r="E47" s="342"/>
      <c r="F47" s="341"/>
      <c r="G47" s="341"/>
      <c r="H47" s="341"/>
      <c r="I47" s="341"/>
      <c r="J47" s="341"/>
      <c r="K47" s="341"/>
      <c r="L47" s="341"/>
      <c r="M47" s="341"/>
      <c r="N47" s="101"/>
      <c r="O47" s="101"/>
      <c r="P47" s="101"/>
      <c r="Q47" s="101"/>
      <c r="R47" s="345"/>
      <c r="S47" s="170"/>
      <c r="T47" s="167"/>
      <c r="U47" s="167"/>
      <c r="V47" s="333" t="s">
        <v>57</v>
      </c>
      <c r="W47" s="207" t="s">
        <v>57</v>
      </c>
      <c r="X47" s="207" t="s">
        <v>57</v>
      </c>
      <c r="Y47" s="207" t="s">
        <v>57</v>
      </c>
      <c r="Z47" s="207" t="s">
        <v>57</v>
      </c>
      <c r="AA47" s="207" t="s">
        <v>57</v>
      </c>
      <c r="AB47" s="207" t="s">
        <v>57</v>
      </c>
      <c r="AC47" s="207" t="s">
        <v>57</v>
      </c>
      <c r="AD47" s="207" t="s">
        <v>57</v>
      </c>
      <c r="AE47" s="207" t="s">
        <v>57</v>
      </c>
      <c r="AF47" s="207" t="s">
        <v>57</v>
      </c>
      <c r="AG47" s="207" t="s">
        <v>57</v>
      </c>
      <c r="AH47" s="207" t="s">
        <v>57</v>
      </c>
      <c r="AI47" s="207" t="s">
        <v>57</v>
      </c>
      <c r="AJ47" s="207" t="s">
        <v>57</v>
      </c>
      <c r="AK47" s="207" t="s">
        <v>57</v>
      </c>
      <c r="AL47" s="207" t="s">
        <v>57</v>
      </c>
      <c r="AM47" s="207" t="s">
        <v>57</v>
      </c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</row>
    <row r="48" spans="1:100" s="337" customFormat="1" ht="18" customHeight="1" thickBot="1" x14ac:dyDescent="0.25">
      <c r="A48" s="167"/>
      <c r="B48" s="18" t="s">
        <v>95</v>
      </c>
      <c r="C48" s="345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460" t="s">
        <v>311</v>
      </c>
      <c r="O48" s="10"/>
      <c r="P48" s="10"/>
      <c r="Q48" s="10"/>
      <c r="R48" s="167"/>
      <c r="S48" s="163">
        <f t="shared" ref="S48:S53" si="3">IFERROR(D48/$D$46,0)</f>
        <v>0</v>
      </c>
      <c r="T48" s="167"/>
      <c r="U48" s="167"/>
      <c r="V48" s="333" t="s">
        <v>57</v>
      </c>
      <c r="W48" s="207" t="s">
        <v>57</v>
      </c>
      <c r="X48" s="207" t="s">
        <v>57</v>
      </c>
      <c r="Y48" s="207" t="s">
        <v>57</v>
      </c>
      <c r="Z48" s="207" t="s">
        <v>57</v>
      </c>
      <c r="AA48" s="207" t="s">
        <v>57</v>
      </c>
      <c r="AB48" s="207" t="s">
        <v>57</v>
      </c>
      <c r="AC48" s="207" t="s">
        <v>57</v>
      </c>
      <c r="AD48" s="207" t="s">
        <v>57</v>
      </c>
      <c r="AE48" s="207" t="s">
        <v>57</v>
      </c>
      <c r="AF48" s="207" t="s">
        <v>57</v>
      </c>
      <c r="AG48" s="207" t="s">
        <v>57</v>
      </c>
      <c r="AH48" s="207" t="s">
        <v>57</v>
      </c>
      <c r="AI48" s="207" t="s">
        <v>57</v>
      </c>
      <c r="AJ48" s="207" t="s">
        <v>57</v>
      </c>
      <c r="AK48" s="207" t="s">
        <v>57</v>
      </c>
      <c r="AL48" s="207" t="s">
        <v>57</v>
      </c>
      <c r="AM48" s="207" t="s">
        <v>57</v>
      </c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</row>
    <row r="49" spans="1:100" s="337" customFormat="1" ht="13.9" customHeight="1" x14ac:dyDescent="0.2">
      <c r="A49" s="167"/>
      <c r="B49" s="322" t="s">
        <v>50</v>
      </c>
      <c r="C49" s="345"/>
      <c r="D49" s="336">
        <f>SUM(F49:G49)</f>
        <v>0</v>
      </c>
      <c r="E49" s="162"/>
      <c r="F49" s="88">
        <f>'Beiblatt Personal'!H20</f>
        <v>0</v>
      </c>
      <c r="G49" s="84">
        <f>'Beiblatt Personal'!I20</f>
        <v>0</v>
      </c>
      <c r="H49" s="79"/>
      <c r="I49" s="346"/>
      <c r="J49" s="79"/>
      <c r="K49" s="346">
        <f>'Beiblatt Personal'!S20</f>
        <v>0</v>
      </c>
      <c r="L49" s="79"/>
      <c r="M49" s="79"/>
      <c r="N49" s="347" t="s">
        <v>27</v>
      </c>
      <c r="O49" s="99"/>
      <c r="P49" s="99"/>
      <c r="Q49" s="99"/>
      <c r="R49" s="167"/>
      <c r="S49" s="348">
        <f>IFERROR(D49/$D$46,0)</f>
        <v>0</v>
      </c>
      <c r="T49" s="167"/>
      <c r="U49" s="167"/>
      <c r="V49" s="333" t="s">
        <v>57</v>
      </c>
      <c r="W49" s="207" t="s">
        <v>57</v>
      </c>
      <c r="X49" s="207" t="s">
        <v>57</v>
      </c>
      <c r="Y49" s="207" t="s">
        <v>57</v>
      </c>
      <c r="Z49" s="207" t="s">
        <v>57</v>
      </c>
      <c r="AA49" s="207" t="s">
        <v>57</v>
      </c>
      <c r="AB49" s="207" t="s">
        <v>57</v>
      </c>
      <c r="AC49" s="207" t="s">
        <v>57</v>
      </c>
      <c r="AD49" s="207" t="s">
        <v>57</v>
      </c>
      <c r="AE49" s="207" t="s">
        <v>57</v>
      </c>
      <c r="AF49" s="207" t="s">
        <v>57</v>
      </c>
      <c r="AG49" s="207" t="s">
        <v>57</v>
      </c>
      <c r="AH49" s="207" t="s">
        <v>57</v>
      </c>
      <c r="AI49" s="207" t="s">
        <v>57</v>
      </c>
      <c r="AJ49" s="207" t="s">
        <v>57</v>
      </c>
      <c r="AK49" s="207" t="s">
        <v>57</v>
      </c>
      <c r="AL49" s="207" t="s">
        <v>57</v>
      </c>
      <c r="AM49" s="207" t="s">
        <v>57</v>
      </c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</row>
    <row r="50" spans="1:100" s="337" customFormat="1" ht="13.9" customHeight="1" x14ac:dyDescent="0.2">
      <c r="A50" s="167"/>
      <c r="B50" s="54" t="s">
        <v>111</v>
      </c>
      <c r="C50" s="345"/>
      <c r="D50" s="336">
        <f>SUM(F50:G50)</f>
        <v>0</v>
      </c>
      <c r="E50" s="162"/>
      <c r="F50" s="335">
        <f>'Beiblatt Personal'!H41</f>
        <v>0</v>
      </c>
      <c r="G50" s="336">
        <f>'Beiblatt Personal'!I41</f>
        <v>0</v>
      </c>
      <c r="H50" s="79"/>
      <c r="I50" s="349">
        <f>'Beiblatt Personal'!N41</f>
        <v>0</v>
      </c>
      <c r="J50" s="79"/>
      <c r="K50" s="349">
        <f>'Beiblatt Personal'!S41</f>
        <v>0</v>
      </c>
      <c r="L50" s="79"/>
      <c r="M50" s="79"/>
      <c r="N50" s="57" t="s">
        <v>27</v>
      </c>
      <c r="O50" s="99"/>
      <c r="P50" s="99"/>
      <c r="Q50" s="99"/>
      <c r="R50" s="167"/>
      <c r="S50" s="350">
        <f t="shared" si="3"/>
        <v>0</v>
      </c>
      <c r="T50" s="167"/>
      <c r="U50" s="167"/>
      <c r="V50" s="333" t="s">
        <v>57</v>
      </c>
      <c r="W50" s="207" t="s">
        <v>57</v>
      </c>
      <c r="X50" s="207" t="s">
        <v>57</v>
      </c>
      <c r="Y50" s="207" t="s">
        <v>57</v>
      </c>
      <c r="Z50" s="207" t="s">
        <v>57</v>
      </c>
      <c r="AA50" s="207" t="s">
        <v>58</v>
      </c>
      <c r="AB50" s="207" t="s">
        <v>57</v>
      </c>
      <c r="AC50" s="207" t="s">
        <v>57</v>
      </c>
      <c r="AD50" s="207" t="s">
        <v>57</v>
      </c>
      <c r="AE50" s="207" t="s">
        <v>57</v>
      </c>
      <c r="AF50" s="207" t="s">
        <v>57</v>
      </c>
      <c r="AG50" s="207" t="s">
        <v>57</v>
      </c>
      <c r="AH50" s="207" t="s">
        <v>58</v>
      </c>
      <c r="AI50" s="207" t="s">
        <v>58</v>
      </c>
      <c r="AJ50" s="207" t="s">
        <v>57</v>
      </c>
      <c r="AK50" s="207" t="s">
        <v>58</v>
      </c>
      <c r="AL50" s="207" t="s">
        <v>58</v>
      </c>
      <c r="AM50" s="207" t="s">
        <v>58</v>
      </c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</row>
    <row r="51" spans="1:100" s="337" customFormat="1" ht="13.9" customHeight="1" x14ac:dyDescent="0.2">
      <c r="A51" s="167"/>
      <c r="B51" s="54" t="s">
        <v>31</v>
      </c>
      <c r="C51" s="345"/>
      <c r="D51" s="336">
        <f>SUM(F51:G51)</f>
        <v>0</v>
      </c>
      <c r="E51" s="162"/>
      <c r="F51" s="335">
        <f>'Beiblatt Personal'!H51</f>
        <v>0</v>
      </c>
      <c r="G51" s="336">
        <f>'Beiblatt Personal'!I51</f>
        <v>0</v>
      </c>
      <c r="H51" s="79"/>
      <c r="I51" s="349"/>
      <c r="J51" s="79"/>
      <c r="K51" s="349"/>
      <c r="L51" s="79"/>
      <c r="M51" s="79"/>
      <c r="N51" s="57" t="s">
        <v>27</v>
      </c>
      <c r="O51" s="99"/>
      <c r="P51" s="99"/>
      <c r="Q51" s="99"/>
      <c r="R51" s="167"/>
      <c r="S51" s="350">
        <f t="shared" si="3"/>
        <v>0</v>
      </c>
      <c r="T51" s="167"/>
      <c r="U51" s="167"/>
      <c r="V51" s="333" t="s">
        <v>57</v>
      </c>
      <c r="W51" s="207" t="s">
        <v>57</v>
      </c>
      <c r="X51" s="207" t="s">
        <v>57</v>
      </c>
      <c r="Y51" s="207" t="s">
        <v>57</v>
      </c>
      <c r="Z51" s="207" t="s">
        <v>57</v>
      </c>
      <c r="AA51" s="207" t="s">
        <v>57</v>
      </c>
      <c r="AB51" s="207" t="s">
        <v>57</v>
      </c>
      <c r="AC51" s="207" t="s">
        <v>57</v>
      </c>
      <c r="AD51" s="207" t="s">
        <v>57</v>
      </c>
      <c r="AE51" s="207" t="s">
        <v>57</v>
      </c>
      <c r="AF51" s="207" t="s">
        <v>57</v>
      </c>
      <c r="AG51" s="207" t="s">
        <v>57</v>
      </c>
      <c r="AH51" s="207" t="s">
        <v>58</v>
      </c>
      <c r="AI51" s="207" t="s">
        <v>57</v>
      </c>
      <c r="AJ51" s="207" t="s">
        <v>57</v>
      </c>
      <c r="AK51" s="207" t="s">
        <v>57</v>
      </c>
      <c r="AL51" s="207" t="s">
        <v>57</v>
      </c>
      <c r="AM51" s="207" t="s">
        <v>57</v>
      </c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</row>
    <row r="52" spans="1:100" s="337" customFormat="1" ht="13.9" customHeight="1" x14ac:dyDescent="0.2">
      <c r="A52" s="167"/>
      <c r="B52" s="54" t="s">
        <v>3</v>
      </c>
      <c r="C52" s="345"/>
      <c r="D52" s="336">
        <f t="shared" ref="D52:D53" si="4">SUM(F52:G52)</f>
        <v>0</v>
      </c>
      <c r="E52" s="162"/>
      <c r="F52" s="335">
        <f>'Beiblatt Personal'!H63</f>
        <v>0</v>
      </c>
      <c r="G52" s="336">
        <f>'Beiblatt Personal'!I63</f>
        <v>0</v>
      </c>
      <c r="H52" s="79"/>
      <c r="I52" s="349"/>
      <c r="J52" s="79"/>
      <c r="K52" s="349">
        <f>'Beiblatt Personal'!S63</f>
        <v>0</v>
      </c>
      <c r="L52" s="79"/>
      <c r="M52" s="79"/>
      <c r="N52" s="57" t="s">
        <v>27</v>
      </c>
      <c r="O52" s="99"/>
      <c r="P52" s="99"/>
      <c r="Q52" s="99"/>
      <c r="R52" s="167"/>
      <c r="S52" s="350">
        <f t="shared" si="3"/>
        <v>0</v>
      </c>
      <c r="T52" s="167"/>
      <c r="U52" s="167"/>
      <c r="V52" s="333" t="s">
        <v>57</v>
      </c>
      <c r="W52" s="207" t="s">
        <v>57</v>
      </c>
      <c r="X52" s="207" t="s">
        <v>57</v>
      </c>
      <c r="Y52" s="207" t="s">
        <v>57</v>
      </c>
      <c r="Z52" s="207" t="s">
        <v>57</v>
      </c>
      <c r="AA52" s="207" t="s">
        <v>57</v>
      </c>
      <c r="AB52" s="207" t="s">
        <v>57</v>
      </c>
      <c r="AC52" s="207" t="s">
        <v>57</v>
      </c>
      <c r="AD52" s="207" t="s">
        <v>57</v>
      </c>
      <c r="AE52" s="207" t="s">
        <v>57</v>
      </c>
      <c r="AF52" s="207" t="s">
        <v>57</v>
      </c>
      <c r="AG52" s="207" t="s">
        <v>57</v>
      </c>
      <c r="AH52" s="207" t="s">
        <v>57</v>
      </c>
      <c r="AI52" s="207" t="s">
        <v>58</v>
      </c>
      <c r="AJ52" s="207" t="s">
        <v>58</v>
      </c>
      <c r="AK52" s="207" t="s">
        <v>58</v>
      </c>
      <c r="AL52" s="207" t="s">
        <v>58</v>
      </c>
      <c r="AM52" s="207" t="s">
        <v>58</v>
      </c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</row>
    <row r="53" spans="1:100" s="337" customFormat="1" ht="13.9" hidden="1" customHeight="1" x14ac:dyDescent="0.2">
      <c r="A53" s="167"/>
      <c r="B53" s="55" t="s">
        <v>51</v>
      </c>
      <c r="C53" s="345"/>
      <c r="D53" s="339">
        <f t="shared" si="4"/>
        <v>0</v>
      </c>
      <c r="E53" s="162"/>
      <c r="F53" s="338">
        <f>'Beiblatt Personal'!H70</f>
        <v>0</v>
      </c>
      <c r="G53" s="339">
        <f>'Beiblatt Personal'!I70</f>
        <v>0</v>
      </c>
      <c r="H53" s="79"/>
      <c r="I53" s="349"/>
      <c r="J53" s="79"/>
      <c r="K53" s="349"/>
      <c r="L53" s="79"/>
      <c r="M53" s="79"/>
      <c r="N53" s="57" t="s">
        <v>27</v>
      </c>
      <c r="O53" s="99"/>
      <c r="P53" s="99"/>
      <c r="Q53" s="99"/>
      <c r="R53" s="167"/>
      <c r="S53" s="350">
        <f t="shared" si="3"/>
        <v>0</v>
      </c>
      <c r="T53" s="167"/>
      <c r="U53" s="167"/>
      <c r="V53" s="333" t="s">
        <v>58</v>
      </c>
      <c r="W53" s="207" t="s">
        <v>58</v>
      </c>
      <c r="X53" s="207" t="s">
        <v>58</v>
      </c>
      <c r="Y53" s="207" t="s">
        <v>58</v>
      </c>
      <c r="Z53" s="207" t="s">
        <v>58</v>
      </c>
      <c r="AA53" s="207" t="s">
        <v>58</v>
      </c>
      <c r="AB53" s="207" t="s">
        <v>58</v>
      </c>
      <c r="AC53" s="207" t="s">
        <v>58</v>
      </c>
      <c r="AD53" s="207" t="s">
        <v>57</v>
      </c>
      <c r="AE53" s="207" t="s">
        <v>58</v>
      </c>
      <c r="AF53" s="207" t="s">
        <v>58</v>
      </c>
      <c r="AG53" s="207" t="s">
        <v>58</v>
      </c>
      <c r="AH53" s="207" t="s">
        <v>57</v>
      </c>
      <c r="AI53" s="207" t="s">
        <v>58</v>
      </c>
      <c r="AJ53" s="207" t="s">
        <v>58</v>
      </c>
      <c r="AK53" s="207" t="s">
        <v>58</v>
      </c>
      <c r="AL53" s="207" t="s">
        <v>58</v>
      </c>
      <c r="AM53" s="207" t="s">
        <v>58</v>
      </c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</row>
    <row r="54" spans="1:100" s="337" customFormat="1" ht="13.9" customHeight="1" x14ac:dyDescent="0.2">
      <c r="A54" s="167"/>
      <c r="B54" s="54" t="s">
        <v>15</v>
      </c>
      <c r="C54" s="345"/>
      <c r="D54" s="336">
        <f>SUM(F54:G54)</f>
        <v>0</v>
      </c>
      <c r="E54" s="162"/>
      <c r="F54" s="335">
        <f>'Beiblatt Personal'!H77</f>
        <v>0</v>
      </c>
      <c r="G54" s="336">
        <f>'Beiblatt Personal'!I77</f>
        <v>0</v>
      </c>
      <c r="H54" s="79"/>
      <c r="I54" s="349"/>
      <c r="J54" s="79"/>
      <c r="K54" s="349">
        <f>'Beiblatt Personal'!S77</f>
        <v>0</v>
      </c>
      <c r="L54" s="79"/>
      <c r="M54" s="79"/>
      <c r="N54" s="57" t="s">
        <v>27</v>
      </c>
      <c r="O54" s="99"/>
      <c r="P54" s="99"/>
      <c r="Q54" s="99"/>
      <c r="R54" s="167"/>
      <c r="S54" s="350">
        <f>IFERROR(D54/$D$46,0)</f>
        <v>0</v>
      </c>
      <c r="T54" s="167"/>
      <c r="U54" s="167"/>
      <c r="V54" s="333" t="s">
        <v>57</v>
      </c>
      <c r="W54" s="207" t="s">
        <v>57</v>
      </c>
      <c r="X54" s="207" t="s">
        <v>57</v>
      </c>
      <c r="Y54" s="207" t="s">
        <v>57</v>
      </c>
      <c r="Z54" s="207" t="s">
        <v>57</v>
      </c>
      <c r="AA54" s="207" t="s">
        <v>57</v>
      </c>
      <c r="AB54" s="207" t="s">
        <v>57</v>
      </c>
      <c r="AC54" s="207" t="s">
        <v>57</v>
      </c>
      <c r="AD54" s="207" t="s">
        <v>57</v>
      </c>
      <c r="AE54" s="207" t="s">
        <v>57</v>
      </c>
      <c r="AF54" s="207" t="s">
        <v>57</v>
      </c>
      <c r="AG54" s="207" t="s">
        <v>57</v>
      </c>
      <c r="AH54" s="207" t="s">
        <v>57</v>
      </c>
      <c r="AI54" s="207" t="s">
        <v>57</v>
      </c>
      <c r="AJ54" s="207" t="s">
        <v>57</v>
      </c>
      <c r="AK54" s="207" t="s">
        <v>58</v>
      </c>
      <c r="AL54" s="207" t="s">
        <v>57</v>
      </c>
      <c r="AM54" s="207" t="s">
        <v>57</v>
      </c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</row>
    <row r="55" spans="1:100" s="337" customFormat="1" ht="13.5" thickBot="1" x14ac:dyDescent="0.25">
      <c r="A55" s="167"/>
      <c r="B55" s="38" t="s">
        <v>30</v>
      </c>
      <c r="C55" s="345"/>
      <c r="D55" s="340"/>
      <c r="E55" s="162"/>
      <c r="F55" s="257"/>
      <c r="G55" s="257">
        <f>D55</f>
        <v>0</v>
      </c>
      <c r="H55" s="79"/>
      <c r="I55" s="351"/>
      <c r="J55" s="79"/>
      <c r="K55" s="351"/>
      <c r="L55" s="79"/>
      <c r="M55" s="79"/>
      <c r="N55" s="276"/>
      <c r="O55" s="100"/>
      <c r="P55" s="100"/>
      <c r="Q55" s="100"/>
      <c r="R55" s="167"/>
      <c r="S55" s="352">
        <f>IFERROR(D55/$D$46,0)</f>
        <v>0</v>
      </c>
      <c r="T55" s="167"/>
      <c r="U55" s="167"/>
      <c r="V55" s="333" t="s">
        <v>57</v>
      </c>
      <c r="W55" s="207" t="s">
        <v>57</v>
      </c>
      <c r="X55" s="207" t="s">
        <v>57</v>
      </c>
      <c r="Y55" s="207" t="s">
        <v>57</v>
      </c>
      <c r="Z55" s="207" t="s">
        <v>57</v>
      </c>
      <c r="AA55" s="207" t="s">
        <v>57</v>
      </c>
      <c r="AB55" s="207" t="s">
        <v>57</v>
      </c>
      <c r="AC55" s="207" t="s">
        <v>57</v>
      </c>
      <c r="AD55" s="207" t="s">
        <v>57</v>
      </c>
      <c r="AE55" s="207" t="s">
        <v>57</v>
      </c>
      <c r="AF55" s="207" t="s">
        <v>57</v>
      </c>
      <c r="AG55" s="207" t="s">
        <v>57</v>
      </c>
      <c r="AH55" s="207" t="s">
        <v>57</v>
      </c>
      <c r="AI55" s="207" t="s">
        <v>57</v>
      </c>
      <c r="AJ55" s="207" t="s">
        <v>57</v>
      </c>
      <c r="AK55" s="207" t="s">
        <v>57</v>
      </c>
      <c r="AL55" s="207" t="s">
        <v>57</v>
      </c>
      <c r="AM55" s="207" t="s">
        <v>57</v>
      </c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</row>
    <row r="56" spans="1:100" s="337" customFormat="1" ht="18" customHeight="1" thickBot="1" x14ac:dyDescent="0.25">
      <c r="A56" s="167"/>
      <c r="B56" s="326"/>
      <c r="C56" s="345"/>
      <c r="D56" s="341"/>
      <c r="E56" s="342"/>
      <c r="F56" s="341"/>
      <c r="G56" s="341"/>
      <c r="H56" s="341"/>
      <c r="I56" s="341"/>
      <c r="J56" s="341"/>
      <c r="K56" s="341"/>
      <c r="L56" s="341"/>
      <c r="M56" s="341"/>
      <c r="N56" s="368"/>
      <c r="O56" s="368"/>
      <c r="P56" s="368"/>
      <c r="Q56" s="368"/>
      <c r="R56" s="167"/>
      <c r="S56" s="39"/>
      <c r="T56" s="167"/>
      <c r="U56" s="167"/>
      <c r="V56" s="333" t="s">
        <v>57</v>
      </c>
      <c r="W56" s="207" t="s">
        <v>57</v>
      </c>
      <c r="X56" s="207" t="s">
        <v>57</v>
      </c>
      <c r="Y56" s="207" t="s">
        <v>57</v>
      </c>
      <c r="Z56" s="207" t="s">
        <v>57</v>
      </c>
      <c r="AA56" s="207" t="s">
        <v>57</v>
      </c>
      <c r="AB56" s="207" t="s">
        <v>57</v>
      </c>
      <c r="AC56" s="207" t="s">
        <v>57</v>
      </c>
      <c r="AD56" s="207" t="s">
        <v>57</v>
      </c>
      <c r="AE56" s="207" t="s">
        <v>57</v>
      </c>
      <c r="AF56" s="207" t="s">
        <v>57</v>
      </c>
      <c r="AG56" s="207" t="s">
        <v>57</v>
      </c>
      <c r="AH56" s="207" t="s">
        <v>57</v>
      </c>
      <c r="AI56" s="207" t="s">
        <v>57</v>
      </c>
      <c r="AJ56" s="207" t="s">
        <v>57</v>
      </c>
      <c r="AK56" s="207" t="s">
        <v>57</v>
      </c>
      <c r="AL56" s="207" t="s">
        <v>57</v>
      </c>
      <c r="AM56" s="207" t="s">
        <v>57</v>
      </c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</row>
    <row r="57" spans="1:100" s="337" customFormat="1" ht="18" customHeight="1" thickBot="1" x14ac:dyDescent="0.25">
      <c r="A57" s="167"/>
      <c r="B57" s="18" t="s">
        <v>94</v>
      </c>
      <c r="C57" s="345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460" t="s">
        <v>311</v>
      </c>
      <c r="O57" s="10"/>
      <c r="P57" s="10"/>
      <c r="Q57" s="10"/>
      <c r="R57" s="167"/>
      <c r="S57" s="163">
        <f t="shared" ref="S57:S63" si="5">IFERROR(D57/$D$46,0)</f>
        <v>0</v>
      </c>
      <c r="T57" s="167"/>
      <c r="U57" s="167"/>
      <c r="V57" s="333" t="s">
        <v>57</v>
      </c>
      <c r="W57" s="207" t="s">
        <v>57</v>
      </c>
      <c r="X57" s="207" t="s">
        <v>57</v>
      </c>
      <c r="Y57" s="207" t="s">
        <v>57</v>
      </c>
      <c r="Z57" s="207" t="s">
        <v>57</v>
      </c>
      <c r="AA57" s="207" t="s">
        <v>57</v>
      </c>
      <c r="AB57" s="207" t="s">
        <v>57</v>
      </c>
      <c r="AC57" s="207" t="s">
        <v>57</v>
      </c>
      <c r="AD57" s="207" t="s">
        <v>57</v>
      </c>
      <c r="AE57" s="207" t="s">
        <v>57</v>
      </c>
      <c r="AF57" s="207" t="s">
        <v>57</v>
      </c>
      <c r="AG57" s="207" t="s">
        <v>57</v>
      </c>
      <c r="AH57" s="207" t="s">
        <v>57</v>
      </c>
      <c r="AI57" s="207" t="s">
        <v>57</v>
      </c>
      <c r="AJ57" s="207" t="s">
        <v>58</v>
      </c>
      <c r="AK57" s="207" t="s">
        <v>57</v>
      </c>
      <c r="AL57" s="207" t="s">
        <v>57</v>
      </c>
      <c r="AM57" s="207" t="s">
        <v>57</v>
      </c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</row>
    <row r="58" spans="1:100" s="337" customFormat="1" ht="13.9" customHeight="1" x14ac:dyDescent="0.2">
      <c r="A58" s="167"/>
      <c r="B58" s="322" t="s">
        <v>50</v>
      </c>
      <c r="C58" s="345"/>
      <c r="D58" s="84">
        <f>SUM(F58:G58)</f>
        <v>0</v>
      </c>
      <c r="E58" s="73"/>
      <c r="F58" s="88">
        <f>SUM('Beiblatt Personal'!H86:H104)</f>
        <v>0</v>
      </c>
      <c r="G58" s="84">
        <f>SUM('Beiblatt Personal'!I86:I104)</f>
        <v>0</v>
      </c>
      <c r="H58" s="79"/>
      <c r="I58" s="346"/>
      <c r="J58" s="79"/>
      <c r="K58" s="346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347" t="s">
        <v>27</v>
      </c>
      <c r="O58" s="99"/>
      <c r="P58" s="99"/>
      <c r="Q58" s="99"/>
      <c r="R58" s="167"/>
      <c r="S58" s="348">
        <f t="shared" si="5"/>
        <v>0</v>
      </c>
      <c r="T58" s="167"/>
      <c r="U58" s="167"/>
      <c r="V58" s="333" t="s">
        <v>57</v>
      </c>
      <c r="W58" s="207" t="s">
        <v>57</v>
      </c>
      <c r="X58" s="207" t="s">
        <v>57</v>
      </c>
      <c r="Y58" s="207" t="s">
        <v>57</v>
      </c>
      <c r="Z58" s="207" t="s">
        <v>57</v>
      </c>
      <c r="AA58" s="207" t="s">
        <v>57</v>
      </c>
      <c r="AB58" s="207" t="s">
        <v>57</v>
      </c>
      <c r="AC58" s="207" t="s">
        <v>57</v>
      </c>
      <c r="AD58" s="207" t="s">
        <v>57</v>
      </c>
      <c r="AE58" s="207" t="s">
        <v>57</v>
      </c>
      <c r="AF58" s="207" t="s">
        <v>57</v>
      </c>
      <c r="AG58" s="207" t="s">
        <v>57</v>
      </c>
      <c r="AH58" s="207" t="s">
        <v>57</v>
      </c>
      <c r="AI58" s="207" t="s">
        <v>57</v>
      </c>
      <c r="AJ58" s="207" t="s">
        <v>58</v>
      </c>
      <c r="AK58" s="207" t="s">
        <v>57</v>
      </c>
      <c r="AL58" s="207" t="s">
        <v>57</v>
      </c>
      <c r="AM58" s="207" t="s">
        <v>57</v>
      </c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</row>
    <row r="59" spans="1:100" s="337" customFormat="1" ht="13.9" customHeight="1" x14ac:dyDescent="0.2">
      <c r="A59" s="167"/>
      <c r="B59" s="54" t="s">
        <v>111</v>
      </c>
      <c r="C59" s="345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49">
        <f>SUM('Beiblatt Personal'!N105,'Beiblatt Personal'!N107:N109,'Beiblatt Personal'!N112)</f>
        <v>0</v>
      </c>
      <c r="J59" s="79"/>
      <c r="K59" s="349">
        <f>SUM('Beiblatt Personal'!S105:S109,'Beiblatt Personal'!S112)</f>
        <v>0</v>
      </c>
      <c r="L59" s="79"/>
      <c r="M59" s="79"/>
      <c r="N59" s="57" t="s">
        <v>27</v>
      </c>
      <c r="O59" s="99"/>
      <c r="P59" s="99"/>
      <c r="Q59" s="99"/>
      <c r="R59" s="167"/>
      <c r="S59" s="350">
        <f t="shared" si="5"/>
        <v>0</v>
      </c>
      <c r="T59" s="167"/>
      <c r="U59" s="167"/>
      <c r="V59" s="333" t="s">
        <v>57</v>
      </c>
      <c r="W59" s="207" t="s">
        <v>57</v>
      </c>
      <c r="X59" s="207" t="s">
        <v>57</v>
      </c>
      <c r="Y59" s="207" t="s">
        <v>57</v>
      </c>
      <c r="Z59" s="207" t="s">
        <v>57</v>
      </c>
      <c r="AA59" s="207" t="s">
        <v>58</v>
      </c>
      <c r="AB59" s="207" t="s">
        <v>57</v>
      </c>
      <c r="AC59" s="207" t="s">
        <v>57</v>
      </c>
      <c r="AD59" s="207" t="s">
        <v>57</v>
      </c>
      <c r="AE59" s="207" t="s">
        <v>57</v>
      </c>
      <c r="AF59" s="207" t="s">
        <v>57</v>
      </c>
      <c r="AG59" s="207" t="s">
        <v>57</v>
      </c>
      <c r="AH59" s="207" t="s">
        <v>58</v>
      </c>
      <c r="AI59" s="207" t="s">
        <v>58</v>
      </c>
      <c r="AJ59" s="207" t="s">
        <v>58</v>
      </c>
      <c r="AK59" s="207" t="s">
        <v>58</v>
      </c>
      <c r="AL59" s="207" t="s">
        <v>58</v>
      </c>
      <c r="AM59" s="207" t="s">
        <v>58</v>
      </c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</row>
    <row r="60" spans="1:100" s="337" customFormat="1" ht="13.9" customHeight="1" x14ac:dyDescent="0.2">
      <c r="A60" s="167"/>
      <c r="B60" s="54" t="s">
        <v>31</v>
      </c>
      <c r="C60" s="345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49"/>
      <c r="J60" s="79"/>
      <c r="K60" s="349"/>
      <c r="L60" s="79"/>
      <c r="M60" s="79"/>
      <c r="N60" s="57" t="s">
        <v>27</v>
      </c>
      <c r="O60" s="99"/>
      <c r="P60" s="99"/>
      <c r="Q60" s="99"/>
      <c r="R60" s="167"/>
      <c r="S60" s="350">
        <f t="shared" si="5"/>
        <v>0</v>
      </c>
      <c r="T60" s="167"/>
      <c r="U60" s="167"/>
      <c r="V60" s="333" t="s">
        <v>57</v>
      </c>
      <c r="W60" s="207" t="s">
        <v>57</v>
      </c>
      <c r="X60" s="207" t="s">
        <v>57</v>
      </c>
      <c r="Y60" s="207" t="s">
        <v>57</v>
      </c>
      <c r="Z60" s="207" t="s">
        <v>57</v>
      </c>
      <c r="AA60" s="207" t="s">
        <v>57</v>
      </c>
      <c r="AB60" s="207" t="s">
        <v>57</v>
      </c>
      <c r="AC60" s="207" t="s">
        <v>57</v>
      </c>
      <c r="AD60" s="207" t="s">
        <v>57</v>
      </c>
      <c r="AE60" s="207" t="s">
        <v>57</v>
      </c>
      <c r="AF60" s="207" t="s">
        <v>57</v>
      </c>
      <c r="AG60" s="207" t="s">
        <v>57</v>
      </c>
      <c r="AH60" s="207" t="s">
        <v>57</v>
      </c>
      <c r="AI60" s="207" t="s">
        <v>57</v>
      </c>
      <c r="AJ60" s="207" t="s">
        <v>58</v>
      </c>
      <c r="AK60" s="207" t="s">
        <v>57</v>
      </c>
      <c r="AL60" s="207" t="s">
        <v>57</v>
      </c>
      <c r="AM60" s="207" t="s">
        <v>57</v>
      </c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</row>
    <row r="61" spans="1:100" s="337" customFormat="1" ht="13.9" customHeight="1" thickBot="1" x14ac:dyDescent="0.25">
      <c r="A61" s="167"/>
      <c r="B61" s="38" t="s">
        <v>3</v>
      </c>
      <c r="C61" s="345"/>
      <c r="D61" s="257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49"/>
      <c r="J61" s="79"/>
      <c r="K61" s="349">
        <f>SUM('Beiblatt Personal'!S123:S124,'Beiblatt Personal'!S126)</f>
        <v>0</v>
      </c>
      <c r="L61" s="79"/>
      <c r="M61" s="79"/>
      <c r="N61" s="353" t="s">
        <v>27</v>
      </c>
      <c r="O61" s="99"/>
      <c r="P61" s="99"/>
      <c r="Q61" s="99"/>
      <c r="R61" s="167"/>
      <c r="S61" s="352">
        <f t="shared" si="5"/>
        <v>0</v>
      </c>
      <c r="T61" s="167"/>
      <c r="U61" s="167"/>
      <c r="V61" s="333" t="s">
        <v>57</v>
      </c>
      <c r="W61" s="207" t="s">
        <v>57</v>
      </c>
      <c r="X61" s="207" t="s">
        <v>57</v>
      </c>
      <c r="Y61" s="207" t="s">
        <v>57</v>
      </c>
      <c r="Z61" s="207" t="s">
        <v>57</v>
      </c>
      <c r="AA61" s="207" t="s">
        <v>57</v>
      </c>
      <c r="AB61" s="207" t="s">
        <v>57</v>
      </c>
      <c r="AC61" s="207" t="s">
        <v>57</v>
      </c>
      <c r="AD61" s="207" t="s">
        <v>57</v>
      </c>
      <c r="AE61" s="207" t="s">
        <v>57</v>
      </c>
      <c r="AF61" s="207" t="s">
        <v>57</v>
      </c>
      <c r="AG61" s="207" t="s">
        <v>57</v>
      </c>
      <c r="AH61" s="207" t="s">
        <v>57</v>
      </c>
      <c r="AI61" s="207" t="s">
        <v>58</v>
      </c>
      <c r="AJ61" s="207" t="s">
        <v>58</v>
      </c>
      <c r="AK61" s="207" t="s">
        <v>58</v>
      </c>
      <c r="AL61" s="207" t="s">
        <v>58</v>
      </c>
      <c r="AM61" s="207" t="s">
        <v>58</v>
      </c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</row>
    <row r="62" spans="1:100" s="337" customFormat="1" ht="13.9" hidden="1" customHeight="1" x14ac:dyDescent="0.2">
      <c r="A62" s="167"/>
      <c r="B62" s="70" t="s">
        <v>51</v>
      </c>
      <c r="C62" s="345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49"/>
      <c r="J62" s="79"/>
      <c r="K62" s="349"/>
      <c r="L62" s="79"/>
      <c r="M62" s="79"/>
      <c r="N62" s="354" t="s">
        <v>27</v>
      </c>
      <c r="O62" s="99"/>
      <c r="P62" s="99"/>
      <c r="Q62" s="99"/>
      <c r="R62" s="167"/>
      <c r="S62" s="355">
        <f t="shared" si="5"/>
        <v>0</v>
      </c>
      <c r="T62" s="167"/>
      <c r="U62" s="167"/>
      <c r="V62" s="333" t="s">
        <v>58</v>
      </c>
      <c r="W62" s="207" t="s">
        <v>58</v>
      </c>
      <c r="X62" s="207" t="s">
        <v>58</v>
      </c>
      <c r="Y62" s="207" t="s">
        <v>58</v>
      </c>
      <c r="Z62" s="207" t="s">
        <v>58</v>
      </c>
      <c r="AA62" s="207" t="s">
        <v>58</v>
      </c>
      <c r="AB62" s="207" t="s">
        <v>58</v>
      </c>
      <c r="AC62" s="207" t="s">
        <v>58</v>
      </c>
      <c r="AD62" s="207" t="s">
        <v>57</v>
      </c>
      <c r="AE62" s="207" t="s">
        <v>58</v>
      </c>
      <c r="AF62" s="207" t="s">
        <v>58</v>
      </c>
      <c r="AG62" s="207" t="s">
        <v>58</v>
      </c>
      <c r="AH62" s="207" t="s">
        <v>57</v>
      </c>
      <c r="AI62" s="207" t="s">
        <v>58</v>
      </c>
      <c r="AJ62" s="207" t="s">
        <v>58</v>
      </c>
      <c r="AK62" s="207" t="s">
        <v>58</v>
      </c>
      <c r="AL62" s="207" t="s">
        <v>58</v>
      </c>
      <c r="AM62" s="207" t="s">
        <v>58</v>
      </c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</row>
    <row r="63" spans="1:100" s="337" customFormat="1" ht="13.9" hidden="1" customHeight="1" thickBot="1" x14ac:dyDescent="0.25">
      <c r="A63" s="167"/>
      <c r="B63" s="172" t="s">
        <v>15</v>
      </c>
      <c r="C63" s="345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51"/>
      <c r="J63" s="79"/>
      <c r="K63" s="351">
        <f>SUM('Beiblatt Personal'!S136)</f>
        <v>0</v>
      </c>
      <c r="L63" s="79"/>
      <c r="M63" s="79"/>
      <c r="N63" s="353" t="s">
        <v>27</v>
      </c>
      <c r="O63" s="99"/>
      <c r="P63" s="99"/>
      <c r="Q63" s="99"/>
      <c r="R63" s="167"/>
      <c r="S63" s="352">
        <f t="shared" si="5"/>
        <v>0</v>
      </c>
      <c r="T63" s="167"/>
      <c r="U63" s="167"/>
      <c r="V63" s="333" t="s">
        <v>57</v>
      </c>
      <c r="W63" s="207" t="s">
        <v>57</v>
      </c>
      <c r="X63" s="207" t="s">
        <v>57</v>
      </c>
      <c r="Y63" s="207" t="s">
        <v>57</v>
      </c>
      <c r="Z63" s="207" t="s">
        <v>57</v>
      </c>
      <c r="AA63" s="207" t="s">
        <v>57</v>
      </c>
      <c r="AB63" s="207" t="s">
        <v>57</v>
      </c>
      <c r="AC63" s="207" t="s">
        <v>57</v>
      </c>
      <c r="AD63" s="207" t="s">
        <v>57</v>
      </c>
      <c r="AE63" s="207" t="s">
        <v>57</v>
      </c>
      <c r="AF63" s="207" t="s">
        <v>57</v>
      </c>
      <c r="AG63" s="207" t="s">
        <v>58</v>
      </c>
      <c r="AH63" s="207" t="s">
        <v>57</v>
      </c>
      <c r="AI63" s="207" t="s">
        <v>57</v>
      </c>
      <c r="AJ63" s="207" t="s">
        <v>58</v>
      </c>
      <c r="AK63" s="207" t="s">
        <v>58</v>
      </c>
      <c r="AL63" s="207" t="s">
        <v>57</v>
      </c>
      <c r="AM63" s="207" t="s">
        <v>57</v>
      </c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</row>
    <row r="64" spans="1:100" s="337" customFormat="1" ht="18" customHeight="1" thickBot="1" x14ac:dyDescent="0.25">
      <c r="A64" s="167"/>
      <c r="B64" s="326"/>
      <c r="C64" s="345"/>
      <c r="D64" s="341"/>
      <c r="E64" s="342"/>
      <c r="F64" s="341"/>
      <c r="G64" s="341"/>
      <c r="H64" s="341"/>
      <c r="I64" s="341"/>
      <c r="J64" s="341"/>
      <c r="K64" s="341"/>
      <c r="L64" s="341"/>
      <c r="M64" s="341"/>
      <c r="N64" s="368"/>
      <c r="O64" s="368"/>
      <c r="P64" s="368"/>
      <c r="Q64" s="368"/>
      <c r="R64" s="167"/>
      <c r="S64" s="39"/>
      <c r="T64" s="167"/>
      <c r="U64" s="167"/>
      <c r="V64" s="333" t="s">
        <v>57</v>
      </c>
      <c r="W64" s="207" t="s">
        <v>57</v>
      </c>
      <c r="X64" s="207" t="s">
        <v>57</v>
      </c>
      <c r="Y64" s="207" t="s">
        <v>57</v>
      </c>
      <c r="Z64" s="207" t="s">
        <v>57</v>
      </c>
      <c r="AA64" s="207" t="s">
        <v>57</v>
      </c>
      <c r="AB64" s="207" t="s">
        <v>57</v>
      </c>
      <c r="AC64" s="207" t="s">
        <v>57</v>
      </c>
      <c r="AD64" s="207" t="s">
        <v>57</v>
      </c>
      <c r="AE64" s="207" t="s">
        <v>57</v>
      </c>
      <c r="AF64" s="207" t="s">
        <v>57</v>
      </c>
      <c r="AG64" s="207" t="s">
        <v>57</v>
      </c>
      <c r="AH64" s="207" t="s">
        <v>58</v>
      </c>
      <c r="AI64" s="207" t="s">
        <v>57</v>
      </c>
      <c r="AJ64" s="207" t="s">
        <v>57</v>
      </c>
      <c r="AK64" s="207" t="s">
        <v>57</v>
      </c>
      <c r="AL64" s="207" t="s">
        <v>57</v>
      </c>
      <c r="AM64" s="207" t="s">
        <v>57</v>
      </c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</row>
    <row r="65" spans="1:100" s="337" customFormat="1" ht="18" customHeight="1" thickBot="1" x14ac:dyDescent="0.25">
      <c r="A65" s="167"/>
      <c r="B65" s="18" t="s">
        <v>90</v>
      </c>
      <c r="C65" s="345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74">
        <f>SUM(I66:I70)</f>
        <v>0</v>
      </c>
      <c r="J65" s="89"/>
      <c r="K65" s="74">
        <f>SUM(K66:K70)</f>
        <v>0</v>
      </c>
      <c r="L65" s="50"/>
      <c r="M65" s="50"/>
      <c r="N65" s="460" t="s">
        <v>311</v>
      </c>
      <c r="O65" s="369"/>
      <c r="P65" s="369"/>
      <c r="Q65" s="369"/>
      <c r="R65" s="167"/>
      <c r="S65" s="163">
        <f t="shared" ref="S65:S70" si="8">IFERROR(D65/$D$46,0)</f>
        <v>0</v>
      </c>
      <c r="T65" s="167"/>
      <c r="U65" s="167"/>
      <c r="V65" s="333" t="s">
        <v>57</v>
      </c>
      <c r="W65" s="207" t="s">
        <v>57</v>
      </c>
      <c r="X65" s="207" t="s">
        <v>57</v>
      </c>
      <c r="Y65" s="207" t="s">
        <v>57</v>
      </c>
      <c r="Z65" s="207" t="s">
        <v>57</v>
      </c>
      <c r="AA65" s="207" t="s">
        <v>57</v>
      </c>
      <c r="AB65" s="207" t="s">
        <v>57</v>
      </c>
      <c r="AC65" s="207" t="s">
        <v>57</v>
      </c>
      <c r="AD65" s="207" t="s">
        <v>57</v>
      </c>
      <c r="AE65" s="207" t="s">
        <v>57</v>
      </c>
      <c r="AF65" s="207" t="s">
        <v>57</v>
      </c>
      <c r="AG65" s="207" t="s">
        <v>57</v>
      </c>
      <c r="AH65" s="207" t="s">
        <v>58</v>
      </c>
      <c r="AI65" s="207" t="s">
        <v>57</v>
      </c>
      <c r="AJ65" s="207" t="s">
        <v>57</v>
      </c>
      <c r="AK65" s="207" t="s">
        <v>57</v>
      </c>
      <c r="AL65" s="207" t="s">
        <v>57</v>
      </c>
      <c r="AM65" s="207" t="s">
        <v>57</v>
      </c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</row>
    <row r="66" spans="1:100" s="337" customFormat="1" ht="13.5" thickBot="1" x14ac:dyDescent="0.25">
      <c r="A66" s="167"/>
      <c r="B66" s="322" t="s">
        <v>25</v>
      </c>
      <c r="C66" s="345"/>
      <c r="D66" s="76"/>
      <c r="E66" s="162"/>
      <c r="F66" s="84">
        <f>D66</f>
        <v>0</v>
      </c>
      <c r="G66" s="84"/>
      <c r="H66" s="79"/>
      <c r="I66" s="79"/>
      <c r="J66" s="79"/>
      <c r="K66" s="409"/>
      <c r="L66" s="79"/>
      <c r="M66" s="79"/>
      <c r="N66" s="343"/>
      <c r="O66" s="100"/>
      <c r="P66" s="100"/>
      <c r="Q66" s="100"/>
      <c r="R66" s="167"/>
      <c r="S66" s="355">
        <f t="shared" si="8"/>
        <v>0</v>
      </c>
      <c r="T66" s="167"/>
      <c r="U66" s="167"/>
      <c r="V66" s="333" t="s">
        <v>57</v>
      </c>
      <c r="W66" s="207" t="s">
        <v>57</v>
      </c>
      <c r="X66" s="207" t="s">
        <v>57</v>
      </c>
      <c r="Y66" s="207" t="s">
        <v>57</v>
      </c>
      <c r="Z66" s="207" t="s">
        <v>57</v>
      </c>
      <c r="AA66" s="207" t="s">
        <v>57</v>
      </c>
      <c r="AB66" s="207" t="s">
        <v>57</v>
      </c>
      <c r="AC66" s="207" t="s">
        <v>57</v>
      </c>
      <c r="AD66" s="207" t="s">
        <v>58</v>
      </c>
      <c r="AE66" s="207" t="s">
        <v>57</v>
      </c>
      <c r="AF66" s="207" t="s">
        <v>57</v>
      </c>
      <c r="AG66" s="207" t="s">
        <v>57</v>
      </c>
      <c r="AH66" s="207" t="s">
        <v>58</v>
      </c>
      <c r="AI66" s="207" t="s">
        <v>57</v>
      </c>
      <c r="AJ66" s="207" t="s">
        <v>58</v>
      </c>
      <c r="AK66" s="207" t="s">
        <v>58</v>
      </c>
      <c r="AL66" s="207" t="s">
        <v>57</v>
      </c>
      <c r="AM66" s="207" t="s">
        <v>57</v>
      </c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</row>
    <row r="67" spans="1:100" s="337" customFormat="1" ht="13.5" thickBot="1" x14ac:dyDescent="0.25">
      <c r="A67" s="167"/>
      <c r="B67" s="54" t="s">
        <v>4</v>
      </c>
      <c r="C67" s="345"/>
      <c r="D67" s="168"/>
      <c r="E67" s="162"/>
      <c r="F67" s="336">
        <f t="shared" ref="F67:F70" si="9">D67</f>
        <v>0</v>
      </c>
      <c r="G67" s="336"/>
      <c r="H67" s="79"/>
      <c r="I67" s="410"/>
      <c r="J67" s="79"/>
      <c r="K67" s="411"/>
      <c r="L67" s="79"/>
      <c r="M67" s="79"/>
      <c r="N67" s="58"/>
      <c r="O67" s="100"/>
      <c r="P67" s="100"/>
      <c r="Q67" s="100"/>
      <c r="R67" s="167"/>
      <c r="S67" s="350">
        <f t="shared" si="8"/>
        <v>0</v>
      </c>
      <c r="T67" s="167"/>
      <c r="U67" s="167"/>
      <c r="V67" s="333" t="s">
        <v>57</v>
      </c>
      <c r="W67" s="207" t="s">
        <v>57</v>
      </c>
      <c r="X67" s="207" t="s">
        <v>57</v>
      </c>
      <c r="Y67" s="207" t="s">
        <v>57</v>
      </c>
      <c r="Z67" s="207" t="s">
        <v>57</v>
      </c>
      <c r="AA67" s="207" t="s">
        <v>57</v>
      </c>
      <c r="AB67" s="207" t="s">
        <v>57</v>
      </c>
      <c r="AC67" s="207" t="s">
        <v>57</v>
      </c>
      <c r="AD67" s="207" t="s">
        <v>58</v>
      </c>
      <c r="AE67" s="207" t="s">
        <v>57</v>
      </c>
      <c r="AF67" s="207" t="s">
        <v>57</v>
      </c>
      <c r="AG67" s="207" t="s">
        <v>57</v>
      </c>
      <c r="AH67" s="207" t="s">
        <v>58</v>
      </c>
      <c r="AI67" s="207" t="s">
        <v>57</v>
      </c>
      <c r="AJ67" s="207" t="s">
        <v>57</v>
      </c>
      <c r="AK67" s="207" t="s">
        <v>58</v>
      </c>
      <c r="AL67" s="207" t="s">
        <v>57</v>
      </c>
      <c r="AM67" s="207" t="s">
        <v>57</v>
      </c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</row>
    <row r="68" spans="1:100" s="337" customFormat="1" ht="13.5" thickBot="1" x14ac:dyDescent="0.25">
      <c r="A68" s="167"/>
      <c r="B68" s="54" t="s">
        <v>105</v>
      </c>
      <c r="C68" s="345"/>
      <c r="D68" s="168"/>
      <c r="E68" s="162"/>
      <c r="F68" s="339">
        <f t="shared" si="9"/>
        <v>0</v>
      </c>
      <c r="G68" s="336"/>
      <c r="H68" s="79"/>
      <c r="I68" s="79"/>
      <c r="J68" s="79"/>
      <c r="K68" s="79"/>
      <c r="L68" s="79"/>
      <c r="M68" s="79"/>
      <c r="N68" s="58"/>
      <c r="O68" s="100"/>
      <c r="P68" s="100"/>
      <c r="Q68" s="100"/>
      <c r="R68" s="167"/>
      <c r="S68" s="350">
        <f t="shared" si="8"/>
        <v>0</v>
      </c>
      <c r="T68" s="167"/>
      <c r="U68" s="167"/>
      <c r="V68" s="333" t="s">
        <v>57</v>
      </c>
      <c r="W68" s="207" t="s">
        <v>58</v>
      </c>
      <c r="X68" s="207" t="s">
        <v>57</v>
      </c>
      <c r="Y68" s="207" t="s">
        <v>57</v>
      </c>
      <c r="Z68" s="207" t="s">
        <v>57</v>
      </c>
      <c r="AA68" s="207" t="s">
        <v>57</v>
      </c>
      <c r="AB68" s="207" t="s">
        <v>57</v>
      </c>
      <c r="AC68" s="207" t="s">
        <v>57</v>
      </c>
      <c r="AD68" s="207" t="s">
        <v>57</v>
      </c>
      <c r="AE68" s="207" t="s">
        <v>57</v>
      </c>
      <c r="AF68" s="207" t="s">
        <v>57</v>
      </c>
      <c r="AG68" s="207" t="s">
        <v>57</v>
      </c>
      <c r="AH68" s="207" t="s">
        <v>58</v>
      </c>
      <c r="AI68" s="207" t="s">
        <v>57</v>
      </c>
      <c r="AJ68" s="207" t="s">
        <v>58</v>
      </c>
      <c r="AK68" s="207" t="s">
        <v>57</v>
      </c>
      <c r="AL68" s="207" t="s">
        <v>57</v>
      </c>
      <c r="AM68" s="207" t="s">
        <v>57</v>
      </c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</row>
    <row r="69" spans="1:100" s="337" customFormat="1" ht="13.5" hidden="1" thickBot="1" x14ac:dyDescent="0.25">
      <c r="A69" s="167"/>
      <c r="B69" s="54" t="s">
        <v>52</v>
      </c>
      <c r="C69" s="345"/>
      <c r="D69" s="401"/>
      <c r="E69" s="162"/>
      <c r="F69" s="339">
        <f t="shared" si="9"/>
        <v>0</v>
      </c>
      <c r="G69" s="336"/>
      <c r="H69" s="79"/>
      <c r="I69" s="79"/>
      <c r="J69" s="79"/>
      <c r="K69" s="79"/>
      <c r="L69" s="79"/>
      <c r="M69" s="79"/>
      <c r="N69" s="402"/>
      <c r="O69" s="100"/>
      <c r="P69" s="100"/>
      <c r="Q69" s="100"/>
      <c r="R69" s="167"/>
      <c r="S69" s="356">
        <f t="shared" si="8"/>
        <v>0</v>
      </c>
      <c r="T69" s="167"/>
      <c r="U69" s="167"/>
      <c r="V69" s="333" t="s">
        <v>57</v>
      </c>
      <c r="W69" s="207" t="s">
        <v>57</v>
      </c>
      <c r="X69" s="207" t="s">
        <v>57</v>
      </c>
      <c r="Y69" s="207" t="s">
        <v>57</v>
      </c>
      <c r="Z69" s="207" t="s">
        <v>57</v>
      </c>
      <c r="AA69" s="207" t="s">
        <v>58</v>
      </c>
      <c r="AB69" s="207" t="s">
        <v>57</v>
      </c>
      <c r="AC69" s="207" t="s">
        <v>57</v>
      </c>
      <c r="AD69" s="207" t="s">
        <v>58</v>
      </c>
      <c r="AE69" s="207" t="s">
        <v>57</v>
      </c>
      <c r="AF69" s="207" t="s">
        <v>57</v>
      </c>
      <c r="AG69" s="207" t="s">
        <v>58</v>
      </c>
      <c r="AH69" s="207" t="s">
        <v>58</v>
      </c>
      <c r="AI69" s="207" t="s">
        <v>57</v>
      </c>
      <c r="AJ69" s="207" t="s">
        <v>58</v>
      </c>
      <c r="AK69" s="207" t="s">
        <v>58</v>
      </c>
      <c r="AL69" s="207" t="s">
        <v>57</v>
      </c>
      <c r="AM69" s="207" t="s">
        <v>57</v>
      </c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</row>
    <row r="70" spans="1:100" s="337" customFormat="1" ht="13.5" thickBot="1" x14ac:dyDescent="0.25">
      <c r="A70" s="167"/>
      <c r="B70" s="38" t="s">
        <v>97</v>
      </c>
      <c r="C70" s="345"/>
      <c r="D70" s="340"/>
      <c r="E70" s="162"/>
      <c r="F70" s="257">
        <f t="shared" si="9"/>
        <v>0</v>
      </c>
      <c r="G70" s="257"/>
      <c r="H70" s="79"/>
      <c r="I70" s="79"/>
      <c r="J70" s="79"/>
      <c r="K70" s="410"/>
      <c r="L70" s="79"/>
      <c r="M70" s="79"/>
      <c r="N70" s="276"/>
      <c r="O70" s="100"/>
      <c r="P70" s="100"/>
      <c r="Q70" s="100"/>
      <c r="R70" s="167"/>
      <c r="S70" s="352">
        <f t="shared" si="8"/>
        <v>0</v>
      </c>
      <c r="T70" s="167"/>
      <c r="U70" s="167"/>
      <c r="V70" s="333" t="s">
        <v>57</v>
      </c>
      <c r="W70" s="207" t="s">
        <v>57</v>
      </c>
      <c r="X70" s="207" t="s">
        <v>57</v>
      </c>
      <c r="Y70" s="207" t="s">
        <v>57</v>
      </c>
      <c r="Z70" s="207" t="s">
        <v>57</v>
      </c>
      <c r="AA70" s="207" t="s">
        <v>57</v>
      </c>
      <c r="AB70" s="207" t="s">
        <v>57</v>
      </c>
      <c r="AC70" s="207" t="s">
        <v>57</v>
      </c>
      <c r="AD70" s="207" t="s">
        <v>57</v>
      </c>
      <c r="AE70" s="207" t="s">
        <v>57</v>
      </c>
      <c r="AF70" s="207" t="s">
        <v>57</v>
      </c>
      <c r="AG70" s="207" t="s">
        <v>57</v>
      </c>
      <c r="AH70" s="207" t="s">
        <v>58</v>
      </c>
      <c r="AI70" s="207" t="s">
        <v>57</v>
      </c>
      <c r="AJ70" s="207" t="s">
        <v>58</v>
      </c>
      <c r="AK70" s="207" t="s">
        <v>58</v>
      </c>
      <c r="AL70" s="207" t="s">
        <v>57</v>
      </c>
      <c r="AM70" s="207" t="s">
        <v>57</v>
      </c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</row>
    <row r="71" spans="1:100" s="337" customFormat="1" ht="18" customHeight="1" thickBot="1" x14ac:dyDescent="0.25">
      <c r="A71" s="167"/>
      <c r="B71" s="326"/>
      <c r="C71" s="345"/>
      <c r="D71" s="341"/>
      <c r="E71" s="342"/>
      <c r="F71" s="341"/>
      <c r="G71" s="341"/>
      <c r="H71" s="341"/>
      <c r="I71" s="341"/>
      <c r="J71" s="341"/>
      <c r="K71" s="341"/>
      <c r="L71" s="341"/>
      <c r="M71" s="341"/>
      <c r="N71" s="368"/>
      <c r="O71" s="368"/>
      <c r="P71" s="368"/>
      <c r="Q71" s="368"/>
      <c r="R71" s="167"/>
      <c r="S71" s="39"/>
      <c r="T71" s="167"/>
      <c r="U71" s="167"/>
      <c r="V71" s="333" t="s">
        <v>57</v>
      </c>
      <c r="W71" s="207" t="s">
        <v>57</v>
      </c>
      <c r="X71" s="207" t="s">
        <v>57</v>
      </c>
      <c r="Y71" s="207" t="s">
        <v>57</v>
      </c>
      <c r="Z71" s="207" t="s">
        <v>57</v>
      </c>
      <c r="AA71" s="207" t="s">
        <v>57</v>
      </c>
      <c r="AB71" s="207" t="s">
        <v>57</v>
      </c>
      <c r="AC71" s="207" t="s">
        <v>57</v>
      </c>
      <c r="AD71" s="207" t="s">
        <v>57</v>
      </c>
      <c r="AE71" s="207" t="s">
        <v>57</v>
      </c>
      <c r="AF71" s="207" t="s">
        <v>57</v>
      </c>
      <c r="AG71" s="207" t="s">
        <v>57</v>
      </c>
      <c r="AH71" s="207" t="s">
        <v>57</v>
      </c>
      <c r="AI71" s="207" t="s">
        <v>57</v>
      </c>
      <c r="AJ71" s="207" t="s">
        <v>57</v>
      </c>
      <c r="AK71" s="207" t="s">
        <v>57</v>
      </c>
      <c r="AL71" s="207" t="s">
        <v>57</v>
      </c>
      <c r="AM71" s="207" t="s">
        <v>57</v>
      </c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</row>
    <row r="72" spans="1:100" s="337" customFormat="1" ht="15.6" customHeight="1" thickBot="1" x14ac:dyDescent="0.25">
      <c r="A72" s="167"/>
      <c r="B72" s="18" t="s">
        <v>5</v>
      </c>
      <c r="C72" s="345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173"/>
      <c r="K72" s="43">
        <f>SUM(K73:K79)</f>
        <v>0</v>
      </c>
      <c r="L72" s="50"/>
      <c r="M72" s="50"/>
      <c r="N72" s="460" t="s">
        <v>311</v>
      </c>
      <c r="O72" s="369"/>
      <c r="P72" s="369"/>
      <c r="Q72" s="369"/>
      <c r="R72" s="167"/>
      <c r="S72" s="163">
        <f t="shared" ref="S72:S79" si="10">IFERROR(D72/$D$46,0)</f>
        <v>0</v>
      </c>
      <c r="T72" s="167"/>
      <c r="U72" s="167"/>
      <c r="V72" s="333" t="s">
        <v>57</v>
      </c>
      <c r="W72" s="207" t="s">
        <v>57</v>
      </c>
      <c r="X72" s="207" t="s">
        <v>57</v>
      </c>
      <c r="Y72" s="207" t="s">
        <v>57</v>
      </c>
      <c r="Z72" s="207" t="s">
        <v>57</v>
      </c>
      <c r="AA72" s="207" t="s">
        <v>57</v>
      </c>
      <c r="AB72" s="207" t="s">
        <v>57</v>
      </c>
      <c r="AC72" s="207" t="s">
        <v>57</v>
      </c>
      <c r="AD72" s="207" t="s">
        <v>58</v>
      </c>
      <c r="AE72" s="207" t="s">
        <v>57</v>
      </c>
      <c r="AF72" s="207" t="s">
        <v>57</v>
      </c>
      <c r="AG72" s="207" t="s">
        <v>57</v>
      </c>
      <c r="AH72" s="207" t="s">
        <v>57</v>
      </c>
      <c r="AI72" s="207" t="s">
        <v>57</v>
      </c>
      <c r="AJ72" s="207" t="s">
        <v>57</v>
      </c>
      <c r="AK72" s="207" t="s">
        <v>57</v>
      </c>
      <c r="AL72" s="207" t="s">
        <v>57</v>
      </c>
      <c r="AM72" s="207" t="s">
        <v>57</v>
      </c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</row>
    <row r="73" spans="1:100" s="337" customFormat="1" ht="13.5" thickBot="1" x14ac:dyDescent="0.25">
      <c r="A73" s="167"/>
      <c r="B73" s="322" t="s">
        <v>129</v>
      </c>
      <c r="C73" s="345"/>
      <c r="D73" s="76"/>
      <c r="E73" s="162"/>
      <c r="F73" s="88">
        <f>D73</f>
        <v>0</v>
      </c>
      <c r="G73" s="84"/>
      <c r="H73" s="79"/>
      <c r="I73" s="410"/>
      <c r="J73" s="79"/>
      <c r="K73" s="410"/>
      <c r="L73" s="79"/>
      <c r="M73" s="79"/>
      <c r="N73" s="343"/>
      <c r="O73" s="100"/>
      <c r="P73" s="100"/>
      <c r="Q73" s="100"/>
      <c r="R73" s="167"/>
      <c r="S73" s="355">
        <f t="shared" si="10"/>
        <v>0</v>
      </c>
      <c r="T73" s="167"/>
      <c r="U73" s="167"/>
      <c r="V73" s="333" t="s">
        <v>57</v>
      </c>
      <c r="W73" s="207" t="s">
        <v>57</v>
      </c>
      <c r="X73" s="207" t="s">
        <v>57</v>
      </c>
      <c r="Y73" s="207" t="s">
        <v>57</v>
      </c>
      <c r="Z73" s="207" t="s">
        <v>57</v>
      </c>
      <c r="AA73" s="207" t="s">
        <v>57</v>
      </c>
      <c r="AB73" s="207" t="s">
        <v>57</v>
      </c>
      <c r="AC73" s="207" t="s">
        <v>57</v>
      </c>
      <c r="AD73" s="207" t="s">
        <v>58</v>
      </c>
      <c r="AE73" s="207" t="s">
        <v>57</v>
      </c>
      <c r="AF73" s="207" t="s">
        <v>57</v>
      </c>
      <c r="AG73" s="207" t="s">
        <v>57</v>
      </c>
      <c r="AH73" s="207" t="s">
        <v>58</v>
      </c>
      <c r="AI73" s="207" t="s">
        <v>57</v>
      </c>
      <c r="AJ73" s="207" t="s">
        <v>58</v>
      </c>
      <c r="AK73" s="207" t="s">
        <v>58</v>
      </c>
      <c r="AL73" s="207" t="s">
        <v>57</v>
      </c>
      <c r="AM73" s="207" t="s">
        <v>57</v>
      </c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</row>
    <row r="74" spans="1:100" s="337" customFormat="1" ht="13.5" thickBot="1" x14ac:dyDescent="0.25">
      <c r="A74" s="167"/>
      <c r="B74" s="86" t="s">
        <v>6</v>
      </c>
      <c r="C74" s="345"/>
      <c r="D74" s="357"/>
      <c r="E74" s="162"/>
      <c r="F74" s="82"/>
      <c r="G74" s="81">
        <f>D74</f>
        <v>0</v>
      </c>
      <c r="H74" s="79"/>
      <c r="I74" s="79"/>
      <c r="J74" s="79"/>
      <c r="K74" s="79"/>
      <c r="L74" s="79"/>
      <c r="M74" s="79"/>
      <c r="N74" s="358"/>
      <c r="O74" s="100"/>
      <c r="P74" s="100"/>
      <c r="Q74" s="100"/>
      <c r="R74" s="167"/>
      <c r="S74" s="350">
        <f t="shared" si="10"/>
        <v>0</v>
      </c>
      <c r="T74" s="167"/>
      <c r="U74" s="167"/>
      <c r="V74" s="333" t="s">
        <v>57</v>
      </c>
      <c r="W74" s="207" t="s">
        <v>57</v>
      </c>
      <c r="X74" s="207" t="s">
        <v>57</v>
      </c>
      <c r="Y74" s="207" t="s">
        <v>57</v>
      </c>
      <c r="Z74" s="207" t="s">
        <v>57</v>
      </c>
      <c r="AA74" s="207" t="s">
        <v>57</v>
      </c>
      <c r="AB74" s="207" t="s">
        <v>57</v>
      </c>
      <c r="AC74" s="207" t="s">
        <v>57</v>
      </c>
      <c r="AD74" s="207" t="s">
        <v>58</v>
      </c>
      <c r="AE74" s="207" t="s">
        <v>57</v>
      </c>
      <c r="AF74" s="207" t="s">
        <v>57</v>
      </c>
      <c r="AG74" s="207" t="s">
        <v>57</v>
      </c>
      <c r="AH74" s="207" t="s">
        <v>58</v>
      </c>
      <c r="AI74" s="207" t="s">
        <v>57</v>
      </c>
      <c r="AJ74" s="207" t="s">
        <v>58</v>
      </c>
      <c r="AK74" s="207" t="s">
        <v>58</v>
      </c>
      <c r="AL74" s="207" t="s">
        <v>57</v>
      </c>
      <c r="AM74" s="207" t="s">
        <v>57</v>
      </c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</row>
    <row r="75" spans="1:100" s="337" customFormat="1" ht="13.5" hidden="1" thickBot="1" x14ac:dyDescent="0.25">
      <c r="A75" s="167"/>
      <c r="B75" s="86" t="s">
        <v>53</v>
      </c>
      <c r="C75" s="345"/>
      <c r="D75" s="406"/>
      <c r="E75" s="162"/>
      <c r="F75" s="82">
        <f>D75</f>
        <v>0</v>
      </c>
      <c r="G75" s="81"/>
      <c r="H75" s="79"/>
      <c r="I75" s="79"/>
      <c r="J75" s="79"/>
      <c r="K75" s="79"/>
      <c r="L75" s="79"/>
      <c r="M75" s="79"/>
      <c r="N75" s="402"/>
      <c r="O75" s="100"/>
      <c r="P75" s="100"/>
      <c r="Q75" s="100"/>
      <c r="R75" s="167"/>
      <c r="S75" s="350">
        <f t="shared" si="10"/>
        <v>0</v>
      </c>
      <c r="T75" s="167"/>
      <c r="U75" s="167"/>
      <c r="V75" s="333" t="s">
        <v>57</v>
      </c>
      <c r="W75" s="207" t="s">
        <v>57</v>
      </c>
      <c r="X75" s="207" t="s">
        <v>57</v>
      </c>
      <c r="Y75" s="207" t="s">
        <v>57</v>
      </c>
      <c r="Z75" s="207" t="s">
        <v>57</v>
      </c>
      <c r="AA75" s="207" t="s">
        <v>57</v>
      </c>
      <c r="AB75" s="207" t="s">
        <v>57</v>
      </c>
      <c r="AC75" s="207" t="s">
        <v>57</v>
      </c>
      <c r="AD75" s="207" t="s">
        <v>58</v>
      </c>
      <c r="AE75" s="207" t="s">
        <v>57</v>
      </c>
      <c r="AF75" s="207" t="s">
        <v>57</v>
      </c>
      <c r="AG75" s="207" t="s">
        <v>58</v>
      </c>
      <c r="AH75" s="207" t="s">
        <v>58</v>
      </c>
      <c r="AI75" s="207" t="s">
        <v>57</v>
      </c>
      <c r="AJ75" s="207" t="s">
        <v>58</v>
      </c>
      <c r="AK75" s="207" t="s">
        <v>58</v>
      </c>
      <c r="AL75" s="207" t="s">
        <v>57</v>
      </c>
      <c r="AM75" s="207" t="s">
        <v>57</v>
      </c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</row>
    <row r="76" spans="1:100" s="337" customFormat="1" ht="13.5" hidden="1" thickBot="1" x14ac:dyDescent="0.25">
      <c r="A76" s="167"/>
      <c r="B76" s="55" t="s">
        <v>274</v>
      </c>
      <c r="C76" s="345"/>
      <c r="D76" s="401"/>
      <c r="E76" s="162"/>
      <c r="F76" s="335"/>
      <c r="G76" s="336">
        <f>D76</f>
        <v>0</v>
      </c>
      <c r="H76" s="79"/>
      <c r="I76" s="79"/>
      <c r="J76" s="79"/>
      <c r="K76" s="79"/>
      <c r="L76" s="79"/>
      <c r="M76" s="79"/>
      <c r="N76" s="402"/>
      <c r="O76" s="100"/>
      <c r="P76" s="100"/>
      <c r="Q76" s="100"/>
      <c r="R76" s="167"/>
      <c r="S76" s="350">
        <f t="shared" si="10"/>
        <v>0</v>
      </c>
      <c r="T76" s="167"/>
      <c r="U76" s="167"/>
      <c r="V76" s="333" t="s">
        <v>58</v>
      </c>
      <c r="W76" s="207" t="s">
        <v>58</v>
      </c>
      <c r="X76" s="207" t="s">
        <v>58</v>
      </c>
      <c r="Y76" s="207" t="s">
        <v>58</v>
      </c>
      <c r="Z76" s="207" t="s">
        <v>58</v>
      </c>
      <c r="AA76" s="207" t="s">
        <v>58</v>
      </c>
      <c r="AB76" s="207" t="s">
        <v>58</v>
      </c>
      <c r="AC76" s="207" t="s">
        <v>58</v>
      </c>
      <c r="AD76" s="207" t="s">
        <v>58</v>
      </c>
      <c r="AE76" s="207" t="s">
        <v>57</v>
      </c>
      <c r="AF76" s="207" t="s">
        <v>58</v>
      </c>
      <c r="AG76" s="207" t="s">
        <v>58</v>
      </c>
      <c r="AH76" s="207" t="s">
        <v>58</v>
      </c>
      <c r="AI76" s="207" t="s">
        <v>58</v>
      </c>
      <c r="AJ76" s="207" t="s">
        <v>58</v>
      </c>
      <c r="AK76" s="207" t="s">
        <v>58</v>
      </c>
      <c r="AL76" s="207" t="s">
        <v>58</v>
      </c>
      <c r="AM76" s="207" t="s">
        <v>58</v>
      </c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</row>
    <row r="77" spans="1:100" s="337" customFormat="1" ht="12.75" x14ac:dyDescent="0.2">
      <c r="A77" s="167"/>
      <c r="B77" s="54" t="s">
        <v>25</v>
      </c>
      <c r="C77" s="345"/>
      <c r="D77" s="168"/>
      <c r="E77" s="162"/>
      <c r="F77" s="335">
        <f>D77</f>
        <v>0</v>
      </c>
      <c r="G77" s="336"/>
      <c r="H77" s="79"/>
      <c r="I77" s="79"/>
      <c r="J77" s="79"/>
      <c r="K77" s="412"/>
      <c r="L77" s="79"/>
      <c r="M77" s="79"/>
      <c r="N77" s="58"/>
      <c r="O77" s="100"/>
      <c r="P77" s="100"/>
      <c r="Q77" s="100"/>
      <c r="R77" s="167"/>
      <c r="S77" s="350">
        <f t="shared" si="10"/>
        <v>0</v>
      </c>
      <c r="T77" s="167"/>
      <c r="U77" s="167"/>
      <c r="V77" s="333" t="s">
        <v>57</v>
      </c>
      <c r="W77" s="207" t="s">
        <v>57</v>
      </c>
      <c r="X77" s="207" t="s">
        <v>58</v>
      </c>
      <c r="Y77" s="207" t="s">
        <v>58</v>
      </c>
      <c r="Z77" s="207" t="s">
        <v>57</v>
      </c>
      <c r="AA77" s="207" t="s">
        <v>57</v>
      </c>
      <c r="AB77" s="207" t="s">
        <v>57</v>
      </c>
      <c r="AC77" s="207" t="s">
        <v>57</v>
      </c>
      <c r="AD77" s="207" t="s">
        <v>58</v>
      </c>
      <c r="AE77" s="207" t="s">
        <v>57</v>
      </c>
      <c r="AF77" s="207" t="s">
        <v>57</v>
      </c>
      <c r="AG77" s="207" t="s">
        <v>57</v>
      </c>
      <c r="AH77" s="207" t="s">
        <v>58</v>
      </c>
      <c r="AI77" s="207" t="s">
        <v>57</v>
      </c>
      <c r="AJ77" s="207" t="s">
        <v>58</v>
      </c>
      <c r="AK77" s="207" t="s">
        <v>58</v>
      </c>
      <c r="AL77" s="207" t="s">
        <v>57</v>
      </c>
      <c r="AM77" s="207" t="s">
        <v>57</v>
      </c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</row>
    <row r="78" spans="1:100" s="337" customFormat="1" ht="12.75" hidden="1" x14ac:dyDescent="0.2">
      <c r="A78" s="167"/>
      <c r="B78" s="55" t="s">
        <v>40</v>
      </c>
      <c r="C78" s="345"/>
      <c r="D78" s="403"/>
      <c r="E78" s="162"/>
      <c r="F78" s="338"/>
      <c r="G78" s="339">
        <f>D78</f>
        <v>0</v>
      </c>
      <c r="H78" s="79"/>
      <c r="I78" s="79"/>
      <c r="J78" s="79"/>
      <c r="K78" s="407"/>
      <c r="L78" s="79"/>
      <c r="M78" s="79"/>
      <c r="N78" s="402"/>
      <c r="O78" s="100"/>
      <c r="P78" s="100"/>
      <c r="Q78" s="100"/>
      <c r="R78" s="167"/>
      <c r="S78" s="350">
        <f t="shared" si="10"/>
        <v>0</v>
      </c>
      <c r="T78" s="167"/>
      <c r="U78" s="167"/>
      <c r="V78" s="333" t="s">
        <v>58</v>
      </c>
      <c r="W78" s="207" t="s">
        <v>57</v>
      </c>
      <c r="X78" s="207" t="s">
        <v>58</v>
      </c>
      <c r="Y78" s="207" t="s">
        <v>58</v>
      </c>
      <c r="Z78" s="207" t="s">
        <v>58</v>
      </c>
      <c r="AA78" s="207" t="s">
        <v>58</v>
      </c>
      <c r="AB78" s="207" t="s">
        <v>58</v>
      </c>
      <c r="AC78" s="207" t="s">
        <v>58</v>
      </c>
      <c r="AD78" s="207" t="s">
        <v>58</v>
      </c>
      <c r="AE78" s="207" t="s">
        <v>57</v>
      </c>
      <c r="AF78" s="207" t="s">
        <v>57</v>
      </c>
      <c r="AG78" s="207" t="s">
        <v>58</v>
      </c>
      <c r="AH78" s="207" t="s">
        <v>58</v>
      </c>
      <c r="AI78" s="207" t="s">
        <v>57</v>
      </c>
      <c r="AJ78" s="207" t="s">
        <v>58</v>
      </c>
      <c r="AK78" s="207" t="s">
        <v>58</v>
      </c>
      <c r="AL78" s="207" t="s">
        <v>57</v>
      </c>
      <c r="AM78" s="207" t="s">
        <v>57</v>
      </c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</row>
    <row r="79" spans="1:100" s="337" customFormat="1" ht="13.5" thickBot="1" x14ac:dyDescent="0.25">
      <c r="A79" s="167"/>
      <c r="B79" s="38" t="s">
        <v>137</v>
      </c>
      <c r="C79" s="345"/>
      <c r="D79" s="340"/>
      <c r="E79" s="162"/>
      <c r="F79" s="359"/>
      <c r="G79" s="257">
        <f t="shared" ref="G79" si="11">D79</f>
        <v>0</v>
      </c>
      <c r="H79" s="79"/>
      <c r="I79" s="79"/>
      <c r="J79" s="79"/>
      <c r="K79" s="413"/>
      <c r="L79" s="79"/>
      <c r="M79" s="79"/>
      <c r="N79" s="276"/>
      <c r="O79" s="100"/>
      <c r="P79" s="100"/>
      <c r="Q79" s="100"/>
      <c r="R79" s="167"/>
      <c r="S79" s="352">
        <f t="shared" si="10"/>
        <v>0</v>
      </c>
      <c r="T79" s="167"/>
      <c r="U79" s="167"/>
      <c r="V79" s="333" t="s">
        <v>57</v>
      </c>
      <c r="W79" s="207" t="s">
        <v>57</v>
      </c>
      <c r="X79" s="207" t="s">
        <v>57</v>
      </c>
      <c r="Y79" s="207" t="s">
        <v>57</v>
      </c>
      <c r="Z79" s="207" t="s">
        <v>57</v>
      </c>
      <c r="AA79" s="207" t="s">
        <v>57</v>
      </c>
      <c r="AB79" s="207" t="s">
        <v>57</v>
      </c>
      <c r="AC79" s="207" t="s">
        <v>57</v>
      </c>
      <c r="AD79" s="207" t="s">
        <v>58</v>
      </c>
      <c r="AE79" s="207" t="s">
        <v>57</v>
      </c>
      <c r="AF79" s="207" t="s">
        <v>57</v>
      </c>
      <c r="AG79" s="207" t="s">
        <v>57</v>
      </c>
      <c r="AH79" s="207" t="s">
        <v>57</v>
      </c>
      <c r="AI79" s="207" t="s">
        <v>57</v>
      </c>
      <c r="AJ79" s="207" t="s">
        <v>57</v>
      </c>
      <c r="AK79" s="207" t="s">
        <v>57</v>
      </c>
      <c r="AL79" s="207" t="s">
        <v>57</v>
      </c>
      <c r="AM79" s="207" t="s">
        <v>57</v>
      </c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</row>
    <row r="80" spans="1:100" s="337" customFormat="1" ht="18" customHeight="1" thickBot="1" x14ac:dyDescent="0.25">
      <c r="A80" s="167"/>
      <c r="B80" s="326"/>
      <c r="C80" s="345"/>
      <c r="D80" s="341"/>
      <c r="E80" s="342"/>
      <c r="F80" s="341"/>
      <c r="G80" s="341"/>
      <c r="H80" s="341"/>
      <c r="I80" s="341"/>
      <c r="J80" s="341"/>
      <c r="K80" s="341"/>
      <c r="L80" s="341"/>
      <c r="M80" s="341"/>
      <c r="N80" s="368"/>
      <c r="O80" s="368"/>
      <c r="P80" s="368"/>
      <c r="Q80" s="368"/>
      <c r="R80" s="167"/>
      <c r="S80" s="39"/>
      <c r="T80" s="167"/>
      <c r="U80" s="167"/>
      <c r="V80" s="333" t="s">
        <v>57</v>
      </c>
      <c r="W80" s="207" t="s">
        <v>57</v>
      </c>
      <c r="X80" s="207" t="s">
        <v>57</v>
      </c>
      <c r="Y80" s="207" t="s">
        <v>57</v>
      </c>
      <c r="Z80" s="207" t="s">
        <v>57</v>
      </c>
      <c r="AA80" s="207" t="s">
        <v>57</v>
      </c>
      <c r="AB80" s="207" t="s">
        <v>57</v>
      </c>
      <c r="AC80" s="207" t="s">
        <v>57</v>
      </c>
      <c r="AD80" s="207" t="s">
        <v>58</v>
      </c>
      <c r="AE80" s="207" t="s">
        <v>57</v>
      </c>
      <c r="AF80" s="207" t="s">
        <v>57</v>
      </c>
      <c r="AG80" s="207" t="s">
        <v>57</v>
      </c>
      <c r="AH80" s="207" t="s">
        <v>57</v>
      </c>
      <c r="AI80" s="207" t="s">
        <v>57</v>
      </c>
      <c r="AJ80" s="207" t="s">
        <v>57</v>
      </c>
      <c r="AK80" s="207" t="s">
        <v>57</v>
      </c>
      <c r="AL80" s="207" t="s">
        <v>57</v>
      </c>
      <c r="AM80" s="207" t="s">
        <v>57</v>
      </c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</row>
    <row r="81" spans="1:100" s="337" customFormat="1" ht="18" customHeight="1" thickBot="1" x14ac:dyDescent="0.25">
      <c r="A81" s="167"/>
      <c r="B81" s="18" t="s">
        <v>16</v>
      </c>
      <c r="C81" s="345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460" t="s">
        <v>311</v>
      </c>
      <c r="O81" s="369"/>
      <c r="P81" s="369"/>
      <c r="Q81" s="369"/>
      <c r="R81" s="167"/>
      <c r="S81" s="163">
        <f t="shared" ref="S81:S95" si="12">IFERROR(D81/$D$46,0)</f>
        <v>0</v>
      </c>
      <c r="T81" s="167"/>
      <c r="U81" s="167"/>
      <c r="V81" s="333" t="s">
        <v>57</v>
      </c>
      <c r="W81" s="207" t="s">
        <v>57</v>
      </c>
      <c r="X81" s="207" t="s">
        <v>57</v>
      </c>
      <c r="Y81" s="207" t="s">
        <v>57</v>
      </c>
      <c r="Z81" s="207" t="s">
        <v>57</v>
      </c>
      <c r="AA81" s="207" t="s">
        <v>57</v>
      </c>
      <c r="AB81" s="207" t="s">
        <v>57</v>
      </c>
      <c r="AC81" s="207" t="s">
        <v>57</v>
      </c>
      <c r="AD81" s="207" t="s">
        <v>57</v>
      </c>
      <c r="AE81" s="207" t="s">
        <v>57</v>
      </c>
      <c r="AF81" s="207" t="s">
        <v>57</v>
      </c>
      <c r="AG81" s="207" t="s">
        <v>57</v>
      </c>
      <c r="AH81" s="207" t="s">
        <v>57</v>
      </c>
      <c r="AI81" s="207" t="s">
        <v>57</v>
      </c>
      <c r="AJ81" s="207" t="s">
        <v>57</v>
      </c>
      <c r="AK81" s="207" t="s">
        <v>57</v>
      </c>
      <c r="AL81" s="207" t="s">
        <v>57</v>
      </c>
      <c r="AM81" s="207" t="s">
        <v>57</v>
      </c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</row>
    <row r="82" spans="1:100" s="337" customFormat="1" ht="13.5" thickBot="1" x14ac:dyDescent="0.25">
      <c r="A82" s="167"/>
      <c r="B82" s="322" t="s">
        <v>132</v>
      </c>
      <c r="C82" s="345"/>
      <c r="D82" s="76"/>
      <c r="E82" s="162"/>
      <c r="F82" s="88"/>
      <c r="G82" s="84">
        <f>D82</f>
        <v>0</v>
      </c>
      <c r="H82" s="79"/>
      <c r="I82" s="79"/>
      <c r="J82" s="79"/>
      <c r="K82" s="79"/>
      <c r="L82" s="79"/>
      <c r="M82" s="79"/>
      <c r="N82" s="343"/>
      <c r="O82" s="100"/>
      <c r="P82" s="443"/>
      <c r="Q82" s="360" t="s">
        <v>104</v>
      </c>
      <c r="R82" s="167"/>
      <c r="S82" s="355">
        <f t="shared" si="12"/>
        <v>0</v>
      </c>
      <c r="T82" s="167"/>
      <c r="U82" s="167"/>
      <c r="V82" s="333" t="s">
        <v>57</v>
      </c>
      <c r="W82" s="207" t="s">
        <v>57</v>
      </c>
      <c r="X82" s="207" t="s">
        <v>57</v>
      </c>
      <c r="Y82" s="207" t="s">
        <v>57</v>
      </c>
      <c r="Z82" s="207" t="s">
        <v>57</v>
      </c>
      <c r="AA82" s="207" t="s">
        <v>57</v>
      </c>
      <c r="AB82" s="207" t="s">
        <v>57</v>
      </c>
      <c r="AC82" s="207" t="s">
        <v>57</v>
      </c>
      <c r="AD82" s="207" t="s">
        <v>57</v>
      </c>
      <c r="AE82" s="207" t="s">
        <v>57</v>
      </c>
      <c r="AF82" s="207" t="s">
        <v>57</v>
      </c>
      <c r="AG82" s="361" t="s">
        <v>57</v>
      </c>
      <c r="AH82" s="207" t="s">
        <v>58</v>
      </c>
      <c r="AI82" s="207" t="s">
        <v>57</v>
      </c>
      <c r="AJ82" s="207" t="s">
        <v>58</v>
      </c>
      <c r="AK82" s="207" t="s">
        <v>58</v>
      </c>
      <c r="AL82" s="207" t="s">
        <v>57</v>
      </c>
      <c r="AM82" s="207" t="s">
        <v>57</v>
      </c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</row>
    <row r="83" spans="1:100" s="337" customFormat="1" ht="13.5" thickBot="1" x14ac:dyDescent="0.25">
      <c r="A83" s="167"/>
      <c r="B83" s="54" t="s">
        <v>112</v>
      </c>
      <c r="C83" s="345"/>
      <c r="D83" s="168"/>
      <c r="E83" s="162"/>
      <c r="F83" s="335"/>
      <c r="G83" s="336">
        <f t="shared" ref="G83:G95" si="13">D83</f>
        <v>0</v>
      </c>
      <c r="H83" s="79"/>
      <c r="I83" s="79"/>
      <c r="J83" s="79"/>
      <c r="K83" s="79"/>
      <c r="L83" s="79"/>
      <c r="M83" s="79"/>
      <c r="N83" s="358"/>
      <c r="O83" s="100"/>
      <c r="P83" s="100"/>
      <c r="Q83" s="100"/>
      <c r="R83" s="167"/>
      <c r="S83" s="350">
        <f t="shared" si="12"/>
        <v>0</v>
      </c>
      <c r="T83" s="167"/>
      <c r="U83" s="167"/>
      <c r="V83" s="333" t="s">
        <v>57</v>
      </c>
      <c r="W83" s="207" t="s">
        <v>57</v>
      </c>
      <c r="X83" s="207" t="s">
        <v>57</v>
      </c>
      <c r="Y83" s="207" t="s">
        <v>57</v>
      </c>
      <c r="Z83" s="207" t="s">
        <v>57</v>
      </c>
      <c r="AA83" s="207" t="s">
        <v>57</v>
      </c>
      <c r="AB83" s="207" t="s">
        <v>57</v>
      </c>
      <c r="AC83" s="207" t="s">
        <v>57</v>
      </c>
      <c r="AD83" s="207" t="s">
        <v>57</v>
      </c>
      <c r="AE83" s="207" t="s">
        <v>57</v>
      </c>
      <c r="AF83" s="207" t="s">
        <v>57</v>
      </c>
      <c r="AG83" s="207" t="s">
        <v>57</v>
      </c>
      <c r="AH83" s="207" t="s">
        <v>58</v>
      </c>
      <c r="AI83" s="207" t="s">
        <v>57</v>
      </c>
      <c r="AJ83" s="207" t="s">
        <v>58</v>
      </c>
      <c r="AK83" s="207" t="s">
        <v>58</v>
      </c>
      <c r="AL83" s="207" t="s">
        <v>57</v>
      </c>
      <c r="AM83" s="207" t="s">
        <v>57</v>
      </c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</row>
    <row r="84" spans="1:100" s="337" customFormat="1" ht="13.5" thickBot="1" x14ac:dyDescent="0.25">
      <c r="A84" s="167"/>
      <c r="B84" s="54" t="s">
        <v>130</v>
      </c>
      <c r="C84" s="345"/>
      <c r="D84" s="168"/>
      <c r="E84" s="162"/>
      <c r="F84" s="335"/>
      <c r="G84" s="336">
        <f t="shared" si="13"/>
        <v>0</v>
      </c>
      <c r="H84" s="79"/>
      <c r="I84" s="79"/>
      <c r="J84" s="79"/>
      <c r="K84" s="79"/>
      <c r="L84" s="79"/>
      <c r="M84" s="79"/>
      <c r="N84" s="358"/>
      <c r="O84" s="100"/>
      <c r="P84" s="443"/>
      <c r="Q84" s="360" t="s">
        <v>104</v>
      </c>
      <c r="R84" s="167"/>
      <c r="S84" s="350">
        <f t="shared" si="12"/>
        <v>0</v>
      </c>
      <c r="T84" s="167"/>
      <c r="U84" s="167"/>
      <c r="V84" s="333" t="s">
        <v>57</v>
      </c>
      <c r="W84" s="207" t="s">
        <v>57</v>
      </c>
      <c r="X84" s="207" t="s">
        <v>57</v>
      </c>
      <c r="Y84" s="207" t="s">
        <v>57</v>
      </c>
      <c r="Z84" s="207" t="s">
        <v>57</v>
      </c>
      <c r="AA84" s="207" t="s">
        <v>57</v>
      </c>
      <c r="AB84" s="207" t="s">
        <v>57</v>
      </c>
      <c r="AC84" s="207" t="s">
        <v>57</v>
      </c>
      <c r="AD84" s="207" t="s">
        <v>58</v>
      </c>
      <c r="AE84" s="207" t="s">
        <v>57</v>
      </c>
      <c r="AF84" s="207" t="s">
        <v>57</v>
      </c>
      <c r="AG84" s="207" t="s">
        <v>57</v>
      </c>
      <c r="AH84" s="207" t="s">
        <v>58</v>
      </c>
      <c r="AI84" s="207" t="s">
        <v>57</v>
      </c>
      <c r="AJ84" s="207" t="s">
        <v>57</v>
      </c>
      <c r="AK84" s="207" t="s">
        <v>58</v>
      </c>
      <c r="AL84" s="207" t="s">
        <v>57</v>
      </c>
      <c r="AM84" s="207" t="s">
        <v>57</v>
      </c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</row>
    <row r="85" spans="1:100" s="337" customFormat="1" ht="12.75" x14ac:dyDescent="0.2">
      <c r="A85" s="167"/>
      <c r="B85" s="54" t="s">
        <v>86</v>
      </c>
      <c r="C85" s="345"/>
      <c r="D85" s="168"/>
      <c r="E85" s="162"/>
      <c r="F85" s="335"/>
      <c r="G85" s="336">
        <f t="shared" si="13"/>
        <v>0</v>
      </c>
      <c r="H85" s="79"/>
      <c r="I85" s="79"/>
      <c r="J85" s="79"/>
      <c r="K85" s="79"/>
      <c r="L85" s="79"/>
      <c r="M85" s="79"/>
      <c r="N85" s="358"/>
      <c r="O85" s="100"/>
      <c r="P85" s="100"/>
      <c r="Q85" s="100"/>
      <c r="R85" s="167"/>
      <c r="S85" s="350">
        <f t="shared" si="12"/>
        <v>0</v>
      </c>
      <c r="T85" s="167"/>
      <c r="U85" s="167"/>
      <c r="V85" s="333" t="s">
        <v>57</v>
      </c>
      <c r="W85" s="207" t="s">
        <v>57</v>
      </c>
      <c r="X85" s="207" t="s">
        <v>57</v>
      </c>
      <c r="Y85" s="207" t="s">
        <v>57</v>
      </c>
      <c r="Z85" s="207" t="s">
        <v>58</v>
      </c>
      <c r="AA85" s="207" t="s">
        <v>57</v>
      </c>
      <c r="AB85" s="207" t="s">
        <v>57</v>
      </c>
      <c r="AC85" s="207" t="s">
        <v>57</v>
      </c>
      <c r="AD85" s="207" t="s">
        <v>58</v>
      </c>
      <c r="AE85" s="207" t="s">
        <v>57</v>
      </c>
      <c r="AF85" s="207" t="s">
        <v>57</v>
      </c>
      <c r="AG85" s="207" t="s">
        <v>57</v>
      </c>
      <c r="AH85" s="207" t="s">
        <v>58</v>
      </c>
      <c r="AI85" s="207" t="s">
        <v>57</v>
      </c>
      <c r="AJ85" s="207" t="s">
        <v>58</v>
      </c>
      <c r="AK85" s="207" t="s">
        <v>58</v>
      </c>
      <c r="AL85" s="207" t="s">
        <v>57</v>
      </c>
      <c r="AM85" s="207" t="s">
        <v>57</v>
      </c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</row>
    <row r="86" spans="1:100" s="337" customFormat="1" ht="12.75" x14ac:dyDescent="0.2">
      <c r="A86" s="167"/>
      <c r="B86" s="54" t="s">
        <v>24</v>
      </c>
      <c r="C86" s="345"/>
      <c r="D86" s="168"/>
      <c r="E86" s="162"/>
      <c r="F86" s="335"/>
      <c r="G86" s="336">
        <f t="shared" si="13"/>
        <v>0</v>
      </c>
      <c r="H86" s="79"/>
      <c r="I86" s="79"/>
      <c r="J86" s="79"/>
      <c r="K86" s="79"/>
      <c r="L86" s="79"/>
      <c r="M86" s="79"/>
      <c r="N86" s="358"/>
      <c r="O86" s="100"/>
      <c r="P86" s="100"/>
      <c r="Q86" s="100"/>
      <c r="R86" s="167"/>
      <c r="S86" s="350">
        <f t="shared" si="12"/>
        <v>0</v>
      </c>
      <c r="T86" s="167"/>
      <c r="U86" s="167"/>
      <c r="V86" s="333" t="s">
        <v>57</v>
      </c>
      <c r="W86" s="207" t="s">
        <v>57</v>
      </c>
      <c r="X86" s="207" t="s">
        <v>57</v>
      </c>
      <c r="Y86" s="207" t="s">
        <v>57</v>
      </c>
      <c r="Z86" s="207" t="s">
        <v>57</v>
      </c>
      <c r="AA86" s="207" t="s">
        <v>57</v>
      </c>
      <c r="AB86" s="207" t="s">
        <v>57</v>
      </c>
      <c r="AC86" s="207" t="s">
        <v>57</v>
      </c>
      <c r="AD86" s="207" t="s">
        <v>57</v>
      </c>
      <c r="AE86" s="207" t="s">
        <v>57</v>
      </c>
      <c r="AF86" s="207" t="s">
        <v>57</v>
      </c>
      <c r="AG86" s="207" t="s">
        <v>57</v>
      </c>
      <c r="AH86" s="207" t="s">
        <v>58</v>
      </c>
      <c r="AI86" s="207" t="s">
        <v>57</v>
      </c>
      <c r="AJ86" s="207" t="s">
        <v>57</v>
      </c>
      <c r="AK86" s="207" t="s">
        <v>58</v>
      </c>
      <c r="AL86" s="207" t="s">
        <v>57</v>
      </c>
      <c r="AM86" s="207" t="s">
        <v>57</v>
      </c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</row>
    <row r="87" spans="1:100" s="337" customFormat="1" ht="12.75" x14ac:dyDescent="0.2">
      <c r="A87" s="167"/>
      <c r="B87" s="54" t="s">
        <v>275</v>
      </c>
      <c r="C87" s="345"/>
      <c r="D87" s="168"/>
      <c r="E87" s="162"/>
      <c r="F87" s="335"/>
      <c r="G87" s="336">
        <f t="shared" si="13"/>
        <v>0</v>
      </c>
      <c r="H87" s="79"/>
      <c r="I87" s="79"/>
      <c r="J87" s="79"/>
      <c r="K87" s="79"/>
      <c r="L87" s="79"/>
      <c r="M87" s="79"/>
      <c r="N87" s="358"/>
      <c r="O87" s="100"/>
      <c r="P87" s="100"/>
      <c r="Q87" s="100"/>
      <c r="R87" s="167"/>
      <c r="S87" s="350">
        <f t="shared" si="12"/>
        <v>0</v>
      </c>
      <c r="T87" s="167"/>
      <c r="U87" s="167"/>
      <c r="V87" s="333" t="s">
        <v>58</v>
      </c>
      <c r="W87" s="207" t="s">
        <v>58</v>
      </c>
      <c r="X87" s="207" t="s">
        <v>58</v>
      </c>
      <c r="Y87" s="207" t="s">
        <v>58</v>
      </c>
      <c r="Z87" s="207" t="s">
        <v>58</v>
      </c>
      <c r="AA87" s="207" t="s">
        <v>58</v>
      </c>
      <c r="AB87" s="207" t="s">
        <v>58</v>
      </c>
      <c r="AC87" s="207" t="s">
        <v>58</v>
      </c>
      <c r="AD87" s="207" t="s">
        <v>58</v>
      </c>
      <c r="AE87" s="207" t="s">
        <v>58</v>
      </c>
      <c r="AF87" s="207" t="s">
        <v>58</v>
      </c>
      <c r="AG87" s="207" t="s">
        <v>57</v>
      </c>
      <c r="AH87" s="207" t="s">
        <v>58</v>
      </c>
      <c r="AI87" s="207" t="s">
        <v>58</v>
      </c>
      <c r="AJ87" s="207" t="s">
        <v>58</v>
      </c>
      <c r="AK87" s="207" t="s">
        <v>58</v>
      </c>
      <c r="AL87" s="207" t="s">
        <v>58</v>
      </c>
      <c r="AM87" s="207" t="s">
        <v>58</v>
      </c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</row>
    <row r="88" spans="1:100" s="337" customFormat="1" ht="12.75" x14ac:dyDescent="0.2">
      <c r="A88" s="167"/>
      <c r="B88" s="54" t="s">
        <v>196</v>
      </c>
      <c r="C88" s="345"/>
      <c r="D88" s="168"/>
      <c r="E88" s="162"/>
      <c r="F88" s="335"/>
      <c r="G88" s="336">
        <f t="shared" si="13"/>
        <v>0</v>
      </c>
      <c r="H88" s="79"/>
      <c r="I88" s="79"/>
      <c r="J88" s="79"/>
      <c r="K88" s="79"/>
      <c r="L88" s="79"/>
      <c r="M88" s="79"/>
      <c r="N88" s="358"/>
      <c r="O88" s="100"/>
      <c r="P88" s="100"/>
      <c r="Q88" s="100"/>
      <c r="R88" s="167"/>
      <c r="S88" s="350">
        <f t="shared" si="12"/>
        <v>0</v>
      </c>
      <c r="T88" s="167"/>
      <c r="U88" s="167"/>
      <c r="V88" s="333" t="s">
        <v>57</v>
      </c>
      <c r="W88" s="207" t="s">
        <v>57</v>
      </c>
      <c r="X88" s="207" t="s">
        <v>57</v>
      </c>
      <c r="Y88" s="207" t="s">
        <v>57</v>
      </c>
      <c r="Z88" s="207" t="s">
        <v>57</v>
      </c>
      <c r="AA88" s="207" t="s">
        <v>57</v>
      </c>
      <c r="AB88" s="207" t="s">
        <v>57</v>
      </c>
      <c r="AC88" s="207" t="s">
        <v>57</v>
      </c>
      <c r="AD88" s="207" t="s">
        <v>57</v>
      </c>
      <c r="AE88" s="207" t="s">
        <v>57</v>
      </c>
      <c r="AF88" s="207" t="s">
        <v>57</v>
      </c>
      <c r="AG88" s="207" t="s">
        <v>57</v>
      </c>
      <c r="AH88" s="207" t="s">
        <v>58</v>
      </c>
      <c r="AI88" s="207" t="s">
        <v>57</v>
      </c>
      <c r="AJ88" s="207" t="s">
        <v>57</v>
      </c>
      <c r="AK88" s="207" t="s">
        <v>58</v>
      </c>
      <c r="AL88" s="207" t="s">
        <v>57</v>
      </c>
      <c r="AM88" s="207" t="s">
        <v>57</v>
      </c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</row>
    <row r="89" spans="1:100" s="337" customFormat="1" ht="12.75" x14ac:dyDescent="0.2">
      <c r="A89" s="167"/>
      <c r="B89" s="54" t="s">
        <v>18</v>
      </c>
      <c r="C89" s="345"/>
      <c r="D89" s="168"/>
      <c r="E89" s="162"/>
      <c r="F89" s="335"/>
      <c r="G89" s="336">
        <f t="shared" si="13"/>
        <v>0</v>
      </c>
      <c r="H89" s="79"/>
      <c r="I89" s="79"/>
      <c r="J89" s="79"/>
      <c r="K89" s="79"/>
      <c r="L89" s="79"/>
      <c r="M89" s="79"/>
      <c r="N89" s="358"/>
      <c r="O89" s="100"/>
      <c r="P89" s="100"/>
      <c r="Q89" s="100"/>
      <c r="R89" s="167"/>
      <c r="S89" s="350">
        <f t="shared" si="12"/>
        <v>0</v>
      </c>
      <c r="T89" s="167"/>
      <c r="U89" s="167"/>
      <c r="V89" s="333" t="s">
        <v>57</v>
      </c>
      <c r="W89" s="207" t="s">
        <v>57</v>
      </c>
      <c r="X89" s="207" t="s">
        <v>57</v>
      </c>
      <c r="Y89" s="207" t="s">
        <v>57</v>
      </c>
      <c r="Z89" s="207" t="s">
        <v>57</v>
      </c>
      <c r="AA89" s="207" t="s">
        <v>57</v>
      </c>
      <c r="AB89" s="207" t="s">
        <v>57</v>
      </c>
      <c r="AC89" s="207" t="s">
        <v>57</v>
      </c>
      <c r="AD89" s="207" t="s">
        <v>57</v>
      </c>
      <c r="AE89" s="207" t="s">
        <v>57</v>
      </c>
      <c r="AF89" s="207" t="s">
        <v>57</v>
      </c>
      <c r="AG89" s="207" t="s">
        <v>57</v>
      </c>
      <c r="AH89" s="207" t="s">
        <v>58</v>
      </c>
      <c r="AI89" s="207" t="s">
        <v>57</v>
      </c>
      <c r="AJ89" s="207" t="s">
        <v>58</v>
      </c>
      <c r="AK89" s="207" t="s">
        <v>58</v>
      </c>
      <c r="AL89" s="207" t="s">
        <v>57</v>
      </c>
      <c r="AM89" s="207" t="s">
        <v>57</v>
      </c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</row>
    <row r="90" spans="1:100" s="337" customFormat="1" ht="12.75" x14ac:dyDescent="0.2">
      <c r="A90" s="167"/>
      <c r="B90" s="54" t="s">
        <v>128</v>
      </c>
      <c r="C90" s="345"/>
      <c r="D90" s="168"/>
      <c r="E90" s="162"/>
      <c r="F90" s="335"/>
      <c r="G90" s="336">
        <f t="shared" si="13"/>
        <v>0</v>
      </c>
      <c r="H90" s="79"/>
      <c r="I90" s="79"/>
      <c r="J90" s="79"/>
      <c r="K90" s="79"/>
      <c r="L90" s="79"/>
      <c r="M90" s="79"/>
      <c r="N90" s="358"/>
      <c r="O90" s="100"/>
      <c r="P90" s="100"/>
      <c r="Q90" s="100"/>
      <c r="R90" s="167"/>
      <c r="S90" s="350">
        <f t="shared" si="12"/>
        <v>0</v>
      </c>
      <c r="T90" s="167"/>
      <c r="U90" s="167"/>
      <c r="V90" s="333" t="s">
        <v>57</v>
      </c>
      <c r="W90" s="207" t="s">
        <v>57</v>
      </c>
      <c r="X90" s="207" t="s">
        <v>57</v>
      </c>
      <c r="Y90" s="207" t="s">
        <v>57</v>
      </c>
      <c r="Z90" s="207" t="s">
        <v>57</v>
      </c>
      <c r="AA90" s="207" t="s">
        <v>57</v>
      </c>
      <c r="AB90" s="207" t="s">
        <v>57</v>
      </c>
      <c r="AC90" s="207" t="s">
        <v>57</v>
      </c>
      <c r="AD90" s="207" t="s">
        <v>58</v>
      </c>
      <c r="AE90" s="207" t="s">
        <v>57</v>
      </c>
      <c r="AF90" s="207" t="s">
        <v>57</v>
      </c>
      <c r="AG90" s="207" t="s">
        <v>57</v>
      </c>
      <c r="AH90" s="207" t="s">
        <v>58</v>
      </c>
      <c r="AI90" s="207" t="s">
        <v>58</v>
      </c>
      <c r="AJ90" s="207" t="s">
        <v>58</v>
      </c>
      <c r="AK90" s="207" t="s">
        <v>58</v>
      </c>
      <c r="AL90" s="207" t="s">
        <v>58</v>
      </c>
      <c r="AM90" s="207" t="s">
        <v>58</v>
      </c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</row>
    <row r="91" spans="1:100" s="337" customFormat="1" ht="12.75" x14ac:dyDescent="0.2">
      <c r="A91" s="167"/>
      <c r="B91" s="54" t="s">
        <v>127</v>
      </c>
      <c r="C91" s="345"/>
      <c r="D91" s="168"/>
      <c r="E91" s="162"/>
      <c r="F91" s="335"/>
      <c r="G91" s="336">
        <f t="shared" si="13"/>
        <v>0</v>
      </c>
      <c r="H91" s="79"/>
      <c r="I91" s="79"/>
      <c r="J91" s="79"/>
      <c r="K91" s="79"/>
      <c r="L91" s="79"/>
      <c r="M91" s="79"/>
      <c r="N91" s="358"/>
      <c r="O91" s="100"/>
      <c r="P91" s="100"/>
      <c r="Q91" s="100"/>
      <c r="R91" s="167"/>
      <c r="S91" s="350">
        <f t="shared" si="12"/>
        <v>0</v>
      </c>
      <c r="T91" s="167"/>
      <c r="U91" s="167"/>
      <c r="V91" s="333" t="s">
        <v>57</v>
      </c>
      <c r="W91" s="207" t="s">
        <v>57</v>
      </c>
      <c r="X91" s="207" t="s">
        <v>57</v>
      </c>
      <c r="Y91" s="207" t="s">
        <v>57</v>
      </c>
      <c r="Z91" s="207" t="s">
        <v>57</v>
      </c>
      <c r="AA91" s="207" t="s">
        <v>57</v>
      </c>
      <c r="AB91" s="207" t="s">
        <v>57</v>
      </c>
      <c r="AC91" s="207" t="s">
        <v>57</v>
      </c>
      <c r="AD91" s="207" t="s">
        <v>58</v>
      </c>
      <c r="AE91" s="207" t="s">
        <v>57</v>
      </c>
      <c r="AF91" s="207" t="s">
        <v>57</v>
      </c>
      <c r="AG91" s="207" t="s">
        <v>57</v>
      </c>
      <c r="AH91" s="207" t="s">
        <v>58</v>
      </c>
      <c r="AI91" s="207" t="s">
        <v>57</v>
      </c>
      <c r="AJ91" s="207" t="s">
        <v>58</v>
      </c>
      <c r="AK91" s="207" t="s">
        <v>58</v>
      </c>
      <c r="AL91" s="207" t="s">
        <v>57</v>
      </c>
      <c r="AM91" s="207" t="s">
        <v>57</v>
      </c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</row>
    <row r="92" spans="1:100" s="337" customFormat="1" ht="12.75" x14ac:dyDescent="0.2">
      <c r="A92" s="167"/>
      <c r="B92" s="54" t="s">
        <v>55</v>
      </c>
      <c r="C92" s="345"/>
      <c r="D92" s="168"/>
      <c r="E92" s="162"/>
      <c r="F92" s="335"/>
      <c r="G92" s="336">
        <f t="shared" si="13"/>
        <v>0</v>
      </c>
      <c r="H92" s="79"/>
      <c r="I92" s="79"/>
      <c r="J92" s="79"/>
      <c r="K92" s="79"/>
      <c r="L92" s="79"/>
      <c r="M92" s="79"/>
      <c r="N92" s="358"/>
      <c r="O92" s="100"/>
      <c r="P92" s="100"/>
      <c r="Q92" s="100"/>
      <c r="R92" s="167"/>
      <c r="S92" s="350">
        <f t="shared" si="12"/>
        <v>0</v>
      </c>
      <c r="T92" s="167"/>
      <c r="U92" s="167"/>
      <c r="V92" s="333" t="s">
        <v>57</v>
      </c>
      <c r="W92" s="207" t="s">
        <v>57</v>
      </c>
      <c r="X92" s="207" t="s">
        <v>57</v>
      </c>
      <c r="Y92" s="207" t="s">
        <v>57</v>
      </c>
      <c r="Z92" s="207" t="s">
        <v>57</v>
      </c>
      <c r="AA92" s="207" t="s">
        <v>57</v>
      </c>
      <c r="AB92" s="207" t="s">
        <v>57</v>
      </c>
      <c r="AC92" s="207" t="s">
        <v>57</v>
      </c>
      <c r="AD92" s="207" t="s">
        <v>58</v>
      </c>
      <c r="AE92" s="207" t="s">
        <v>57</v>
      </c>
      <c r="AF92" s="207" t="s">
        <v>57</v>
      </c>
      <c r="AG92" s="207" t="s">
        <v>57</v>
      </c>
      <c r="AH92" s="207" t="s">
        <v>58</v>
      </c>
      <c r="AI92" s="207" t="s">
        <v>57</v>
      </c>
      <c r="AJ92" s="207" t="s">
        <v>57</v>
      </c>
      <c r="AK92" s="207" t="s">
        <v>57</v>
      </c>
      <c r="AL92" s="207" t="s">
        <v>57</v>
      </c>
      <c r="AM92" s="207" t="s">
        <v>57</v>
      </c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</row>
    <row r="93" spans="1:100" s="337" customFormat="1" ht="12.75" x14ac:dyDescent="0.2">
      <c r="A93" s="167"/>
      <c r="B93" s="55" t="s">
        <v>54</v>
      </c>
      <c r="C93" s="345"/>
      <c r="D93" s="169"/>
      <c r="E93" s="162"/>
      <c r="F93" s="338"/>
      <c r="G93" s="339">
        <f t="shared" si="13"/>
        <v>0</v>
      </c>
      <c r="H93" s="79"/>
      <c r="I93" s="79"/>
      <c r="J93" s="79"/>
      <c r="K93" s="79"/>
      <c r="L93" s="79"/>
      <c r="M93" s="79"/>
      <c r="N93" s="358"/>
      <c r="O93" s="100"/>
      <c r="P93" s="100"/>
      <c r="Q93" s="100"/>
      <c r="R93" s="167"/>
      <c r="S93" s="356">
        <f t="shared" si="12"/>
        <v>0</v>
      </c>
      <c r="T93" s="167"/>
      <c r="U93" s="167"/>
      <c r="V93" s="333" t="s">
        <v>57</v>
      </c>
      <c r="W93" s="207" t="s">
        <v>57</v>
      </c>
      <c r="X93" s="207" t="s">
        <v>57</v>
      </c>
      <c r="Y93" s="207" t="s">
        <v>57</v>
      </c>
      <c r="Z93" s="207" t="s">
        <v>57</v>
      </c>
      <c r="AA93" s="207" t="s">
        <v>57</v>
      </c>
      <c r="AB93" s="207" t="s">
        <v>57</v>
      </c>
      <c r="AC93" s="207" t="s">
        <v>57</v>
      </c>
      <c r="AD93" s="207" t="s">
        <v>57</v>
      </c>
      <c r="AE93" s="207" t="s">
        <v>57</v>
      </c>
      <c r="AF93" s="207" t="s">
        <v>57</v>
      </c>
      <c r="AG93" s="207" t="s">
        <v>57</v>
      </c>
      <c r="AH93" s="207" t="s">
        <v>58</v>
      </c>
      <c r="AI93" s="207" t="s">
        <v>57</v>
      </c>
      <c r="AJ93" s="207" t="s">
        <v>57</v>
      </c>
      <c r="AK93" s="207" t="s">
        <v>58</v>
      </c>
      <c r="AL93" s="207" t="s">
        <v>57</v>
      </c>
      <c r="AM93" s="207" t="s">
        <v>57</v>
      </c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</row>
    <row r="94" spans="1:100" s="337" customFormat="1" ht="12.75" x14ac:dyDescent="0.2">
      <c r="A94" s="167"/>
      <c r="B94" s="55" t="s">
        <v>133</v>
      </c>
      <c r="C94" s="345"/>
      <c r="D94" s="169"/>
      <c r="E94" s="162"/>
      <c r="F94" s="338"/>
      <c r="G94" s="339">
        <f t="shared" si="13"/>
        <v>0</v>
      </c>
      <c r="H94" s="79"/>
      <c r="I94" s="79"/>
      <c r="J94" s="79"/>
      <c r="K94" s="79"/>
      <c r="L94" s="79"/>
      <c r="M94" s="79"/>
      <c r="N94" s="362"/>
      <c r="O94" s="100"/>
      <c r="P94" s="100"/>
      <c r="Q94" s="100"/>
      <c r="R94" s="167"/>
      <c r="S94" s="356">
        <f t="shared" si="12"/>
        <v>0</v>
      </c>
      <c r="T94" s="167"/>
      <c r="U94" s="167"/>
      <c r="V94" s="333" t="s">
        <v>57</v>
      </c>
      <c r="W94" s="207" t="s">
        <v>58</v>
      </c>
      <c r="X94" s="207" t="s">
        <v>58</v>
      </c>
      <c r="Y94" s="207" t="s">
        <v>58</v>
      </c>
      <c r="Z94" s="207" t="s">
        <v>57</v>
      </c>
      <c r="AA94" s="207" t="s">
        <v>58</v>
      </c>
      <c r="AB94" s="207" t="s">
        <v>58</v>
      </c>
      <c r="AC94" s="207" t="s">
        <v>58</v>
      </c>
      <c r="AD94" s="207" t="s">
        <v>58</v>
      </c>
      <c r="AE94" s="207" t="s">
        <v>58</v>
      </c>
      <c r="AF94" s="207" t="s">
        <v>58</v>
      </c>
      <c r="AG94" s="207" t="s">
        <v>57</v>
      </c>
      <c r="AH94" s="207" t="s">
        <v>58</v>
      </c>
      <c r="AI94" s="207" t="s">
        <v>58</v>
      </c>
      <c r="AJ94" s="207" t="s">
        <v>58</v>
      </c>
      <c r="AK94" s="207" t="s">
        <v>58</v>
      </c>
      <c r="AL94" s="207" t="s">
        <v>58</v>
      </c>
      <c r="AM94" s="207" t="s">
        <v>58</v>
      </c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</row>
    <row r="95" spans="1:100" s="337" customFormat="1" ht="13.5" thickBot="1" x14ac:dyDescent="0.25">
      <c r="A95" s="167"/>
      <c r="B95" s="38" t="s">
        <v>87</v>
      </c>
      <c r="C95" s="345"/>
      <c r="D95" s="340"/>
      <c r="E95" s="162"/>
      <c r="F95" s="359"/>
      <c r="G95" s="257">
        <f t="shared" si="13"/>
        <v>0</v>
      </c>
      <c r="H95" s="79"/>
      <c r="I95" s="79"/>
      <c r="J95" s="79"/>
      <c r="K95" s="79"/>
      <c r="L95" s="79"/>
      <c r="M95" s="79"/>
      <c r="N95" s="276"/>
      <c r="O95" s="100"/>
      <c r="P95" s="100"/>
      <c r="Q95" s="100"/>
      <c r="R95" s="167"/>
      <c r="S95" s="352">
        <f t="shared" si="12"/>
        <v>0</v>
      </c>
      <c r="T95" s="167"/>
      <c r="U95" s="167"/>
      <c r="V95" s="333" t="s">
        <v>57</v>
      </c>
      <c r="W95" s="207" t="s">
        <v>57</v>
      </c>
      <c r="X95" s="207" t="s">
        <v>57</v>
      </c>
      <c r="Y95" s="207" t="s">
        <v>57</v>
      </c>
      <c r="Z95" s="207" t="s">
        <v>57</v>
      </c>
      <c r="AA95" s="207" t="s">
        <v>57</v>
      </c>
      <c r="AB95" s="207" t="s">
        <v>57</v>
      </c>
      <c r="AC95" s="207" t="s">
        <v>57</v>
      </c>
      <c r="AD95" s="207" t="s">
        <v>57</v>
      </c>
      <c r="AE95" s="207" t="s">
        <v>57</v>
      </c>
      <c r="AF95" s="207" t="s">
        <v>57</v>
      </c>
      <c r="AG95" s="207" t="s">
        <v>57</v>
      </c>
      <c r="AH95" s="207" t="s">
        <v>57</v>
      </c>
      <c r="AI95" s="207" t="s">
        <v>57</v>
      </c>
      <c r="AJ95" s="207" t="s">
        <v>57</v>
      </c>
      <c r="AK95" s="207" t="s">
        <v>57</v>
      </c>
      <c r="AL95" s="207" t="s">
        <v>57</v>
      </c>
      <c r="AM95" s="207" t="s">
        <v>57</v>
      </c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</row>
    <row r="96" spans="1:100" s="337" customFormat="1" ht="18" customHeight="1" thickBot="1" x14ac:dyDescent="0.25">
      <c r="A96" s="167"/>
      <c r="B96" s="326"/>
      <c r="C96" s="345"/>
      <c r="D96" s="341"/>
      <c r="E96" s="342"/>
      <c r="F96" s="341"/>
      <c r="G96" s="341"/>
      <c r="H96" s="341"/>
      <c r="I96" s="341"/>
      <c r="J96" s="341"/>
      <c r="K96" s="341"/>
      <c r="L96" s="341"/>
      <c r="M96" s="341"/>
      <c r="N96" s="368"/>
      <c r="O96" s="100"/>
      <c r="P96" s="100"/>
      <c r="Q96" s="100"/>
      <c r="R96" s="167"/>
      <c r="S96" s="39"/>
      <c r="T96" s="167"/>
      <c r="U96" s="167"/>
      <c r="V96" s="333" t="s">
        <v>57</v>
      </c>
      <c r="W96" s="207" t="s">
        <v>57</v>
      </c>
      <c r="X96" s="207" t="s">
        <v>57</v>
      </c>
      <c r="Y96" s="207" t="s">
        <v>57</v>
      </c>
      <c r="Z96" s="207" t="s">
        <v>57</v>
      </c>
      <c r="AA96" s="207" t="s">
        <v>57</v>
      </c>
      <c r="AB96" s="207" t="s">
        <v>57</v>
      </c>
      <c r="AC96" s="207" t="s">
        <v>57</v>
      </c>
      <c r="AD96" s="207" t="s">
        <v>57</v>
      </c>
      <c r="AE96" s="207" t="s">
        <v>57</v>
      </c>
      <c r="AF96" s="207" t="s">
        <v>57</v>
      </c>
      <c r="AG96" s="207" t="s">
        <v>57</v>
      </c>
      <c r="AH96" s="207" t="s">
        <v>57</v>
      </c>
      <c r="AI96" s="207" t="s">
        <v>57</v>
      </c>
      <c r="AJ96" s="207" t="s">
        <v>57</v>
      </c>
      <c r="AK96" s="207" t="s">
        <v>57</v>
      </c>
      <c r="AL96" s="207" t="s">
        <v>57</v>
      </c>
      <c r="AM96" s="207" t="s">
        <v>57</v>
      </c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</row>
    <row r="97" spans="1:100" s="337" customFormat="1" ht="18" customHeight="1" thickBot="1" x14ac:dyDescent="0.25">
      <c r="A97" s="167"/>
      <c r="B97" s="18" t="s">
        <v>28</v>
      </c>
      <c r="C97" s="345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460" t="s">
        <v>311</v>
      </c>
      <c r="O97" s="370"/>
      <c r="P97" s="370"/>
      <c r="Q97" s="370"/>
      <c r="R97" s="167"/>
      <c r="S97" s="163">
        <f t="shared" ref="S97:S102" si="14">IFERROR(D97/$D$46,0)</f>
        <v>0</v>
      </c>
      <c r="T97" s="167"/>
      <c r="U97" s="167"/>
      <c r="V97" s="333" t="s">
        <v>57</v>
      </c>
      <c r="W97" s="207" t="s">
        <v>57</v>
      </c>
      <c r="X97" s="207" t="s">
        <v>57</v>
      </c>
      <c r="Y97" s="207" t="s">
        <v>57</v>
      </c>
      <c r="Z97" s="207" t="s">
        <v>57</v>
      </c>
      <c r="AA97" s="207" t="s">
        <v>57</v>
      </c>
      <c r="AB97" s="207" t="s">
        <v>57</v>
      </c>
      <c r="AC97" s="207" t="s">
        <v>57</v>
      </c>
      <c r="AD97" s="207" t="s">
        <v>57</v>
      </c>
      <c r="AE97" s="207" t="s">
        <v>57</v>
      </c>
      <c r="AF97" s="207" t="s">
        <v>57</v>
      </c>
      <c r="AG97" s="207" t="s">
        <v>57</v>
      </c>
      <c r="AH97" s="207" t="s">
        <v>57</v>
      </c>
      <c r="AI97" s="207" t="s">
        <v>57</v>
      </c>
      <c r="AJ97" s="207" t="s">
        <v>57</v>
      </c>
      <c r="AK97" s="207" t="s">
        <v>57</v>
      </c>
      <c r="AL97" s="207" t="s">
        <v>57</v>
      </c>
      <c r="AM97" s="207" t="s">
        <v>57</v>
      </c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</row>
    <row r="98" spans="1:100" s="337" customFormat="1" ht="12.75" x14ac:dyDescent="0.2">
      <c r="A98" s="167"/>
      <c r="B98" s="322" t="s">
        <v>12</v>
      </c>
      <c r="C98" s="345"/>
      <c r="D98" s="76"/>
      <c r="E98" s="162"/>
      <c r="F98" s="88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343"/>
      <c r="O98" s="100"/>
      <c r="P98" s="100"/>
      <c r="Q98" s="100"/>
      <c r="R98" s="167"/>
      <c r="S98" s="350">
        <f t="shared" si="14"/>
        <v>0</v>
      </c>
      <c r="T98" s="167"/>
      <c r="U98" s="167"/>
      <c r="V98" s="333" t="s">
        <v>57</v>
      </c>
      <c r="W98" s="207" t="s">
        <v>57</v>
      </c>
      <c r="X98" s="207" t="s">
        <v>57</v>
      </c>
      <c r="Y98" s="207" t="s">
        <v>57</v>
      </c>
      <c r="Z98" s="207" t="s">
        <v>57</v>
      </c>
      <c r="AA98" s="207" t="s">
        <v>57</v>
      </c>
      <c r="AB98" s="207" t="s">
        <v>57</v>
      </c>
      <c r="AC98" s="207" t="s">
        <v>57</v>
      </c>
      <c r="AD98" s="207" t="s">
        <v>57</v>
      </c>
      <c r="AE98" s="207" t="s">
        <v>57</v>
      </c>
      <c r="AF98" s="207" t="s">
        <v>57</v>
      </c>
      <c r="AG98" s="207" t="s">
        <v>57</v>
      </c>
      <c r="AH98" s="207" t="s">
        <v>58</v>
      </c>
      <c r="AI98" s="207" t="s">
        <v>57</v>
      </c>
      <c r="AJ98" s="207" t="s">
        <v>57</v>
      </c>
      <c r="AK98" s="207" t="s">
        <v>57</v>
      </c>
      <c r="AL98" s="207" t="s">
        <v>57</v>
      </c>
      <c r="AM98" s="207" t="s">
        <v>57</v>
      </c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</row>
    <row r="99" spans="1:100" s="337" customFormat="1" ht="12.75" x14ac:dyDescent="0.2">
      <c r="A99" s="167"/>
      <c r="B99" s="54" t="s">
        <v>78</v>
      </c>
      <c r="C99" s="345"/>
      <c r="D99" s="357"/>
      <c r="E99" s="162"/>
      <c r="F99" s="82"/>
      <c r="G99" s="81">
        <f>D99</f>
        <v>0</v>
      </c>
      <c r="H99" s="79"/>
      <c r="I99" s="79"/>
      <c r="J99" s="79"/>
      <c r="K99" s="79"/>
      <c r="L99" s="79"/>
      <c r="M99" s="79"/>
      <c r="N99" s="58"/>
      <c r="O99" s="100"/>
      <c r="P99" s="100"/>
      <c r="Q99" s="100"/>
      <c r="R99" s="167"/>
      <c r="S99" s="350">
        <f t="shared" si="14"/>
        <v>0</v>
      </c>
      <c r="T99" s="167"/>
      <c r="U99" s="167"/>
      <c r="V99" s="333" t="s">
        <v>57</v>
      </c>
      <c r="W99" s="207" t="s">
        <v>57</v>
      </c>
      <c r="X99" s="207" t="s">
        <v>57</v>
      </c>
      <c r="Y99" s="207" t="s">
        <v>57</v>
      </c>
      <c r="Z99" s="207" t="s">
        <v>57</v>
      </c>
      <c r="AA99" s="207" t="s">
        <v>57</v>
      </c>
      <c r="AB99" s="207" t="s">
        <v>57</v>
      </c>
      <c r="AC99" s="207" t="s">
        <v>57</v>
      </c>
      <c r="AD99" s="207" t="s">
        <v>57</v>
      </c>
      <c r="AE99" s="207" t="s">
        <v>57</v>
      </c>
      <c r="AF99" s="207" t="s">
        <v>57</v>
      </c>
      <c r="AG99" s="207" t="s">
        <v>57</v>
      </c>
      <c r="AH99" s="207" t="s">
        <v>58</v>
      </c>
      <c r="AI99" s="207" t="s">
        <v>57</v>
      </c>
      <c r="AJ99" s="207" t="s">
        <v>57</v>
      </c>
      <c r="AK99" s="207" t="s">
        <v>57</v>
      </c>
      <c r="AL99" s="207" t="s">
        <v>57</v>
      </c>
      <c r="AM99" s="207" t="s">
        <v>57</v>
      </c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</row>
    <row r="100" spans="1:100" s="337" customFormat="1" ht="12.75" x14ac:dyDescent="0.2">
      <c r="A100" s="167"/>
      <c r="B100" s="54" t="s">
        <v>76</v>
      </c>
      <c r="C100" s="345"/>
      <c r="D100" s="169"/>
      <c r="E100" s="162"/>
      <c r="F100" s="335"/>
      <c r="G100" s="336">
        <f>D100</f>
        <v>0</v>
      </c>
      <c r="H100" s="79"/>
      <c r="I100" s="79"/>
      <c r="J100" s="79"/>
      <c r="K100" s="79"/>
      <c r="L100" s="79"/>
      <c r="M100" s="79"/>
      <c r="N100" s="58"/>
      <c r="O100" s="100"/>
      <c r="P100" s="100"/>
      <c r="Q100" s="100"/>
      <c r="R100" s="167"/>
      <c r="S100" s="350">
        <f t="shared" si="14"/>
        <v>0</v>
      </c>
      <c r="T100" s="167"/>
      <c r="U100" s="167"/>
      <c r="V100" s="333" t="s">
        <v>57</v>
      </c>
      <c r="W100" s="207" t="s">
        <v>57</v>
      </c>
      <c r="X100" s="207" t="s">
        <v>57</v>
      </c>
      <c r="Y100" s="207" t="s">
        <v>57</v>
      </c>
      <c r="Z100" s="207" t="s">
        <v>57</v>
      </c>
      <c r="AA100" s="207" t="s">
        <v>57</v>
      </c>
      <c r="AB100" s="207" t="s">
        <v>57</v>
      </c>
      <c r="AC100" s="207" t="s">
        <v>57</v>
      </c>
      <c r="AD100" s="207" t="s">
        <v>58</v>
      </c>
      <c r="AE100" s="207" t="s">
        <v>57</v>
      </c>
      <c r="AF100" s="207" t="s">
        <v>57</v>
      </c>
      <c r="AG100" s="207" t="s">
        <v>57</v>
      </c>
      <c r="AH100" s="207" t="s">
        <v>57</v>
      </c>
      <c r="AI100" s="207" t="s">
        <v>57</v>
      </c>
      <c r="AJ100" s="207" t="s">
        <v>57</v>
      </c>
      <c r="AK100" s="207" t="s">
        <v>57</v>
      </c>
      <c r="AL100" s="207" t="s">
        <v>57</v>
      </c>
      <c r="AM100" s="207" t="s">
        <v>57</v>
      </c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</row>
    <row r="101" spans="1:100" s="337" customFormat="1" ht="12.75" x14ac:dyDescent="0.2">
      <c r="A101" s="167"/>
      <c r="B101" s="54" t="s">
        <v>70</v>
      </c>
      <c r="C101" s="345"/>
      <c r="D101" s="168"/>
      <c r="E101" s="162"/>
      <c r="F101" s="335"/>
      <c r="G101" s="336">
        <f>D101</f>
        <v>0</v>
      </c>
      <c r="H101" s="79"/>
      <c r="I101" s="79"/>
      <c r="J101" s="79"/>
      <c r="K101" s="79"/>
      <c r="L101" s="79"/>
      <c r="M101" s="79"/>
      <c r="N101" s="58"/>
      <c r="O101" s="100"/>
      <c r="P101" s="100"/>
      <c r="Q101" s="100"/>
      <c r="R101" s="167"/>
      <c r="S101" s="350">
        <f t="shared" si="14"/>
        <v>0</v>
      </c>
      <c r="T101" s="167"/>
      <c r="U101" s="167"/>
      <c r="V101" s="333" t="s">
        <v>57</v>
      </c>
      <c r="W101" s="207" t="s">
        <v>57</v>
      </c>
      <c r="X101" s="207" t="s">
        <v>57</v>
      </c>
      <c r="Y101" s="207" t="s">
        <v>57</v>
      </c>
      <c r="Z101" s="207" t="s">
        <v>57</v>
      </c>
      <c r="AA101" s="207" t="s">
        <v>57</v>
      </c>
      <c r="AB101" s="207" t="s">
        <v>57</v>
      </c>
      <c r="AC101" s="207" t="s">
        <v>57</v>
      </c>
      <c r="AD101" s="207" t="s">
        <v>57</v>
      </c>
      <c r="AE101" s="207" t="s">
        <v>57</v>
      </c>
      <c r="AF101" s="207" t="s">
        <v>57</v>
      </c>
      <c r="AG101" s="207" t="s">
        <v>57</v>
      </c>
      <c r="AH101" s="207" t="s">
        <v>58</v>
      </c>
      <c r="AI101" s="207" t="s">
        <v>57</v>
      </c>
      <c r="AJ101" s="207" t="s">
        <v>57</v>
      </c>
      <c r="AK101" s="207" t="s">
        <v>57</v>
      </c>
      <c r="AL101" s="207" t="s">
        <v>57</v>
      </c>
      <c r="AM101" s="207" t="s">
        <v>57</v>
      </c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</row>
    <row r="102" spans="1:100" s="337" customFormat="1" ht="13.5" thickBot="1" x14ac:dyDescent="0.25">
      <c r="A102" s="167"/>
      <c r="B102" s="38" t="s">
        <v>77</v>
      </c>
      <c r="C102" s="345"/>
      <c r="D102" s="340"/>
      <c r="E102" s="162"/>
      <c r="F102" s="359"/>
      <c r="G102" s="257">
        <f>D102</f>
        <v>0</v>
      </c>
      <c r="H102" s="79"/>
      <c r="I102" s="79"/>
      <c r="J102" s="79"/>
      <c r="K102" s="79"/>
      <c r="L102" s="79"/>
      <c r="M102" s="79"/>
      <c r="N102" s="276"/>
      <c r="O102" s="100"/>
      <c r="P102" s="100"/>
      <c r="Q102" s="100"/>
      <c r="R102" s="167"/>
      <c r="S102" s="352">
        <f t="shared" si="14"/>
        <v>0</v>
      </c>
      <c r="T102" s="167"/>
      <c r="U102" s="167"/>
      <c r="V102" s="333" t="s">
        <v>57</v>
      </c>
      <c r="W102" s="207" t="s">
        <v>57</v>
      </c>
      <c r="X102" s="207" t="s">
        <v>57</v>
      </c>
      <c r="Y102" s="207" t="s">
        <v>57</v>
      </c>
      <c r="Z102" s="207" t="s">
        <v>57</v>
      </c>
      <c r="AA102" s="207" t="s">
        <v>57</v>
      </c>
      <c r="AB102" s="207" t="s">
        <v>57</v>
      </c>
      <c r="AC102" s="207" t="s">
        <v>57</v>
      </c>
      <c r="AD102" s="207" t="s">
        <v>57</v>
      </c>
      <c r="AE102" s="207" t="s">
        <v>57</v>
      </c>
      <c r="AF102" s="207" t="s">
        <v>57</v>
      </c>
      <c r="AG102" s="207" t="s">
        <v>57</v>
      </c>
      <c r="AH102" s="207" t="s">
        <v>57</v>
      </c>
      <c r="AI102" s="207" t="s">
        <v>57</v>
      </c>
      <c r="AJ102" s="207" t="s">
        <v>57</v>
      </c>
      <c r="AK102" s="207" t="s">
        <v>57</v>
      </c>
      <c r="AL102" s="207" t="s">
        <v>57</v>
      </c>
      <c r="AM102" s="207" t="s">
        <v>57</v>
      </c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  <c r="BZ102" s="167"/>
      <c r="CA102" s="167"/>
      <c r="CB102" s="167"/>
      <c r="CC102" s="167"/>
      <c r="CD102" s="167"/>
      <c r="CE102" s="167"/>
      <c r="CF102" s="167"/>
      <c r="CG102" s="167"/>
      <c r="CH102" s="167"/>
      <c r="CI102" s="167"/>
      <c r="CJ102" s="167"/>
      <c r="CK102" s="167"/>
      <c r="CL102" s="167"/>
      <c r="CM102" s="167"/>
      <c r="CN102" s="167"/>
      <c r="CO102" s="167"/>
      <c r="CP102" s="167"/>
      <c r="CQ102" s="167"/>
      <c r="CR102" s="167"/>
      <c r="CS102" s="167"/>
      <c r="CT102" s="167"/>
      <c r="CU102" s="167"/>
      <c r="CV102" s="167"/>
    </row>
    <row r="103" spans="1:100" s="9" customFormat="1" ht="18" customHeight="1" thickBot="1" x14ac:dyDescent="0.25">
      <c r="A103" s="171"/>
      <c r="B103" s="326"/>
      <c r="C103" s="345"/>
      <c r="D103" s="341"/>
      <c r="E103" s="342"/>
      <c r="F103" s="341"/>
      <c r="G103" s="341"/>
      <c r="H103" s="341"/>
      <c r="I103" s="341"/>
      <c r="J103" s="341"/>
      <c r="K103" s="341"/>
      <c r="L103" s="341"/>
      <c r="M103" s="341"/>
      <c r="N103" s="100"/>
      <c r="O103" s="100"/>
      <c r="P103" s="100"/>
      <c r="Q103" s="100"/>
      <c r="R103" s="174"/>
      <c r="S103" s="39"/>
      <c r="T103" s="171"/>
      <c r="U103" s="171"/>
      <c r="V103" s="333" t="s">
        <v>57</v>
      </c>
      <c r="W103" s="207" t="s">
        <v>57</v>
      </c>
      <c r="X103" s="207" t="s">
        <v>57</v>
      </c>
      <c r="Y103" s="207" t="s">
        <v>57</v>
      </c>
      <c r="Z103" s="207" t="s">
        <v>57</v>
      </c>
      <c r="AA103" s="207" t="s">
        <v>57</v>
      </c>
      <c r="AB103" s="207" t="s">
        <v>57</v>
      </c>
      <c r="AC103" s="207" t="s">
        <v>57</v>
      </c>
      <c r="AD103" s="207" t="s">
        <v>57</v>
      </c>
      <c r="AE103" s="207" t="s">
        <v>57</v>
      </c>
      <c r="AF103" s="207" t="s">
        <v>57</v>
      </c>
      <c r="AG103" s="207" t="s">
        <v>57</v>
      </c>
      <c r="AH103" s="207" t="s">
        <v>57</v>
      </c>
      <c r="AI103" s="207" t="s">
        <v>57</v>
      </c>
      <c r="AJ103" s="207" t="s">
        <v>57</v>
      </c>
      <c r="AK103" s="207" t="s">
        <v>57</v>
      </c>
      <c r="AL103" s="207" t="s">
        <v>57</v>
      </c>
      <c r="AM103" s="207" t="s">
        <v>57</v>
      </c>
      <c r="AN103" s="171"/>
      <c r="AO103" s="171"/>
      <c r="AP103" s="171"/>
      <c r="AQ103" s="171"/>
      <c r="AR103" s="171"/>
      <c r="AS103" s="171"/>
      <c r="AT103" s="171"/>
      <c r="AU103" s="171"/>
      <c r="AV103" s="171"/>
      <c r="AW103" s="171"/>
      <c r="AX103" s="171"/>
      <c r="AY103" s="171"/>
      <c r="AZ103" s="171"/>
      <c r="BA103" s="171"/>
      <c r="BB103" s="171"/>
      <c r="BC103" s="171"/>
      <c r="BD103" s="171"/>
      <c r="BE103" s="171"/>
      <c r="BF103" s="171"/>
      <c r="BG103" s="171"/>
      <c r="BH103" s="171"/>
      <c r="BI103" s="171"/>
      <c r="BJ103" s="171"/>
      <c r="BK103" s="171"/>
      <c r="BL103" s="171"/>
      <c r="BM103" s="171"/>
      <c r="BN103" s="171"/>
      <c r="BO103" s="171"/>
      <c r="BP103" s="171"/>
      <c r="BQ103" s="171"/>
      <c r="BR103" s="171"/>
      <c r="BS103" s="171"/>
      <c r="BT103" s="171"/>
      <c r="BU103" s="171"/>
      <c r="BV103" s="171"/>
      <c r="BW103" s="171"/>
      <c r="BX103" s="171"/>
      <c r="BY103" s="171"/>
      <c r="BZ103" s="171"/>
      <c r="CA103" s="171"/>
      <c r="CB103" s="171"/>
      <c r="CC103" s="171"/>
      <c r="CD103" s="171"/>
      <c r="CE103" s="171"/>
      <c r="CF103" s="171"/>
      <c r="CG103" s="171"/>
      <c r="CH103" s="171"/>
      <c r="CI103" s="171"/>
      <c r="CJ103" s="171"/>
      <c r="CK103" s="171"/>
      <c r="CL103" s="171"/>
      <c r="CM103" s="171"/>
      <c r="CN103" s="171"/>
      <c r="CO103" s="171"/>
      <c r="CP103" s="171"/>
      <c r="CQ103" s="171"/>
      <c r="CR103" s="171"/>
      <c r="CS103" s="171"/>
      <c r="CT103" s="171"/>
      <c r="CU103" s="171"/>
      <c r="CV103" s="171"/>
    </row>
    <row r="104" spans="1:100" s="9" customFormat="1" ht="18" customHeight="1" thickBot="1" x14ac:dyDescent="0.25">
      <c r="A104" s="171"/>
      <c r="B104" s="18" t="s">
        <v>19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173"/>
      <c r="K104" s="43">
        <f>SUM(K105:K122)</f>
        <v>0</v>
      </c>
      <c r="L104" s="50"/>
      <c r="M104" s="50"/>
      <c r="N104" s="460" t="s">
        <v>311</v>
      </c>
      <c r="O104" s="369"/>
      <c r="P104" s="369"/>
      <c r="Q104" s="369"/>
      <c r="R104" s="167"/>
      <c r="S104" s="163">
        <f t="shared" ref="S104:S122" si="16">IFERROR(D104/$D$46,0)</f>
        <v>0</v>
      </c>
      <c r="T104" s="167"/>
      <c r="U104" s="167"/>
      <c r="V104" s="333" t="s">
        <v>57</v>
      </c>
      <c r="W104" s="207" t="s">
        <v>57</v>
      </c>
      <c r="X104" s="207" t="s">
        <v>57</v>
      </c>
      <c r="Y104" s="207" t="s">
        <v>57</v>
      </c>
      <c r="Z104" s="207" t="s">
        <v>57</v>
      </c>
      <c r="AA104" s="207" t="s">
        <v>57</v>
      </c>
      <c r="AB104" s="207" t="s">
        <v>57</v>
      </c>
      <c r="AC104" s="207" t="s">
        <v>57</v>
      </c>
      <c r="AD104" s="207" t="s">
        <v>57</v>
      </c>
      <c r="AE104" s="207" t="s">
        <v>57</v>
      </c>
      <c r="AF104" s="207" t="s">
        <v>57</v>
      </c>
      <c r="AG104" s="207" t="s">
        <v>57</v>
      </c>
      <c r="AH104" s="207" t="s">
        <v>57</v>
      </c>
      <c r="AI104" s="207" t="s">
        <v>57</v>
      </c>
      <c r="AJ104" s="207" t="s">
        <v>57</v>
      </c>
      <c r="AK104" s="207" t="s">
        <v>57</v>
      </c>
      <c r="AL104" s="207" t="s">
        <v>57</v>
      </c>
      <c r="AM104" s="207" t="s">
        <v>57</v>
      </c>
      <c r="AN104" s="171"/>
      <c r="AO104" s="171"/>
      <c r="AP104" s="171"/>
      <c r="AQ104" s="171"/>
      <c r="AR104" s="171"/>
      <c r="AS104" s="171"/>
      <c r="AT104" s="171"/>
      <c r="AU104" s="171"/>
      <c r="AV104" s="171"/>
      <c r="AW104" s="171"/>
      <c r="AX104" s="171"/>
      <c r="AY104" s="171"/>
      <c r="AZ104" s="171"/>
      <c r="BA104" s="171"/>
      <c r="BB104" s="171"/>
      <c r="BC104" s="171"/>
      <c r="BD104" s="171"/>
      <c r="BE104" s="171"/>
      <c r="BF104" s="171"/>
      <c r="BG104" s="171"/>
      <c r="BH104" s="171"/>
      <c r="BI104" s="171"/>
      <c r="BJ104" s="171"/>
      <c r="BK104" s="171"/>
      <c r="BL104" s="171"/>
      <c r="BM104" s="171"/>
      <c r="BN104" s="171"/>
      <c r="BO104" s="171"/>
      <c r="BP104" s="171"/>
      <c r="BQ104" s="171"/>
      <c r="BR104" s="171"/>
      <c r="BS104" s="171"/>
      <c r="BT104" s="171"/>
      <c r="BU104" s="171"/>
      <c r="BV104" s="171"/>
      <c r="BW104" s="171"/>
      <c r="BX104" s="171"/>
      <c r="BY104" s="171"/>
      <c r="BZ104" s="171"/>
      <c r="CA104" s="171"/>
      <c r="CB104" s="171"/>
      <c r="CC104" s="171"/>
      <c r="CD104" s="171"/>
      <c r="CE104" s="171"/>
      <c r="CF104" s="171"/>
      <c r="CG104" s="171"/>
      <c r="CH104" s="171"/>
      <c r="CI104" s="171"/>
      <c r="CJ104" s="171"/>
      <c r="CK104" s="171"/>
      <c r="CL104" s="171"/>
      <c r="CM104" s="171"/>
      <c r="CN104" s="171"/>
      <c r="CO104" s="171"/>
      <c r="CP104" s="171"/>
      <c r="CQ104" s="171"/>
      <c r="CR104" s="171"/>
      <c r="CS104" s="171"/>
      <c r="CT104" s="171"/>
      <c r="CU104" s="171"/>
      <c r="CV104" s="171"/>
    </row>
    <row r="105" spans="1:100" s="9" customFormat="1" ht="12.75" x14ac:dyDescent="0.2">
      <c r="A105" s="171"/>
      <c r="B105" s="322" t="s">
        <v>26</v>
      </c>
      <c r="C105" s="8"/>
      <c r="D105" s="168"/>
      <c r="E105" s="30"/>
      <c r="F105" s="88"/>
      <c r="G105" s="84">
        <f t="shared" ref="G105:G115" si="17">D105</f>
        <v>0</v>
      </c>
      <c r="H105" s="79"/>
      <c r="I105" s="79"/>
      <c r="J105" s="79"/>
      <c r="K105" s="409"/>
      <c r="L105" s="79"/>
      <c r="M105" s="79"/>
      <c r="N105" s="343"/>
      <c r="O105" s="369"/>
      <c r="P105" s="369"/>
      <c r="Q105" s="369"/>
      <c r="R105" s="167"/>
      <c r="S105" s="350">
        <f t="shared" si="16"/>
        <v>0</v>
      </c>
      <c r="T105" s="167"/>
      <c r="U105" s="167"/>
      <c r="V105" s="333" t="s">
        <v>57</v>
      </c>
      <c r="W105" s="207" t="s">
        <v>57</v>
      </c>
      <c r="X105" s="207" t="s">
        <v>57</v>
      </c>
      <c r="Y105" s="207" t="s">
        <v>57</v>
      </c>
      <c r="Z105" s="207" t="s">
        <v>57</v>
      </c>
      <c r="AA105" s="207" t="s">
        <v>57</v>
      </c>
      <c r="AB105" s="207" t="s">
        <v>57</v>
      </c>
      <c r="AC105" s="207" t="s">
        <v>57</v>
      </c>
      <c r="AD105" s="207" t="s">
        <v>57</v>
      </c>
      <c r="AE105" s="207" t="s">
        <v>57</v>
      </c>
      <c r="AF105" s="207" t="s">
        <v>57</v>
      </c>
      <c r="AG105" s="207" t="s">
        <v>57</v>
      </c>
      <c r="AH105" s="207" t="s">
        <v>57</v>
      </c>
      <c r="AI105" s="207" t="s">
        <v>57</v>
      </c>
      <c r="AJ105" s="207" t="s">
        <v>57</v>
      </c>
      <c r="AK105" s="207" t="s">
        <v>57</v>
      </c>
      <c r="AL105" s="207" t="s">
        <v>57</v>
      </c>
      <c r="AM105" s="207" t="s">
        <v>57</v>
      </c>
      <c r="AN105" s="171"/>
      <c r="AO105" s="171"/>
      <c r="AP105" s="171"/>
      <c r="AQ105" s="171"/>
      <c r="AR105" s="171"/>
      <c r="AS105" s="171"/>
      <c r="AT105" s="171"/>
      <c r="AU105" s="171"/>
      <c r="AV105" s="171"/>
      <c r="AW105" s="171"/>
      <c r="AX105" s="171"/>
      <c r="AY105" s="171"/>
      <c r="AZ105" s="171"/>
      <c r="BA105" s="171"/>
      <c r="BB105" s="171"/>
      <c r="BC105" s="171"/>
      <c r="BD105" s="171"/>
      <c r="BE105" s="171"/>
      <c r="BF105" s="171"/>
      <c r="BG105" s="171"/>
      <c r="BH105" s="171"/>
      <c r="BI105" s="171"/>
      <c r="BJ105" s="171"/>
      <c r="BK105" s="171"/>
      <c r="BL105" s="171"/>
      <c r="BM105" s="171"/>
      <c r="BN105" s="171"/>
      <c r="BO105" s="171"/>
      <c r="BP105" s="171"/>
      <c r="BQ105" s="171"/>
      <c r="BR105" s="171"/>
      <c r="BS105" s="171"/>
      <c r="BT105" s="171"/>
      <c r="BU105" s="171"/>
      <c r="BV105" s="171"/>
      <c r="BW105" s="171"/>
      <c r="BX105" s="171"/>
      <c r="BY105" s="171"/>
      <c r="BZ105" s="171"/>
      <c r="CA105" s="171"/>
      <c r="CB105" s="171"/>
      <c r="CC105" s="171"/>
      <c r="CD105" s="171"/>
      <c r="CE105" s="171"/>
      <c r="CF105" s="171"/>
      <c r="CG105" s="171"/>
      <c r="CH105" s="171"/>
      <c r="CI105" s="171"/>
      <c r="CJ105" s="171"/>
      <c r="CK105" s="171"/>
      <c r="CL105" s="171"/>
      <c r="CM105" s="171"/>
      <c r="CN105" s="171"/>
      <c r="CO105" s="171"/>
      <c r="CP105" s="171"/>
      <c r="CQ105" s="171"/>
      <c r="CR105" s="171"/>
      <c r="CS105" s="171"/>
      <c r="CT105" s="171"/>
      <c r="CU105" s="171"/>
      <c r="CV105" s="171"/>
    </row>
    <row r="106" spans="1:100" s="9" customFormat="1" ht="13.5" thickBot="1" x14ac:dyDescent="0.25">
      <c r="A106" s="171"/>
      <c r="B106" s="54" t="s">
        <v>7</v>
      </c>
      <c r="C106" s="8"/>
      <c r="D106" s="168"/>
      <c r="E106" s="30"/>
      <c r="F106" s="82"/>
      <c r="G106" s="81">
        <f t="shared" si="17"/>
        <v>0</v>
      </c>
      <c r="H106" s="79"/>
      <c r="I106" s="79"/>
      <c r="J106" s="79"/>
      <c r="K106" s="411"/>
      <c r="L106" s="79"/>
      <c r="M106" s="79"/>
      <c r="N106" s="358"/>
      <c r="O106" s="369"/>
      <c r="P106" s="369"/>
      <c r="Q106" s="369"/>
      <c r="R106" s="167"/>
      <c r="S106" s="350">
        <f t="shared" si="16"/>
        <v>0</v>
      </c>
      <c r="T106" s="167"/>
      <c r="U106" s="167"/>
      <c r="V106" s="333" t="s">
        <v>57</v>
      </c>
      <c r="W106" s="207" t="s">
        <v>57</v>
      </c>
      <c r="X106" s="207" t="s">
        <v>57</v>
      </c>
      <c r="Y106" s="207" t="s">
        <v>57</v>
      </c>
      <c r="Z106" s="207" t="s">
        <v>57</v>
      </c>
      <c r="AA106" s="207" t="s">
        <v>57</v>
      </c>
      <c r="AB106" s="207" t="s">
        <v>57</v>
      </c>
      <c r="AC106" s="207" t="s">
        <v>57</v>
      </c>
      <c r="AD106" s="207" t="s">
        <v>57</v>
      </c>
      <c r="AE106" s="207" t="s">
        <v>57</v>
      </c>
      <c r="AF106" s="207" t="s">
        <v>57</v>
      </c>
      <c r="AG106" s="207" t="s">
        <v>57</v>
      </c>
      <c r="AH106" s="207" t="s">
        <v>58</v>
      </c>
      <c r="AI106" s="207" t="s">
        <v>57</v>
      </c>
      <c r="AJ106" s="207" t="s">
        <v>57</v>
      </c>
      <c r="AK106" s="207" t="s">
        <v>57</v>
      </c>
      <c r="AL106" s="207" t="s">
        <v>57</v>
      </c>
      <c r="AM106" s="207" t="s">
        <v>57</v>
      </c>
      <c r="AN106" s="171"/>
      <c r="AO106" s="171"/>
      <c r="AP106" s="171"/>
      <c r="AQ106" s="171"/>
      <c r="AR106" s="171"/>
      <c r="AS106" s="171"/>
      <c r="AT106" s="171"/>
      <c r="AU106" s="171"/>
      <c r="AV106" s="171"/>
      <c r="AW106" s="171"/>
      <c r="AX106" s="171"/>
      <c r="AY106" s="171"/>
      <c r="AZ106" s="171"/>
      <c r="BA106" s="171"/>
      <c r="BB106" s="171"/>
      <c r="BC106" s="171"/>
      <c r="BD106" s="171"/>
      <c r="BE106" s="171"/>
      <c r="BF106" s="171"/>
      <c r="BG106" s="171"/>
      <c r="BH106" s="171"/>
      <c r="BI106" s="171"/>
      <c r="BJ106" s="171"/>
      <c r="BK106" s="171"/>
      <c r="BL106" s="171"/>
      <c r="BM106" s="171"/>
      <c r="BN106" s="171"/>
      <c r="BO106" s="171"/>
      <c r="BP106" s="171"/>
      <c r="BQ106" s="171"/>
      <c r="BR106" s="171"/>
      <c r="BS106" s="171"/>
      <c r="BT106" s="171"/>
      <c r="BU106" s="171"/>
      <c r="BV106" s="171"/>
      <c r="BW106" s="171"/>
      <c r="BX106" s="171"/>
      <c r="BY106" s="171"/>
      <c r="BZ106" s="171"/>
      <c r="CA106" s="171"/>
      <c r="CB106" s="171"/>
      <c r="CC106" s="171"/>
      <c r="CD106" s="171"/>
      <c r="CE106" s="171"/>
      <c r="CF106" s="171"/>
      <c r="CG106" s="171"/>
      <c r="CH106" s="171"/>
      <c r="CI106" s="171"/>
      <c r="CJ106" s="171"/>
      <c r="CK106" s="171"/>
      <c r="CL106" s="171"/>
      <c r="CM106" s="171"/>
      <c r="CN106" s="171"/>
      <c r="CO106" s="171"/>
      <c r="CP106" s="171"/>
      <c r="CQ106" s="171"/>
      <c r="CR106" s="171"/>
      <c r="CS106" s="171"/>
      <c r="CT106" s="171"/>
      <c r="CU106" s="171"/>
      <c r="CV106" s="171"/>
    </row>
    <row r="107" spans="1:100" s="9" customFormat="1" ht="12.75" x14ac:dyDescent="0.2">
      <c r="A107" s="171"/>
      <c r="B107" s="54" t="s">
        <v>8</v>
      </c>
      <c r="C107" s="8"/>
      <c r="D107" s="168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358"/>
      <c r="O107" s="369"/>
      <c r="P107" s="369"/>
      <c r="Q107" s="369"/>
      <c r="R107" s="167"/>
      <c r="S107" s="350">
        <f t="shared" si="16"/>
        <v>0</v>
      </c>
      <c r="T107" s="167"/>
      <c r="U107" s="167"/>
      <c r="V107" s="333" t="s">
        <v>57</v>
      </c>
      <c r="W107" s="207" t="s">
        <v>57</v>
      </c>
      <c r="X107" s="207" t="s">
        <v>57</v>
      </c>
      <c r="Y107" s="207" t="s">
        <v>57</v>
      </c>
      <c r="Z107" s="207" t="s">
        <v>57</v>
      </c>
      <c r="AA107" s="207" t="s">
        <v>57</v>
      </c>
      <c r="AB107" s="207" t="s">
        <v>57</v>
      </c>
      <c r="AC107" s="207" t="s">
        <v>57</v>
      </c>
      <c r="AD107" s="207" t="s">
        <v>57</v>
      </c>
      <c r="AE107" s="207" t="s">
        <v>57</v>
      </c>
      <c r="AF107" s="207" t="s">
        <v>57</v>
      </c>
      <c r="AG107" s="207" t="s">
        <v>57</v>
      </c>
      <c r="AH107" s="207" t="s">
        <v>57</v>
      </c>
      <c r="AI107" s="207" t="s">
        <v>57</v>
      </c>
      <c r="AJ107" s="207" t="s">
        <v>57</v>
      </c>
      <c r="AK107" s="207" t="s">
        <v>57</v>
      </c>
      <c r="AL107" s="207" t="s">
        <v>57</v>
      </c>
      <c r="AM107" s="207" t="s">
        <v>57</v>
      </c>
      <c r="AN107" s="171"/>
      <c r="AO107" s="171"/>
      <c r="AP107" s="171"/>
      <c r="AQ107" s="171"/>
      <c r="AR107" s="171"/>
      <c r="AS107" s="171"/>
      <c r="AT107" s="171"/>
      <c r="AU107" s="171"/>
      <c r="AV107" s="171"/>
      <c r="AW107" s="171"/>
      <c r="AX107" s="171"/>
      <c r="AY107" s="171"/>
      <c r="AZ107" s="171"/>
      <c r="BA107" s="171"/>
      <c r="BB107" s="171"/>
      <c r="BC107" s="171"/>
      <c r="BD107" s="171"/>
      <c r="BE107" s="171"/>
      <c r="BF107" s="171"/>
      <c r="BG107" s="171"/>
      <c r="BH107" s="171"/>
      <c r="BI107" s="171"/>
      <c r="BJ107" s="171"/>
      <c r="BK107" s="171"/>
      <c r="BL107" s="171"/>
      <c r="BM107" s="171"/>
      <c r="BN107" s="171"/>
      <c r="BO107" s="171"/>
      <c r="BP107" s="171"/>
      <c r="BQ107" s="171"/>
      <c r="BR107" s="171"/>
      <c r="BS107" s="171"/>
      <c r="BT107" s="171"/>
      <c r="BU107" s="171"/>
      <c r="BV107" s="171"/>
      <c r="BW107" s="171"/>
      <c r="BX107" s="171"/>
      <c r="BY107" s="171"/>
      <c r="BZ107" s="171"/>
      <c r="CA107" s="171"/>
      <c r="CB107" s="171"/>
      <c r="CC107" s="171"/>
      <c r="CD107" s="171"/>
      <c r="CE107" s="171"/>
      <c r="CF107" s="171"/>
      <c r="CG107" s="171"/>
      <c r="CH107" s="171"/>
      <c r="CI107" s="171"/>
      <c r="CJ107" s="171"/>
      <c r="CK107" s="171"/>
      <c r="CL107" s="171"/>
      <c r="CM107" s="171"/>
      <c r="CN107" s="171"/>
      <c r="CO107" s="171"/>
      <c r="CP107" s="171"/>
      <c r="CQ107" s="171"/>
      <c r="CR107" s="171"/>
      <c r="CS107" s="171"/>
      <c r="CT107" s="171"/>
      <c r="CU107" s="171"/>
      <c r="CV107" s="171"/>
    </row>
    <row r="108" spans="1:100" s="9" customFormat="1" ht="12.75" x14ac:dyDescent="0.2">
      <c r="A108" s="171"/>
      <c r="B108" s="54" t="s">
        <v>17</v>
      </c>
      <c r="C108" s="8"/>
      <c r="D108" s="168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358"/>
      <c r="O108" s="369"/>
      <c r="P108" s="369"/>
      <c r="Q108" s="369"/>
      <c r="R108" s="167"/>
      <c r="S108" s="350">
        <f t="shared" si="16"/>
        <v>0</v>
      </c>
      <c r="T108" s="167"/>
      <c r="U108" s="167"/>
      <c r="V108" s="333" t="s">
        <v>57</v>
      </c>
      <c r="W108" s="207" t="s">
        <v>57</v>
      </c>
      <c r="X108" s="207" t="s">
        <v>57</v>
      </c>
      <c r="Y108" s="207" t="s">
        <v>57</v>
      </c>
      <c r="Z108" s="207" t="s">
        <v>57</v>
      </c>
      <c r="AA108" s="207" t="s">
        <v>57</v>
      </c>
      <c r="AB108" s="207" t="s">
        <v>57</v>
      </c>
      <c r="AC108" s="207" t="s">
        <v>57</v>
      </c>
      <c r="AD108" s="207" t="s">
        <v>57</v>
      </c>
      <c r="AE108" s="207" t="s">
        <v>57</v>
      </c>
      <c r="AF108" s="207" t="s">
        <v>57</v>
      </c>
      <c r="AG108" s="207" t="s">
        <v>57</v>
      </c>
      <c r="AH108" s="207" t="s">
        <v>58</v>
      </c>
      <c r="AI108" s="207" t="s">
        <v>57</v>
      </c>
      <c r="AJ108" s="207" t="s">
        <v>57</v>
      </c>
      <c r="AK108" s="207" t="s">
        <v>57</v>
      </c>
      <c r="AL108" s="207" t="s">
        <v>57</v>
      </c>
      <c r="AM108" s="207" t="s">
        <v>57</v>
      </c>
      <c r="AN108" s="171"/>
      <c r="AO108" s="171"/>
      <c r="AP108" s="171"/>
      <c r="AQ108" s="171"/>
      <c r="AR108" s="171"/>
      <c r="AS108" s="171"/>
      <c r="AT108" s="171"/>
      <c r="AU108" s="171"/>
      <c r="AV108" s="171"/>
      <c r="AW108" s="171"/>
      <c r="AX108" s="171"/>
      <c r="AY108" s="171"/>
      <c r="AZ108" s="171"/>
      <c r="BA108" s="171"/>
      <c r="BB108" s="171"/>
      <c r="BC108" s="171"/>
      <c r="BD108" s="171"/>
      <c r="BE108" s="171"/>
      <c r="BF108" s="171"/>
      <c r="BG108" s="171"/>
      <c r="BH108" s="171"/>
      <c r="BI108" s="171"/>
      <c r="BJ108" s="171"/>
      <c r="BK108" s="171"/>
      <c r="BL108" s="171"/>
      <c r="BM108" s="171"/>
      <c r="BN108" s="171"/>
      <c r="BO108" s="171"/>
      <c r="BP108" s="171"/>
      <c r="BQ108" s="171"/>
      <c r="BR108" s="171"/>
      <c r="BS108" s="171"/>
      <c r="BT108" s="171"/>
      <c r="BU108" s="171"/>
      <c r="BV108" s="171"/>
      <c r="BW108" s="171"/>
      <c r="BX108" s="171"/>
      <c r="BY108" s="171"/>
      <c r="BZ108" s="171"/>
      <c r="CA108" s="171"/>
      <c r="CB108" s="171"/>
      <c r="CC108" s="171"/>
      <c r="CD108" s="171"/>
      <c r="CE108" s="171"/>
      <c r="CF108" s="171"/>
      <c r="CG108" s="171"/>
      <c r="CH108" s="171"/>
      <c r="CI108" s="171"/>
      <c r="CJ108" s="171"/>
      <c r="CK108" s="171"/>
      <c r="CL108" s="171"/>
      <c r="CM108" s="171"/>
      <c r="CN108" s="171"/>
      <c r="CO108" s="171"/>
      <c r="CP108" s="171"/>
      <c r="CQ108" s="171"/>
      <c r="CR108" s="171"/>
      <c r="CS108" s="171"/>
      <c r="CT108" s="171"/>
      <c r="CU108" s="171"/>
      <c r="CV108" s="171"/>
    </row>
    <row r="109" spans="1:100" s="9" customFormat="1" ht="12.75" x14ac:dyDescent="0.2">
      <c r="A109" s="171"/>
      <c r="B109" s="54" t="s">
        <v>73</v>
      </c>
      <c r="C109" s="8"/>
      <c r="D109" s="168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358"/>
      <c r="O109" s="369"/>
      <c r="P109" s="369"/>
      <c r="Q109" s="369"/>
      <c r="R109" s="167"/>
      <c r="S109" s="350">
        <f t="shared" si="16"/>
        <v>0</v>
      </c>
      <c r="T109" s="167"/>
      <c r="U109" s="167"/>
      <c r="V109" s="333" t="s">
        <v>57</v>
      </c>
      <c r="W109" s="207" t="s">
        <v>57</v>
      </c>
      <c r="X109" s="207" t="s">
        <v>57</v>
      </c>
      <c r="Y109" s="207" t="s">
        <v>57</v>
      </c>
      <c r="Z109" s="207" t="s">
        <v>57</v>
      </c>
      <c r="AA109" s="207" t="s">
        <v>57</v>
      </c>
      <c r="AB109" s="207" t="s">
        <v>57</v>
      </c>
      <c r="AC109" s="207" t="s">
        <v>57</v>
      </c>
      <c r="AD109" s="207" t="s">
        <v>57</v>
      </c>
      <c r="AE109" s="207" t="s">
        <v>57</v>
      </c>
      <c r="AF109" s="207" t="s">
        <v>57</v>
      </c>
      <c r="AG109" s="207" t="s">
        <v>57</v>
      </c>
      <c r="AH109" s="207" t="s">
        <v>58</v>
      </c>
      <c r="AI109" s="207" t="s">
        <v>57</v>
      </c>
      <c r="AJ109" s="207" t="s">
        <v>57</v>
      </c>
      <c r="AK109" s="207" t="s">
        <v>58</v>
      </c>
      <c r="AL109" s="207" t="s">
        <v>57</v>
      </c>
      <c r="AM109" s="207" t="s">
        <v>57</v>
      </c>
      <c r="AN109" s="171"/>
      <c r="AO109" s="171"/>
      <c r="AP109" s="171"/>
      <c r="AQ109" s="171"/>
      <c r="AR109" s="171"/>
      <c r="AS109" s="171"/>
      <c r="AT109" s="171"/>
      <c r="AU109" s="171"/>
      <c r="AV109" s="171"/>
      <c r="AW109" s="171"/>
      <c r="AX109" s="171"/>
      <c r="AY109" s="171"/>
      <c r="AZ109" s="171"/>
      <c r="BA109" s="171"/>
      <c r="BB109" s="171"/>
      <c r="BC109" s="171"/>
      <c r="BD109" s="171"/>
      <c r="BE109" s="171"/>
      <c r="BF109" s="171"/>
      <c r="BG109" s="171"/>
      <c r="BH109" s="171"/>
      <c r="BI109" s="171"/>
      <c r="BJ109" s="171"/>
      <c r="BK109" s="171"/>
      <c r="BL109" s="171"/>
      <c r="BM109" s="171"/>
      <c r="BN109" s="171"/>
      <c r="BO109" s="171"/>
      <c r="BP109" s="171"/>
      <c r="BQ109" s="171"/>
      <c r="BR109" s="171"/>
      <c r="BS109" s="171"/>
      <c r="BT109" s="171"/>
      <c r="BU109" s="171"/>
      <c r="BV109" s="171"/>
      <c r="BW109" s="171"/>
      <c r="BX109" s="171"/>
      <c r="BY109" s="171"/>
      <c r="BZ109" s="171"/>
      <c r="CA109" s="171"/>
      <c r="CB109" s="171"/>
      <c r="CC109" s="171"/>
      <c r="CD109" s="171"/>
      <c r="CE109" s="171"/>
      <c r="CF109" s="171"/>
      <c r="CG109" s="171"/>
      <c r="CH109" s="171"/>
      <c r="CI109" s="171"/>
      <c r="CJ109" s="171"/>
      <c r="CK109" s="171"/>
      <c r="CL109" s="171"/>
      <c r="CM109" s="171"/>
      <c r="CN109" s="171"/>
      <c r="CO109" s="171"/>
      <c r="CP109" s="171"/>
      <c r="CQ109" s="171"/>
      <c r="CR109" s="171"/>
      <c r="CS109" s="171"/>
      <c r="CT109" s="171"/>
      <c r="CU109" s="171"/>
      <c r="CV109" s="171"/>
    </row>
    <row r="110" spans="1:100" s="9" customFormat="1" ht="12.75" hidden="1" x14ac:dyDescent="0.2">
      <c r="A110" s="171"/>
      <c r="B110" s="86" t="s">
        <v>125</v>
      </c>
      <c r="C110" s="8"/>
      <c r="D110" s="401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408"/>
      <c r="O110" s="369"/>
      <c r="P110" s="369"/>
      <c r="Q110" s="369"/>
      <c r="R110" s="167"/>
      <c r="S110" s="350">
        <f t="shared" si="16"/>
        <v>0</v>
      </c>
      <c r="T110" s="167"/>
      <c r="U110" s="167"/>
      <c r="V110" s="333" t="s">
        <v>57</v>
      </c>
      <c r="W110" s="207" t="s">
        <v>57</v>
      </c>
      <c r="X110" s="207" t="s">
        <v>57</v>
      </c>
      <c r="Y110" s="207" t="s">
        <v>57</v>
      </c>
      <c r="Z110" s="207" t="s">
        <v>57</v>
      </c>
      <c r="AA110" s="207" t="s">
        <v>57</v>
      </c>
      <c r="AB110" s="207" t="s">
        <v>57</v>
      </c>
      <c r="AC110" s="207" t="s">
        <v>57</v>
      </c>
      <c r="AD110" s="207" t="s">
        <v>58</v>
      </c>
      <c r="AE110" s="207" t="s">
        <v>57</v>
      </c>
      <c r="AF110" s="207" t="s">
        <v>57</v>
      </c>
      <c r="AG110" s="207" t="s">
        <v>58</v>
      </c>
      <c r="AH110" s="207" t="s">
        <v>58</v>
      </c>
      <c r="AI110" s="207" t="s">
        <v>57</v>
      </c>
      <c r="AJ110" s="207" t="s">
        <v>58</v>
      </c>
      <c r="AK110" s="207" t="s">
        <v>58</v>
      </c>
      <c r="AL110" s="207" t="s">
        <v>57</v>
      </c>
      <c r="AM110" s="207" t="s">
        <v>57</v>
      </c>
      <c r="AN110" s="171"/>
      <c r="AO110" s="171"/>
      <c r="AP110" s="171"/>
      <c r="AQ110" s="171"/>
      <c r="AR110" s="171"/>
      <c r="AS110" s="171"/>
      <c r="AT110" s="171"/>
      <c r="AU110" s="171"/>
      <c r="AV110" s="171"/>
      <c r="AW110" s="171"/>
      <c r="AX110" s="171"/>
      <c r="AY110" s="171"/>
      <c r="AZ110" s="171"/>
      <c r="BA110" s="171"/>
      <c r="BB110" s="171"/>
      <c r="BC110" s="171"/>
      <c r="BD110" s="171"/>
      <c r="BE110" s="171"/>
      <c r="BF110" s="171"/>
      <c r="BG110" s="171"/>
      <c r="BH110" s="171"/>
      <c r="BI110" s="171"/>
      <c r="BJ110" s="171"/>
      <c r="BK110" s="171"/>
      <c r="BL110" s="171"/>
      <c r="BM110" s="171"/>
      <c r="BN110" s="171"/>
      <c r="BO110" s="171"/>
      <c r="BP110" s="171"/>
      <c r="BQ110" s="171"/>
      <c r="BR110" s="171"/>
      <c r="BS110" s="171"/>
      <c r="BT110" s="171"/>
      <c r="BU110" s="171"/>
      <c r="BV110" s="171"/>
      <c r="BW110" s="171"/>
      <c r="BX110" s="171"/>
      <c r="BY110" s="171"/>
      <c r="BZ110" s="171"/>
      <c r="CA110" s="171"/>
      <c r="CB110" s="171"/>
      <c r="CC110" s="171"/>
      <c r="CD110" s="171"/>
      <c r="CE110" s="171"/>
      <c r="CF110" s="171"/>
      <c r="CG110" s="171"/>
      <c r="CH110" s="171"/>
      <c r="CI110" s="171"/>
      <c r="CJ110" s="171"/>
      <c r="CK110" s="171"/>
      <c r="CL110" s="171"/>
      <c r="CM110" s="171"/>
      <c r="CN110" s="171"/>
      <c r="CO110" s="171"/>
      <c r="CP110" s="171"/>
      <c r="CQ110" s="171"/>
      <c r="CR110" s="171"/>
      <c r="CS110" s="171"/>
      <c r="CT110" s="171"/>
      <c r="CU110" s="171"/>
      <c r="CV110" s="171"/>
    </row>
    <row r="111" spans="1:100" s="9" customFormat="1" ht="12.75" x14ac:dyDescent="0.2">
      <c r="A111" s="171"/>
      <c r="B111" s="86" t="s">
        <v>89</v>
      </c>
      <c r="C111" s="8"/>
      <c r="D111" s="168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358"/>
      <c r="O111" s="369"/>
      <c r="P111" s="369"/>
      <c r="Q111" s="369"/>
      <c r="R111" s="167"/>
      <c r="S111" s="350">
        <f t="shared" si="16"/>
        <v>0</v>
      </c>
      <c r="T111" s="167"/>
      <c r="U111" s="167"/>
      <c r="V111" s="333" t="s">
        <v>57</v>
      </c>
      <c r="W111" s="207" t="s">
        <v>57</v>
      </c>
      <c r="X111" s="207" t="s">
        <v>57</v>
      </c>
      <c r="Y111" s="207" t="s">
        <v>57</v>
      </c>
      <c r="Z111" s="207" t="s">
        <v>57</v>
      </c>
      <c r="AA111" s="207" t="s">
        <v>57</v>
      </c>
      <c r="AB111" s="207" t="s">
        <v>57</v>
      </c>
      <c r="AC111" s="207" t="s">
        <v>57</v>
      </c>
      <c r="AD111" s="207" t="s">
        <v>58</v>
      </c>
      <c r="AE111" s="207" t="s">
        <v>57</v>
      </c>
      <c r="AF111" s="207" t="s">
        <v>57</v>
      </c>
      <c r="AG111" s="207" t="s">
        <v>57</v>
      </c>
      <c r="AH111" s="207" t="s">
        <v>58</v>
      </c>
      <c r="AI111" s="207" t="s">
        <v>57</v>
      </c>
      <c r="AJ111" s="207" t="s">
        <v>57</v>
      </c>
      <c r="AK111" s="207" t="s">
        <v>58</v>
      </c>
      <c r="AL111" s="207" t="s">
        <v>57</v>
      </c>
      <c r="AM111" s="207" t="s">
        <v>57</v>
      </c>
      <c r="AN111" s="171"/>
      <c r="AO111" s="171"/>
      <c r="AP111" s="171"/>
      <c r="AQ111" s="171"/>
      <c r="AR111" s="171"/>
      <c r="AS111" s="171"/>
      <c r="AT111" s="171"/>
      <c r="AU111" s="171"/>
      <c r="AV111" s="171"/>
      <c r="AW111" s="171"/>
      <c r="AX111" s="171"/>
      <c r="AY111" s="171"/>
      <c r="AZ111" s="171"/>
      <c r="BA111" s="171"/>
      <c r="BB111" s="171"/>
      <c r="BC111" s="171"/>
      <c r="BD111" s="171"/>
      <c r="BE111" s="171"/>
      <c r="BF111" s="171"/>
      <c r="BG111" s="171"/>
      <c r="BH111" s="171"/>
      <c r="BI111" s="171"/>
      <c r="BJ111" s="171"/>
      <c r="BK111" s="171"/>
      <c r="BL111" s="171"/>
      <c r="BM111" s="171"/>
      <c r="BN111" s="171"/>
      <c r="BO111" s="171"/>
      <c r="BP111" s="171"/>
      <c r="BQ111" s="171"/>
      <c r="BR111" s="171"/>
      <c r="BS111" s="171"/>
      <c r="BT111" s="171"/>
      <c r="BU111" s="171"/>
      <c r="BV111" s="171"/>
      <c r="BW111" s="171"/>
      <c r="BX111" s="171"/>
      <c r="BY111" s="171"/>
      <c r="BZ111" s="171"/>
      <c r="CA111" s="171"/>
      <c r="CB111" s="171"/>
      <c r="CC111" s="171"/>
      <c r="CD111" s="171"/>
      <c r="CE111" s="171"/>
      <c r="CF111" s="171"/>
      <c r="CG111" s="171"/>
      <c r="CH111" s="171"/>
      <c r="CI111" s="171"/>
      <c r="CJ111" s="171"/>
      <c r="CK111" s="171"/>
      <c r="CL111" s="171"/>
      <c r="CM111" s="171"/>
      <c r="CN111" s="171"/>
      <c r="CO111" s="171"/>
      <c r="CP111" s="171"/>
      <c r="CQ111" s="171"/>
      <c r="CR111" s="171"/>
      <c r="CS111" s="171"/>
      <c r="CT111" s="171"/>
      <c r="CU111" s="171"/>
      <c r="CV111" s="171"/>
    </row>
    <row r="112" spans="1:100" s="9" customFormat="1" ht="12.75" hidden="1" x14ac:dyDescent="0.2">
      <c r="A112" s="171"/>
      <c r="B112" s="55" t="s">
        <v>66</v>
      </c>
      <c r="C112" s="8"/>
      <c r="D112" s="401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408"/>
      <c r="O112" s="369"/>
      <c r="P112" s="369"/>
      <c r="Q112" s="369"/>
      <c r="R112" s="167"/>
      <c r="S112" s="350">
        <f t="shared" si="16"/>
        <v>0</v>
      </c>
      <c r="T112" s="167"/>
      <c r="U112" s="167"/>
      <c r="V112" s="333" t="s">
        <v>57</v>
      </c>
      <c r="W112" s="207" t="s">
        <v>58</v>
      </c>
      <c r="X112" s="207" t="s">
        <v>58</v>
      </c>
      <c r="Y112" s="207" t="s">
        <v>58</v>
      </c>
      <c r="Z112" s="207" t="s">
        <v>58</v>
      </c>
      <c r="AA112" s="207" t="s">
        <v>58</v>
      </c>
      <c r="AB112" s="207" t="s">
        <v>58</v>
      </c>
      <c r="AC112" s="207" t="s">
        <v>58</v>
      </c>
      <c r="AD112" s="207" t="s">
        <v>58</v>
      </c>
      <c r="AE112" s="207" t="s">
        <v>58</v>
      </c>
      <c r="AF112" s="207" t="s">
        <v>58</v>
      </c>
      <c r="AG112" s="207" t="s">
        <v>58</v>
      </c>
      <c r="AH112" s="207" t="s">
        <v>58</v>
      </c>
      <c r="AI112" s="207" t="s">
        <v>58</v>
      </c>
      <c r="AJ112" s="207" t="s">
        <v>58</v>
      </c>
      <c r="AK112" s="207" t="s">
        <v>58</v>
      </c>
      <c r="AL112" s="207" t="s">
        <v>58</v>
      </c>
      <c r="AM112" s="207" t="s">
        <v>58</v>
      </c>
      <c r="AN112" s="171"/>
      <c r="AO112" s="171"/>
      <c r="AP112" s="171"/>
      <c r="AQ112" s="171"/>
      <c r="AR112" s="171"/>
      <c r="AS112" s="171"/>
      <c r="AT112" s="171"/>
      <c r="AU112" s="171"/>
      <c r="AV112" s="171"/>
      <c r="AW112" s="171"/>
      <c r="AX112" s="171"/>
      <c r="AY112" s="171"/>
      <c r="AZ112" s="171"/>
      <c r="BA112" s="171"/>
      <c r="BB112" s="171"/>
      <c r="BC112" s="171"/>
      <c r="BD112" s="171"/>
      <c r="BE112" s="171"/>
      <c r="BF112" s="171"/>
      <c r="BG112" s="171"/>
      <c r="BH112" s="171"/>
      <c r="BI112" s="171"/>
      <c r="BJ112" s="171"/>
      <c r="BK112" s="171"/>
      <c r="BL112" s="171"/>
      <c r="BM112" s="171"/>
      <c r="BN112" s="171"/>
      <c r="BO112" s="171"/>
      <c r="BP112" s="171"/>
      <c r="BQ112" s="171"/>
      <c r="BR112" s="171"/>
      <c r="BS112" s="171"/>
      <c r="BT112" s="171"/>
      <c r="BU112" s="171"/>
      <c r="BV112" s="171"/>
      <c r="BW112" s="171"/>
      <c r="BX112" s="171"/>
      <c r="BY112" s="171"/>
      <c r="BZ112" s="171"/>
      <c r="CA112" s="171"/>
      <c r="CB112" s="171"/>
      <c r="CC112" s="171"/>
      <c r="CD112" s="171"/>
      <c r="CE112" s="171"/>
      <c r="CF112" s="171"/>
      <c r="CG112" s="171"/>
      <c r="CH112" s="171"/>
      <c r="CI112" s="171"/>
      <c r="CJ112" s="171"/>
      <c r="CK112" s="171"/>
      <c r="CL112" s="171"/>
      <c r="CM112" s="171"/>
      <c r="CN112" s="171"/>
      <c r="CO112" s="171"/>
      <c r="CP112" s="171"/>
      <c r="CQ112" s="171"/>
      <c r="CR112" s="171"/>
      <c r="CS112" s="171"/>
      <c r="CT112" s="171"/>
      <c r="CU112" s="171"/>
      <c r="CV112" s="171"/>
    </row>
    <row r="113" spans="1:100" s="9" customFormat="1" ht="12.75" x14ac:dyDescent="0.2">
      <c r="A113" s="171"/>
      <c r="B113" s="54" t="s">
        <v>276</v>
      </c>
      <c r="C113" s="8"/>
      <c r="D113" s="168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358"/>
      <c r="O113" s="369"/>
      <c r="P113" s="369"/>
      <c r="Q113" s="369"/>
      <c r="R113" s="167"/>
      <c r="S113" s="350">
        <f t="shared" si="16"/>
        <v>0</v>
      </c>
      <c r="T113" s="167"/>
      <c r="U113" s="167"/>
      <c r="V113" s="333" t="s">
        <v>57</v>
      </c>
      <c r="W113" s="207" t="s">
        <v>57</v>
      </c>
      <c r="X113" s="207" t="s">
        <v>58</v>
      </c>
      <c r="Y113" s="207" t="s">
        <v>58</v>
      </c>
      <c r="Z113" s="207" t="s">
        <v>57</v>
      </c>
      <c r="AA113" s="207" t="s">
        <v>57</v>
      </c>
      <c r="AB113" s="207" t="s">
        <v>57</v>
      </c>
      <c r="AC113" s="207" t="s">
        <v>57</v>
      </c>
      <c r="AD113" s="207" t="s">
        <v>58</v>
      </c>
      <c r="AE113" s="207" t="s">
        <v>57</v>
      </c>
      <c r="AF113" s="207" t="s">
        <v>57</v>
      </c>
      <c r="AG113" s="207" t="s">
        <v>57</v>
      </c>
      <c r="AH113" s="207" t="s">
        <v>58</v>
      </c>
      <c r="AI113" s="207" t="s">
        <v>58</v>
      </c>
      <c r="AJ113" s="207" t="s">
        <v>58</v>
      </c>
      <c r="AK113" s="207" t="s">
        <v>58</v>
      </c>
      <c r="AL113" s="207" t="s">
        <v>58</v>
      </c>
      <c r="AM113" s="207" t="s">
        <v>58</v>
      </c>
      <c r="AN113" s="171"/>
      <c r="AO113" s="171"/>
      <c r="AP113" s="171"/>
      <c r="AQ113" s="171"/>
      <c r="AR113" s="171"/>
      <c r="AS113" s="171"/>
      <c r="AT113" s="171"/>
      <c r="AU113" s="171"/>
      <c r="AV113" s="171"/>
      <c r="AW113" s="171"/>
      <c r="AX113" s="171"/>
      <c r="AY113" s="171"/>
      <c r="AZ113" s="171"/>
      <c r="BA113" s="171"/>
      <c r="BB113" s="171"/>
      <c r="BC113" s="171"/>
      <c r="BD113" s="171"/>
      <c r="BE113" s="171"/>
      <c r="BF113" s="171"/>
      <c r="BG113" s="171"/>
      <c r="BH113" s="171"/>
      <c r="BI113" s="171"/>
      <c r="BJ113" s="171"/>
      <c r="BK113" s="171"/>
      <c r="BL113" s="171"/>
      <c r="BM113" s="171"/>
      <c r="BN113" s="171"/>
      <c r="BO113" s="171"/>
      <c r="BP113" s="171"/>
      <c r="BQ113" s="171"/>
      <c r="BR113" s="171"/>
      <c r="BS113" s="171"/>
      <c r="BT113" s="171"/>
      <c r="BU113" s="171"/>
      <c r="BV113" s="171"/>
      <c r="BW113" s="171"/>
      <c r="BX113" s="171"/>
      <c r="BY113" s="171"/>
      <c r="BZ113" s="171"/>
      <c r="CA113" s="171"/>
      <c r="CB113" s="171"/>
      <c r="CC113" s="171"/>
      <c r="CD113" s="171"/>
      <c r="CE113" s="171"/>
      <c r="CF113" s="171"/>
      <c r="CG113" s="171"/>
      <c r="CH113" s="171"/>
      <c r="CI113" s="171"/>
      <c r="CJ113" s="171"/>
      <c r="CK113" s="171"/>
      <c r="CL113" s="171"/>
      <c r="CM113" s="171"/>
      <c r="CN113" s="171"/>
      <c r="CO113" s="171"/>
      <c r="CP113" s="171"/>
      <c r="CQ113" s="171"/>
      <c r="CR113" s="171"/>
      <c r="CS113" s="171"/>
      <c r="CT113" s="171"/>
      <c r="CU113" s="171"/>
      <c r="CV113" s="171"/>
    </row>
    <row r="114" spans="1:100" s="9" customFormat="1" ht="12.75" x14ac:dyDescent="0.2">
      <c r="A114" s="171"/>
      <c r="B114" s="55" t="s">
        <v>85</v>
      </c>
      <c r="C114" s="345"/>
      <c r="D114" s="169"/>
      <c r="E114" s="162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58"/>
      <c r="O114" s="100"/>
      <c r="P114" s="100"/>
      <c r="Q114" s="100"/>
      <c r="R114" s="167"/>
      <c r="S114" s="350">
        <f t="shared" si="16"/>
        <v>0</v>
      </c>
      <c r="T114" s="167"/>
      <c r="U114" s="167"/>
      <c r="V114" s="333" t="s">
        <v>57</v>
      </c>
      <c r="W114" s="207" t="s">
        <v>57</v>
      </c>
      <c r="X114" s="207" t="s">
        <v>57</v>
      </c>
      <c r="Y114" s="207" t="s">
        <v>57</v>
      </c>
      <c r="Z114" s="207" t="s">
        <v>57</v>
      </c>
      <c r="AA114" s="207" t="s">
        <v>57</v>
      </c>
      <c r="AB114" s="207" t="s">
        <v>57</v>
      </c>
      <c r="AC114" s="207" t="s">
        <v>57</v>
      </c>
      <c r="AD114" s="207" t="s">
        <v>57</v>
      </c>
      <c r="AE114" s="207" t="s">
        <v>57</v>
      </c>
      <c r="AF114" s="207" t="s">
        <v>57</v>
      </c>
      <c r="AG114" s="207" t="s">
        <v>57</v>
      </c>
      <c r="AH114" s="207" t="s">
        <v>58</v>
      </c>
      <c r="AI114" s="207" t="s">
        <v>57</v>
      </c>
      <c r="AJ114" s="207" t="s">
        <v>57</v>
      </c>
      <c r="AK114" s="207" t="s">
        <v>58</v>
      </c>
      <c r="AL114" s="207" t="s">
        <v>57</v>
      </c>
      <c r="AM114" s="207" t="s">
        <v>57</v>
      </c>
      <c r="AN114" s="171"/>
      <c r="AO114" s="171"/>
      <c r="AP114" s="171"/>
      <c r="AQ114" s="171"/>
      <c r="AR114" s="171"/>
      <c r="AS114" s="171"/>
      <c r="AT114" s="171"/>
      <c r="AU114" s="171"/>
      <c r="AV114" s="171"/>
      <c r="AW114" s="171"/>
      <c r="AX114" s="171"/>
      <c r="AY114" s="171"/>
      <c r="AZ114" s="171"/>
      <c r="BA114" s="171"/>
      <c r="BB114" s="171"/>
      <c r="BC114" s="171"/>
      <c r="BD114" s="171"/>
      <c r="BE114" s="171"/>
      <c r="BF114" s="171"/>
      <c r="BG114" s="171"/>
      <c r="BH114" s="171"/>
      <c r="BI114" s="171"/>
      <c r="BJ114" s="171"/>
      <c r="BK114" s="171"/>
      <c r="BL114" s="171"/>
      <c r="BM114" s="171"/>
      <c r="BN114" s="171"/>
      <c r="BO114" s="171"/>
      <c r="BP114" s="171"/>
      <c r="BQ114" s="171"/>
      <c r="BR114" s="171"/>
      <c r="BS114" s="171"/>
      <c r="BT114" s="171"/>
      <c r="BU114" s="171"/>
      <c r="BV114" s="171"/>
      <c r="BW114" s="171"/>
      <c r="BX114" s="171"/>
      <c r="BY114" s="171"/>
      <c r="BZ114" s="171"/>
      <c r="CA114" s="171"/>
      <c r="CB114" s="171"/>
      <c r="CC114" s="171"/>
      <c r="CD114" s="171"/>
      <c r="CE114" s="171"/>
      <c r="CF114" s="171"/>
      <c r="CG114" s="171"/>
      <c r="CH114" s="171"/>
      <c r="CI114" s="171"/>
      <c r="CJ114" s="171"/>
      <c r="CK114" s="171"/>
      <c r="CL114" s="171"/>
      <c r="CM114" s="171"/>
      <c r="CN114" s="171"/>
      <c r="CO114" s="171"/>
      <c r="CP114" s="171"/>
      <c r="CQ114" s="171"/>
      <c r="CR114" s="171"/>
      <c r="CS114" s="171"/>
      <c r="CT114" s="171"/>
      <c r="CU114" s="171"/>
      <c r="CV114" s="171"/>
    </row>
    <row r="115" spans="1:100" s="9" customFormat="1" ht="12.75" x14ac:dyDescent="0.2">
      <c r="A115" s="171"/>
      <c r="B115" s="55" t="s">
        <v>277</v>
      </c>
      <c r="C115" s="345"/>
      <c r="D115" s="169"/>
      <c r="E115" s="162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58"/>
      <c r="O115" s="100"/>
      <c r="P115" s="100"/>
      <c r="Q115" s="100"/>
      <c r="R115" s="167"/>
      <c r="S115" s="350">
        <f t="shared" si="16"/>
        <v>0</v>
      </c>
      <c r="T115" s="167"/>
      <c r="U115" s="167"/>
      <c r="V115" s="333" t="s">
        <v>57</v>
      </c>
      <c r="W115" s="207" t="s">
        <v>57</v>
      </c>
      <c r="X115" s="207" t="s">
        <v>57</v>
      </c>
      <c r="Y115" s="207" t="s">
        <v>57</v>
      </c>
      <c r="Z115" s="207" t="s">
        <v>57</v>
      </c>
      <c r="AA115" s="207" t="s">
        <v>57</v>
      </c>
      <c r="AB115" s="207" t="s">
        <v>57</v>
      </c>
      <c r="AC115" s="207" t="s">
        <v>57</v>
      </c>
      <c r="AD115" s="207" t="s">
        <v>57</v>
      </c>
      <c r="AE115" s="207" t="s">
        <v>57</v>
      </c>
      <c r="AF115" s="207" t="s">
        <v>57</v>
      </c>
      <c r="AG115" s="207" t="s">
        <v>57</v>
      </c>
      <c r="AH115" s="207" t="s">
        <v>58</v>
      </c>
      <c r="AI115" s="207" t="s">
        <v>57</v>
      </c>
      <c r="AJ115" s="207" t="s">
        <v>57</v>
      </c>
      <c r="AK115" s="207" t="s">
        <v>58</v>
      </c>
      <c r="AL115" s="207" t="s">
        <v>57</v>
      </c>
      <c r="AM115" s="207" t="s">
        <v>57</v>
      </c>
      <c r="AN115" s="171"/>
      <c r="AO115" s="171"/>
      <c r="AP115" s="171"/>
      <c r="AQ115" s="171"/>
      <c r="AR115" s="171"/>
      <c r="AS115" s="171"/>
      <c r="AT115" s="171"/>
      <c r="AU115" s="171"/>
      <c r="AV115" s="171"/>
      <c r="AW115" s="171"/>
      <c r="AX115" s="171"/>
      <c r="AY115" s="171"/>
      <c r="AZ115" s="171"/>
      <c r="BA115" s="171"/>
      <c r="BB115" s="171"/>
      <c r="BC115" s="171"/>
      <c r="BD115" s="171"/>
      <c r="BE115" s="171"/>
      <c r="BF115" s="171"/>
      <c r="BG115" s="171"/>
      <c r="BH115" s="171"/>
      <c r="BI115" s="171"/>
      <c r="BJ115" s="171"/>
      <c r="BK115" s="171"/>
      <c r="BL115" s="171"/>
      <c r="BM115" s="171"/>
      <c r="BN115" s="171"/>
      <c r="BO115" s="171"/>
      <c r="BP115" s="171"/>
      <c r="BQ115" s="171"/>
      <c r="BR115" s="171"/>
      <c r="BS115" s="171"/>
      <c r="BT115" s="171"/>
      <c r="BU115" s="171"/>
      <c r="BV115" s="171"/>
      <c r="BW115" s="171"/>
      <c r="BX115" s="171"/>
      <c r="BY115" s="171"/>
      <c r="BZ115" s="171"/>
      <c r="CA115" s="171"/>
      <c r="CB115" s="171"/>
      <c r="CC115" s="171"/>
      <c r="CD115" s="171"/>
      <c r="CE115" s="171"/>
      <c r="CF115" s="171"/>
      <c r="CG115" s="171"/>
      <c r="CH115" s="171"/>
      <c r="CI115" s="171"/>
      <c r="CJ115" s="171"/>
      <c r="CK115" s="171"/>
      <c r="CL115" s="171"/>
      <c r="CM115" s="171"/>
      <c r="CN115" s="171"/>
      <c r="CO115" s="171"/>
      <c r="CP115" s="171"/>
      <c r="CQ115" s="171"/>
      <c r="CR115" s="171"/>
      <c r="CS115" s="171"/>
      <c r="CT115" s="171"/>
      <c r="CU115" s="171"/>
      <c r="CV115" s="171"/>
    </row>
    <row r="116" spans="1:100" s="9" customFormat="1" ht="12.75" hidden="1" x14ac:dyDescent="0.2">
      <c r="A116" s="171"/>
      <c r="B116" s="54" t="s">
        <v>278</v>
      </c>
      <c r="C116" s="8"/>
      <c r="D116" s="401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408"/>
      <c r="O116" s="369"/>
      <c r="P116" s="369"/>
      <c r="Q116" s="369"/>
      <c r="R116" s="167"/>
      <c r="S116" s="350">
        <f t="shared" si="16"/>
        <v>0</v>
      </c>
      <c r="T116" s="167"/>
      <c r="U116" s="167"/>
      <c r="V116" s="333" t="s">
        <v>58</v>
      </c>
      <c r="W116" s="207" t="s">
        <v>57</v>
      </c>
      <c r="X116" s="207" t="s">
        <v>58</v>
      </c>
      <c r="Y116" s="207" t="s">
        <v>58</v>
      </c>
      <c r="Z116" s="207" t="s">
        <v>57</v>
      </c>
      <c r="AA116" s="207" t="s">
        <v>58</v>
      </c>
      <c r="AB116" s="207" t="s">
        <v>57</v>
      </c>
      <c r="AC116" s="207" t="s">
        <v>57</v>
      </c>
      <c r="AD116" s="207" t="s">
        <v>58</v>
      </c>
      <c r="AE116" s="207" t="s">
        <v>57</v>
      </c>
      <c r="AF116" s="207" t="s">
        <v>57</v>
      </c>
      <c r="AG116" s="207" t="s">
        <v>58</v>
      </c>
      <c r="AH116" s="207" t="s">
        <v>58</v>
      </c>
      <c r="AI116" s="207" t="s">
        <v>58</v>
      </c>
      <c r="AJ116" s="207" t="s">
        <v>58</v>
      </c>
      <c r="AK116" s="207" t="s">
        <v>58</v>
      </c>
      <c r="AL116" s="207" t="s">
        <v>58</v>
      </c>
      <c r="AM116" s="207" t="s">
        <v>58</v>
      </c>
      <c r="AN116" s="171"/>
      <c r="AO116" s="171"/>
      <c r="AP116" s="171"/>
      <c r="AQ116" s="171"/>
      <c r="AR116" s="171"/>
      <c r="AS116" s="171"/>
      <c r="AT116" s="171"/>
      <c r="AU116" s="171"/>
      <c r="AV116" s="171"/>
      <c r="AW116" s="171"/>
      <c r="AX116" s="171"/>
      <c r="AY116" s="171"/>
      <c r="AZ116" s="171"/>
      <c r="BA116" s="171"/>
      <c r="BB116" s="171"/>
      <c r="BC116" s="171"/>
      <c r="BD116" s="171"/>
      <c r="BE116" s="171"/>
      <c r="BF116" s="171"/>
      <c r="BG116" s="171"/>
      <c r="BH116" s="171"/>
      <c r="BI116" s="171"/>
      <c r="BJ116" s="171"/>
      <c r="BK116" s="171"/>
      <c r="BL116" s="171"/>
      <c r="BM116" s="171"/>
      <c r="BN116" s="171"/>
      <c r="BO116" s="171"/>
      <c r="BP116" s="171"/>
      <c r="BQ116" s="171"/>
      <c r="BR116" s="171"/>
      <c r="BS116" s="171"/>
      <c r="BT116" s="171"/>
      <c r="BU116" s="171"/>
      <c r="BV116" s="171"/>
      <c r="BW116" s="171"/>
      <c r="BX116" s="171"/>
      <c r="BY116" s="171"/>
      <c r="BZ116" s="171"/>
      <c r="CA116" s="171"/>
      <c r="CB116" s="171"/>
      <c r="CC116" s="171"/>
      <c r="CD116" s="171"/>
      <c r="CE116" s="171"/>
      <c r="CF116" s="171"/>
      <c r="CG116" s="171"/>
      <c r="CH116" s="171"/>
      <c r="CI116" s="171"/>
      <c r="CJ116" s="171"/>
      <c r="CK116" s="171"/>
      <c r="CL116" s="171"/>
      <c r="CM116" s="171"/>
      <c r="CN116" s="171"/>
      <c r="CO116" s="171"/>
      <c r="CP116" s="171"/>
      <c r="CQ116" s="171"/>
      <c r="CR116" s="171"/>
      <c r="CS116" s="171"/>
      <c r="CT116" s="171"/>
      <c r="CU116" s="171"/>
      <c r="CV116" s="171"/>
    </row>
    <row r="117" spans="1:100" s="9" customFormat="1" ht="12.75" hidden="1" x14ac:dyDescent="0.2">
      <c r="A117" s="171"/>
      <c r="B117" s="55" t="s">
        <v>126</v>
      </c>
      <c r="C117" s="8"/>
      <c r="D117" s="401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408"/>
      <c r="O117" s="369"/>
      <c r="P117" s="369"/>
      <c r="Q117" s="369"/>
      <c r="R117" s="167"/>
      <c r="S117" s="350">
        <f t="shared" si="16"/>
        <v>0</v>
      </c>
      <c r="T117" s="167"/>
      <c r="U117" s="167"/>
      <c r="V117" s="207" t="s">
        <v>58</v>
      </c>
      <c r="W117" s="207" t="s">
        <v>58</v>
      </c>
      <c r="X117" s="207" t="s">
        <v>58</v>
      </c>
      <c r="Y117" s="207" t="s">
        <v>58</v>
      </c>
      <c r="Z117" s="207" t="s">
        <v>57</v>
      </c>
      <c r="AA117" s="207" t="s">
        <v>58</v>
      </c>
      <c r="AB117" s="207" t="s">
        <v>58</v>
      </c>
      <c r="AC117" s="207" t="s">
        <v>58</v>
      </c>
      <c r="AD117" s="207" t="s">
        <v>58</v>
      </c>
      <c r="AE117" s="207" t="s">
        <v>58</v>
      </c>
      <c r="AF117" s="207" t="s">
        <v>57</v>
      </c>
      <c r="AG117" s="207" t="s">
        <v>58</v>
      </c>
      <c r="AH117" s="207" t="s">
        <v>58</v>
      </c>
      <c r="AI117" s="207" t="s">
        <v>58</v>
      </c>
      <c r="AJ117" s="207" t="s">
        <v>58</v>
      </c>
      <c r="AK117" s="207" t="s">
        <v>58</v>
      </c>
      <c r="AL117" s="207" t="s">
        <v>58</v>
      </c>
      <c r="AM117" s="207" t="s">
        <v>58</v>
      </c>
      <c r="AN117" s="171"/>
      <c r="AO117" s="171"/>
      <c r="AP117" s="171"/>
      <c r="AQ117" s="171"/>
      <c r="AR117" s="171"/>
      <c r="AS117" s="171"/>
      <c r="AT117" s="171"/>
      <c r="AU117" s="171"/>
      <c r="AV117" s="171"/>
      <c r="AW117" s="171"/>
      <c r="AX117" s="171"/>
      <c r="AY117" s="171"/>
      <c r="AZ117" s="171"/>
      <c r="BA117" s="171"/>
      <c r="BB117" s="171"/>
      <c r="BC117" s="171"/>
      <c r="BD117" s="171"/>
      <c r="BE117" s="171"/>
      <c r="BF117" s="171"/>
      <c r="BG117" s="171"/>
      <c r="BH117" s="171"/>
      <c r="BI117" s="171"/>
      <c r="BJ117" s="171"/>
      <c r="BK117" s="171"/>
      <c r="BL117" s="171"/>
      <c r="BM117" s="171"/>
      <c r="BN117" s="171"/>
      <c r="BO117" s="171"/>
      <c r="BP117" s="171"/>
      <c r="BQ117" s="171"/>
      <c r="BR117" s="171"/>
      <c r="BS117" s="171"/>
      <c r="BT117" s="171"/>
      <c r="BU117" s="171"/>
      <c r="BV117" s="171"/>
      <c r="BW117" s="171"/>
      <c r="BX117" s="171"/>
      <c r="BY117" s="171"/>
      <c r="BZ117" s="171"/>
      <c r="CA117" s="171"/>
      <c r="CB117" s="171"/>
      <c r="CC117" s="171"/>
      <c r="CD117" s="171"/>
      <c r="CE117" s="171"/>
      <c r="CF117" s="171"/>
      <c r="CG117" s="171"/>
      <c r="CH117" s="171"/>
      <c r="CI117" s="171"/>
      <c r="CJ117" s="171"/>
      <c r="CK117" s="171"/>
      <c r="CL117" s="171"/>
      <c r="CM117" s="171"/>
      <c r="CN117" s="171"/>
      <c r="CO117" s="171"/>
      <c r="CP117" s="171"/>
      <c r="CQ117" s="171"/>
      <c r="CR117" s="171"/>
      <c r="CS117" s="171"/>
      <c r="CT117" s="171"/>
      <c r="CU117" s="171"/>
      <c r="CV117" s="171"/>
    </row>
    <row r="118" spans="1:100" s="9" customFormat="1" ht="12.75" x14ac:dyDescent="0.2">
      <c r="A118" s="171"/>
      <c r="B118" s="55" t="s">
        <v>88</v>
      </c>
      <c r="C118" s="8"/>
      <c r="D118" s="168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358"/>
      <c r="O118" s="369"/>
      <c r="P118" s="369"/>
      <c r="Q118" s="369"/>
      <c r="R118" s="167"/>
      <c r="S118" s="350">
        <f t="shared" si="16"/>
        <v>0</v>
      </c>
      <c r="T118" s="167"/>
      <c r="U118" s="167"/>
      <c r="V118" s="333" t="s">
        <v>57</v>
      </c>
      <c r="W118" s="207" t="s">
        <v>57</v>
      </c>
      <c r="X118" s="207" t="s">
        <v>57</v>
      </c>
      <c r="Y118" s="207" t="s">
        <v>57</v>
      </c>
      <c r="Z118" s="207" t="s">
        <v>57</v>
      </c>
      <c r="AA118" s="207" t="s">
        <v>57</v>
      </c>
      <c r="AB118" s="207" t="s">
        <v>57</v>
      </c>
      <c r="AC118" s="207" t="s">
        <v>57</v>
      </c>
      <c r="AD118" s="207" t="s">
        <v>57</v>
      </c>
      <c r="AE118" s="207" t="s">
        <v>57</v>
      </c>
      <c r="AF118" s="207" t="s">
        <v>57</v>
      </c>
      <c r="AG118" s="207" t="s">
        <v>57</v>
      </c>
      <c r="AH118" s="207" t="s">
        <v>58</v>
      </c>
      <c r="AI118" s="207" t="s">
        <v>57</v>
      </c>
      <c r="AJ118" s="207" t="s">
        <v>58</v>
      </c>
      <c r="AK118" s="207" t="s">
        <v>58</v>
      </c>
      <c r="AL118" s="207" t="s">
        <v>57</v>
      </c>
      <c r="AM118" s="207" t="s">
        <v>57</v>
      </c>
      <c r="AN118" s="171"/>
      <c r="AO118" s="171"/>
      <c r="AP118" s="171"/>
      <c r="AQ118" s="171"/>
      <c r="AR118" s="171"/>
      <c r="AS118" s="171"/>
      <c r="AT118" s="171"/>
      <c r="AU118" s="171"/>
      <c r="AV118" s="171"/>
      <c r="AW118" s="171"/>
      <c r="AX118" s="171"/>
      <c r="AY118" s="171"/>
      <c r="AZ118" s="171"/>
      <c r="BA118" s="171"/>
      <c r="BB118" s="171"/>
      <c r="BC118" s="171"/>
      <c r="BD118" s="171"/>
      <c r="BE118" s="171"/>
      <c r="BF118" s="171"/>
      <c r="BG118" s="171"/>
      <c r="BH118" s="171"/>
      <c r="BI118" s="171"/>
      <c r="BJ118" s="171"/>
      <c r="BK118" s="171"/>
      <c r="BL118" s="171"/>
      <c r="BM118" s="171"/>
      <c r="BN118" s="171"/>
      <c r="BO118" s="171"/>
      <c r="BP118" s="171"/>
      <c r="BQ118" s="171"/>
      <c r="BR118" s="171"/>
      <c r="BS118" s="171"/>
      <c r="BT118" s="171"/>
      <c r="BU118" s="171"/>
      <c r="BV118" s="171"/>
      <c r="BW118" s="171"/>
      <c r="BX118" s="171"/>
      <c r="BY118" s="171"/>
      <c r="BZ118" s="171"/>
      <c r="CA118" s="171"/>
      <c r="CB118" s="171"/>
      <c r="CC118" s="171"/>
      <c r="CD118" s="171"/>
      <c r="CE118" s="171"/>
      <c r="CF118" s="171"/>
      <c r="CG118" s="171"/>
      <c r="CH118" s="171"/>
      <c r="CI118" s="171"/>
      <c r="CJ118" s="171"/>
      <c r="CK118" s="171"/>
      <c r="CL118" s="171"/>
      <c r="CM118" s="171"/>
      <c r="CN118" s="171"/>
      <c r="CO118" s="171"/>
      <c r="CP118" s="171"/>
      <c r="CQ118" s="171"/>
      <c r="CR118" s="171"/>
      <c r="CS118" s="171"/>
      <c r="CT118" s="171"/>
      <c r="CU118" s="171"/>
      <c r="CV118" s="171"/>
    </row>
    <row r="119" spans="1:100" s="9" customFormat="1" ht="12.75" x14ac:dyDescent="0.2">
      <c r="A119" s="171"/>
      <c r="B119" s="55" t="s">
        <v>74</v>
      </c>
      <c r="C119" s="8"/>
      <c r="D119" s="168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358"/>
      <c r="O119" s="369"/>
      <c r="P119" s="369"/>
      <c r="Q119" s="369"/>
      <c r="R119" s="167"/>
      <c r="S119" s="350">
        <f t="shared" si="16"/>
        <v>0</v>
      </c>
      <c r="T119" s="167"/>
      <c r="U119" s="167"/>
      <c r="V119" s="333" t="s">
        <v>57</v>
      </c>
      <c r="W119" s="207" t="s">
        <v>57</v>
      </c>
      <c r="X119" s="207" t="s">
        <v>57</v>
      </c>
      <c r="Y119" s="207" t="s">
        <v>57</v>
      </c>
      <c r="Z119" s="207" t="s">
        <v>57</v>
      </c>
      <c r="AA119" s="207" t="s">
        <v>57</v>
      </c>
      <c r="AB119" s="207" t="s">
        <v>57</v>
      </c>
      <c r="AC119" s="207" t="s">
        <v>57</v>
      </c>
      <c r="AD119" s="207" t="s">
        <v>57</v>
      </c>
      <c r="AE119" s="207" t="s">
        <v>57</v>
      </c>
      <c r="AF119" s="207" t="s">
        <v>57</v>
      </c>
      <c r="AG119" s="207" t="s">
        <v>57</v>
      </c>
      <c r="AH119" s="207" t="s">
        <v>58</v>
      </c>
      <c r="AI119" s="207" t="s">
        <v>57</v>
      </c>
      <c r="AJ119" s="207" t="s">
        <v>58</v>
      </c>
      <c r="AK119" s="207" t="s">
        <v>58</v>
      </c>
      <c r="AL119" s="207" t="s">
        <v>57</v>
      </c>
      <c r="AM119" s="207" t="s">
        <v>57</v>
      </c>
      <c r="AN119" s="171"/>
      <c r="AO119" s="171"/>
      <c r="AP119" s="171"/>
      <c r="AQ119" s="171"/>
      <c r="AR119" s="171"/>
      <c r="AS119" s="171"/>
      <c r="AT119" s="171"/>
      <c r="AU119" s="171"/>
      <c r="AV119" s="171"/>
      <c r="AW119" s="171"/>
      <c r="AX119" s="171"/>
      <c r="AY119" s="171"/>
      <c r="AZ119" s="171"/>
      <c r="BA119" s="171"/>
      <c r="BB119" s="171"/>
      <c r="BC119" s="171"/>
      <c r="BD119" s="171"/>
      <c r="BE119" s="171"/>
      <c r="BF119" s="171"/>
      <c r="BG119" s="171"/>
      <c r="BH119" s="171"/>
      <c r="BI119" s="171"/>
      <c r="BJ119" s="171"/>
      <c r="BK119" s="171"/>
      <c r="BL119" s="171"/>
      <c r="BM119" s="171"/>
      <c r="BN119" s="171"/>
      <c r="BO119" s="171"/>
      <c r="BP119" s="171"/>
      <c r="BQ119" s="171"/>
      <c r="BR119" s="171"/>
      <c r="BS119" s="171"/>
      <c r="BT119" s="171"/>
      <c r="BU119" s="171"/>
      <c r="BV119" s="171"/>
      <c r="BW119" s="171"/>
      <c r="BX119" s="171"/>
      <c r="BY119" s="171"/>
      <c r="BZ119" s="171"/>
      <c r="CA119" s="171"/>
      <c r="CB119" s="171"/>
      <c r="CC119" s="171"/>
      <c r="CD119" s="171"/>
      <c r="CE119" s="171"/>
      <c r="CF119" s="171"/>
      <c r="CG119" s="171"/>
      <c r="CH119" s="171"/>
      <c r="CI119" s="171"/>
      <c r="CJ119" s="171"/>
      <c r="CK119" s="171"/>
      <c r="CL119" s="171"/>
      <c r="CM119" s="171"/>
      <c r="CN119" s="171"/>
      <c r="CO119" s="171"/>
      <c r="CP119" s="171"/>
      <c r="CQ119" s="171"/>
      <c r="CR119" s="171"/>
      <c r="CS119" s="171"/>
      <c r="CT119" s="171"/>
      <c r="CU119" s="171"/>
      <c r="CV119" s="171"/>
    </row>
    <row r="120" spans="1:100" s="9" customFormat="1" ht="12.75" x14ac:dyDescent="0.2">
      <c r="A120" s="171"/>
      <c r="B120" s="55" t="s">
        <v>134</v>
      </c>
      <c r="C120" s="8"/>
      <c r="D120" s="168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358"/>
      <c r="O120" s="369"/>
      <c r="P120" s="369"/>
      <c r="Q120" s="369"/>
      <c r="R120" s="167"/>
      <c r="S120" s="350">
        <f t="shared" si="16"/>
        <v>0</v>
      </c>
      <c r="T120" s="167"/>
      <c r="U120" s="167"/>
      <c r="V120" s="333" t="s">
        <v>57</v>
      </c>
      <c r="W120" s="207" t="s">
        <v>58</v>
      </c>
      <c r="X120" s="207" t="s">
        <v>57</v>
      </c>
      <c r="Y120" s="207" t="s">
        <v>57</v>
      </c>
      <c r="Z120" s="207" t="s">
        <v>57</v>
      </c>
      <c r="AA120" s="207" t="s">
        <v>57</v>
      </c>
      <c r="AB120" s="207" t="s">
        <v>57</v>
      </c>
      <c r="AC120" s="207" t="s">
        <v>57</v>
      </c>
      <c r="AD120" s="207" t="s">
        <v>58</v>
      </c>
      <c r="AE120" s="207" t="s">
        <v>57</v>
      </c>
      <c r="AF120" s="207" t="s">
        <v>57</v>
      </c>
      <c r="AG120" s="207" t="s">
        <v>57</v>
      </c>
      <c r="AH120" s="207" t="s">
        <v>58</v>
      </c>
      <c r="AI120" s="207" t="s">
        <v>57</v>
      </c>
      <c r="AJ120" s="207" t="s">
        <v>57</v>
      </c>
      <c r="AK120" s="207" t="s">
        <v>57</v>
      </c>
      <c r="AL120" s="207" t="s">
        <v>57</v>
      </c>
      <c r="AM120" s="207" t="s">
        <v>57</v>
      </c>
      <c r="AN120" s="171"/>
      <c r="AO120" s="171"/>
      <c r="AP120" s="171"/>
      <c r="AQ120" s="171"/>
      <c r="AR120" s="171"/>
      <c r="AS120" s="171"/>
      <c r="AT120" s="171"/>
      <c r="AU120" s="171"/>
      <c r="AV120" s="171"/>
      <c r="AW120" s="171"/>
      <c r="AX120" s="171"/>
      <c r="AY120" s="171"/>
      <c r="AZ120" s="171"/>
      <c r="BA120" s="171"/>
      <c r="BB120" s="171"/>
      <c r="BC120" s="171"/>
      <c r="BD120" s="171"/>
      <c r="BE120" s="171"/>
      <c r="BF120" s="171"/>
      <c r="BG120" s="171"/>
      <c r="BH120" s="171"/>
      <c r="BI120" s="171"/>
      <c r="BJ120" s="171"/>
      <c r="BK120" s="171"/>
      <c r="BL120" s="171"/>
      <c r="BM120" s="171"/>
      <c r="BN120" s="171"/>
      <c r="BO120" s="171"/>
      <c r="BP120" s="171"/>
      <c r="BQ120" s="171"/>
      <c r="BR120" s="171"/>
      <c r="BS120" s="171"/>
      <c r="BT120" s="171"/>
      <c r="BU120" s="171"/>
      <c r="BV120" s="171"/>
      <c r="BW120" s="171"/>
      <c r="BX120" s="171"/>
      <c r="BY120" s="171"/>
      <c r="BZ120" s="171"/>
      <c r="CA120" s="171"/>
      <c r="CB120" s="171"/>
      <c r="CC120" s="171"/>
      <c r="CD120" s="171"/>
      <c r="CE120" s="171"/>
      <c r="CF120" s="171"/>
      <c r="CG120" s="171"/>
      <c r="CH120" s="171"/>
      <c r="CI120" s="171"/>
      <c r="CJ120" s="171"/>
      <c r="CK120" s="171"/>
      <c r="CL120" s="171"/>
      <c r="CM120" s="171"/>
      <c r="CN120" s="171"/>
      <c r="CO120" s="171"/>
      <c r="CP120" s="171"/>
      <c r="CQ120" s="171"/>
      <c r="CR120" s="171"/>
      <c r="CS120" s="171"/>
      <c r="CT120" s="171"/>
      <c r="CU120" s="171"/>
      <c r="CV120" s="171"/>
    </row>
    <row r="121" spans="1:100" s="9" customFormat="1" ht="13.9" customHeight="1" x14ac:dyDescent="0.2">
      <c r="A121" s="171"/>
      <c r="B121" s="55" t="s">
        <v>34</v>
      </c>
      <c r="C121" s="8"/>
      <c r="D121" s="336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39</v>
      </c>
      <c r="O121" s="369"/>
      <c r="P121" s="369"/>
      <c r="Q121" s="369"/>
      <c r="R121" s="167"/>
      <c r="S121" s="350">
        <f t="shared" si="16"/>
        <v>0</v>
      </c>
      <c r="T121" s="167"/>
      <c r="U121" s="167"/>
      <c r="V121" s="333" t="s">
        <v>57</v>
      </c>
      <c r="W121" s="207" t="s">
        <v>57</v>
      </c>
      <c r="X121" s="207" t="s">
        <v>57</v>
      </c>
      <c r="Y121" s="207" t="s">
        <v>57</v>
      </c>
      <c r="Z121" s="207" t="s">
        <v>57</v>
      </c>
      <c r="AA121" s="207" t="s">
        <v>57</v>
      </c>
      <c r="AB121" s="207" t="s">
        <v>57</v>
      </c>
      <c r="AC121" s="207" t="s">
        <v>57</v>
      </c>
      <c r="AD121" s="207" t="s">
        <v>57</v>
      </c>
      <c r="AE121" s="207" t="s">
        <v>57</v>
      </c>
      <c r="AF121" s="207" t="s">
        <v>57</v>
      </c>
      <c r="AG121" s="207" t="s">
        <v>57</v>
      </c>
      <c r="AH121" s="207" t="s">
        <v>57</v>
      </c>
      <c r="AI121" s="207" t="s">
        <v>57</v>
      </c>
      <c r="AJ121" s="207" t="s">
        <v>57</v>
      </c>
      <c r="AK121" s="207" t="s">
        <v>57</v>
      </c>
      <c r="AL121" s="207" t="s">
        <v>57</v>
      </c>
      <c r="AM121" s="207" t="s">
        <v>57</v>
      </c>
      <c r="AN121" s="171"/>
      <c r="AO121" s="171"/>
      <c r="AP121" s="171"/>
      <c r="AQ121" s="171"/>
      <c r="AR121" s="171"/>
      <c r="AS121" s="171"/>
      <c r="AT121" s="171"/>
      <c r="AU121" s="171"/>
      <c r="AV121" s="171"/>
      <c r="AW121" s="171"/>
      <c r="AX121" s="171"/>
      <c r="AY121" s="171"/>
      <c r="AZ121" s="171"/>
      <c r="BA121" s="171"/>
      <c r="BB121" s="171"/>
      <c r="BC121" s="171"/>
      <c r="BD121" s="171"/>
      <c r="BE121" s="171"/>
      <c r="BF121" s="171"/>
      <c r="BG121" s="171"/>
      <c r="BH121" s="171"/>
      <c r="BI121" s="171"/>
      <c r="BJ121" s="171"/>
      <c r="BK121" s="171"/>
      <c r="BL121" s="171"/>
      <c r="BM121" s="171"/>
      <c r="BN121" s="171"/>
      <c r="BO121" s="171"/>
      <c r="BP121" s="171"/>
      <c r="BQ121" s="171"/>
      <c r="BR121" s="171"/>
      <c r="BS121" s="171"/>
      <c r="BT121" s="171"/>
      <c r="BU121" s="171"/>
      <c r="BV121" s="171"/>
      <c r="BW121" s="171"/>
      <c r="BX121" s="171"/>
      <c r="BY121" s="171"/>
      <c r="BZ121" s="171"/>
      <c r="CA121" s="171"/>
      <c r="CB121" s="171"/>
      <c r="CC121" s="171"/>
      <c r="CD121" s="171"/>
      <c r="CE121" s="171"/>
      <c r="CF121" s="171"/>
      <c r="CG121" s="171"/>
      <c r="CH121" s="171"/>
      <c r="CI121" s="171"/>
      <c r="CJ121" s="171"/>
      <c r="CK121" s="171"/>
      <c r="CL121" s="171"/>
      <c r="CM121" s="171"/>
      <c r="CN121" s="171"/>
      <c r="CO121" s="171"/>
      <c r="CP121" s="171"/>
      <c r="CQ121" s="171"/>
      <c r="CR121" s="171"/>
      <c r="CS121" s="171"/>
      <c r="CT121" s="171"/>
      <c r="CU121" s="171"/>
      <c r="CV121" s="171"/>
    </row>
    <row r="122" spans="1:100" s="9" customFormat="1" ht="13.5" thickBot="1" x14ac:dyDescent="0.25">
      <c r="A122" s="171"/>
      <c r="B122" s="38" t="s">
        <v>29</v>
      </c>
      <c r="C122" s="363"/>
      <c r="D122" s="340"/>
      <c r="E122" s="364"/>
      <c r="F122" s="359"/>
      <c r="G122" s="257">
        <f t="shared" si="18"/>
        <v>0</v>
      </c>
      <c r="H122" s="79"/>
      <c r="I122" s="79"/>
      <c r="J122" s="79"/>
      <c r="K122" s="79"/>
      <c r="L122" s="79"/>
      <c r="M122" s="79"/>
      <c r="N122" s="276"/>
      <c r="O122" s="100"/>
      <c r="P122" s="100"/>
      <c r="Q122" s="100"/>
      <c r="R122" s="167"/>
      <c r="S122" s="365">
        <f t="shared" si="16"/>
        <v>0</v>
      </c>
      <c r="T122" s="167"/>
      <c r="U122" s="167"/>
      <c r="V122" s="333" t="s">
        <v>57</v>
      </c>
      <c r="W122" s="207" t="s">
        <v>57</v>
      </c>
      <c r="X122" s="207" t="s">
        <v>57</v>
      </c>
      <c r="Y122" s="207" t="s">
        <v>57</v>
      </c>
      <c r="Z122" s="207" t="s">
        <v>57</v>
      </c>
      <c r="AA122" s="207" t="s">
        <v>57</v>
      </c>
      <c r="AB122" s="207" t="s">
        <v>57</v>
      </c>
      <c r="AC122" s="207" t="s">
        <v>57</v>
      </c>
      <c r="AD122" s="207" t="s">
        <v>57</v>
      </c>
      <c r="AE122" s="207" t="s">
        <v>57</v>
      </c>
      <c r="AF122" s="207" t="s">
        <v>57</v>
      </c>
      <c r="AG122" s="207" t="s">
        <v>57</v>
      </c>
      <c r="AH122" s="207" t="s">
        <v>57</v>
      </c>
      <c r="AI122" s="207" t="s">
        <v>57</v>
      </c>
      <c r="AJ122" s="207" t="s">
        <v>57</v>
      </c>
      <c r="AK122" s="207" t="s">
        <v>57</v>
      </c>
      <c r="AL122" s="207" t="s">
        <v>57</v>
      </c>
      <c r="AM122" s="207" t="s">
        <v>57</v>
      </c>
      <c r="AN122" s="171"/>
      <c r="AO122" s="171"/>
      <c r="AP122" s="171"/>
      <c r="AQ122" s="171"/>
      <c r="AR122" s="171"/>
      <c r="AS122" s="171"/>
      <c r="AT122" s="171"/>
      <c r="AU122" s="171"/>
      <c r="AV122" s="171"/>
      <c r="AW122" s="171"/>
      <c r="AX122" s="171"/>
      <c r="AY122" s="171"/>
      <c r="AZ122" s="171"/>
      <c r="BA122" s="171"/>
      <c r="BB122" s="171"/>
      <c r="BC122" s="171"/>
      <c r="BD122" s="171"/>
      <c r="BE122" s="171"/>
      <c r="BF122" s="171"/>
      <c r="BG122" s="171"/>
      <c r="BH122" s="171"/>
      <c r="BI122" s="171"/>
      <c r="BJ122" s="171"/>
      <c r="BK122" s="171"/>
      <c r="BL122" s="171"/>
      <c r="BM122" s="171"/>
      <c r="BN122" s="171"/>
      <c r="BO122" s="171"/>
      <c r="BP122" s="171"/>
      <c r="BQ122" s="171"/>
      <c r="BR122" s="171"/>
      <c r="BS122" s="171"/>
      <c r="BT122" s="171"/>
      <c r="BU122" s="171"/>
      <c r="BV122" s="171"/>
      <c r="BW122" s="171"/>
      <c r="BX122" s="171"/>
      <c r="BY122" s="171"/>
      <c r="BZ122" s="171"/>
      <c r="CA122" s="171"/>
      <c r="CB122" s="171"/>
      <c r="CC122" s="171"/>
      <c r="CD122" s="171"/>
      <c r="CE122" s="171"/>
      <c r="CF122" s="171"/>
      <c r="CG122" s="171"/>
      <c r="CH122" s="171"/>
      <c r="CI122" s="171"/>
      <c r="CJ122" s="171"/>
      <c r="CK122" s="171"/>
      <c r="CL122" s="171"/>
      <c r="CM122" s="171"/>
      <c r="CN122" s="171"/>
      <c r="CO122" s="171"/>
      <c r="CP122" s="171"/>
      <c r="CQ122" s="171"/>
      <c r="CR122" s="171"/>
      <c r="CS122" s="171"/>
      <c r="CT122" s="171"/>
      <c r="CU122" s="171"/>
      <c r="CV122" s="171"/>
    </row>
    <row r="123" spans="1:100" s="9" customFormat="1" ht="18" customHeight="1" x14ac:dyDescent="0.2">
      <c r="A123" s="171"/>
      <c r="B123" s="174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171"/>
      <c r="S123" s="39"/>
      <c r="T123" s="171"/>
      <c r="U123" s="171"/>
      <c r="V123" s="31"/>
      <c r="W123" s="166"/>
      <c r="X123" s="171"/>
      <c r="Y123" s="171"/>
      <c r="Z123" s="171"/>
      <c r="AA123" s="171"/>
      <c r="AB123" s="171"/>
      <c r="AC123" s="171"/>
      <c r="AD123" s="171"/>
      <c r="AE123" s="171"/>
      <c r="AF123" s="175"/>
      <c r="AG123" s="171"/>
      <c r="AH123" s="171"/>
      <c r="AI123" s="171"/>
      <c r="AJ123" s="171"/>
      <c r="AK123" s="171"/>
      <c r="AL123" s="171"/>
      <c r="AM123" s="171"/>
      <c r="AN123" s="171"/>
      <c r="AO123" s="171"/>
      <c r="AP123" s="171"/>
      <c r="AQ123" s="171"/>
      <c r="AR123" s="171"/>
      <c r="AS123" s="171"/>
      <c r="AT123" s="171"/>
      <c r="AU123" s="171"/>
      <c r="AV123" s="171"/>
      <c r="AW123" s="171"/>
      <c r="AX123" s="171"/>
      <c r="AY123" s="171"/>
      <c r="AZ123" s="171"/>
      <c r="BA123" s="171"/>
      <c r="BB123" s="171"/>
      <c r="BC123" s="171"/>
      <c r="BD123" s="171"/>
      <c r="BE123" s="171"/>
      <c r="BF123" s="171"/>
      <c r="BG123" s="171"/>
      <c r="BH123" s="171"/>
      <c r="BI123" s="171"/>
      <c r="BJ123" s="171"/>
      <c r="BK123" s="171"/>
      <c r="BL123" s="171"/>
      <c r="BM123" s="171"/>
      <c r="BN123" s="171"/>
      <c r="BO123" s="171"/>
      <c r="BP123" s="171"/>
      <c r="BQ123" s="171"/>
      <c r="BR123" s="171"/>
      <c r="BS123" s="171"/>
      <c r="BT123" s="171"/>
      <c r="BU123" s="171"/>
      <c r="BV123" s="171"/>
      <c r="BW123" s="171"/>
      <c r="BX123" s="171"/>
      <c r="BY123" s="171"/>
      <c r="BZ123" s="171"/>
      <c r="CA123" s="171"/>
      <c r="CB123" s="171"/>
      <c r="CC123" s="171"/>
      <c r="CD123" s="171"/>
      <c r="CE123" s="171"/>
      <c r="CF123" s="171"/>
      <c r="CG123" s="171"/>
      <c r="CH123" s="171"/>
      <c r="CI123" s="171"/>
      <c r="CJ123" s="171"/>
      <c r="CK123" s="171"/>
      <c r="CL123" s="171"/>
      <c r="CM123" s="171"/>
      <c r="CN123" s="171"/>
      <c r="CO123" s="171"/>
      <c r="CP123" s="171"/>
      <c r="CQ123" s="171"/>
      <c r="CR123" s="171"/>
      <c r="CS123" s="171"/>
      <c r="CT123" s="171"/>
      <c r="CU123" s="171"/>
      <c r="CV123" s="171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04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04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04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04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04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04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04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04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04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04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04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04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04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04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04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04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04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04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04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04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04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04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04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04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04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04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04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04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04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04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04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04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04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04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04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04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04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04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04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04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04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04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04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04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04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04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04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04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04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04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04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04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04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04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04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04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04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04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04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04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04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04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04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04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04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04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04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04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04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04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04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04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04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04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04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04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04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04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04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04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04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04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04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04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04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04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04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04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04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04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04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04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04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04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04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04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04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04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04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04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04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04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04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04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04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04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04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04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04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04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04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04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04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04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04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04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04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04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04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04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04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04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04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04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04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04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04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04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04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04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04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04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04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04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04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04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04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04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04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04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04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04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04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04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04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04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04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04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04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04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04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04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04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04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04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04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04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04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04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04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04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04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04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04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04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04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04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04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04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04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04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04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04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04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04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04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04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04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04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04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04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04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04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04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04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04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04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04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04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04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04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04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04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04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04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04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04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04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04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04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04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04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04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04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04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04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04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04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04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04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04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04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04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04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04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04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04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04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04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04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04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04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04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04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04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04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04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04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04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04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04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04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04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04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04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04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04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04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04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04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04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04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04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04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04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04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04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04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04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04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04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04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04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04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04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04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04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04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04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04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04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04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04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04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04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04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04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04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04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04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04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04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04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04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04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04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04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04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04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04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04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04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04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04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04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04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04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04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04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04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04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04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04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04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04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04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04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04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04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04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04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04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04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04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04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04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04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04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04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04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04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04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04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04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04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04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04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04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04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04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04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04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04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04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04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04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04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04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04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04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04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04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04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04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04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04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04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04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04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04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04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04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04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04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04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04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04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04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04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04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04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04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04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04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04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04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04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04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04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04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04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04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04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04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04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04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04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04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04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04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04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04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04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04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04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04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04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FEQmtlUWHehwYizGpvKsD4mjOT5BuSP3FZno/ERU9EN6p2XgBo/yj0YbFWU+HuWNoHCHsb6bAVF+fHlAvUrZUQ==" saltValue="oRUdz1IpHP9af0auw3wnjA==" spinCount="100000" sheet="1" objects="1" scenarios="1"/>
  <autoFilter ref="V19:AM122" xr:uid="{00000000-0009-0000-0000-000001000000}">
    <filterColumn colId="11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V123 V88:V89 V84:V85 V56:V82 V92:V113 V21:V53">
    <cfRule type="cellIs" dxfId="421" priority="1080" operator="equal">
      <formula>"aus"</formula>
    </cfRule>
    <cfRule type="cellIs" dxfId="420" priority="1081" operator="equal">
      <formula>"ein"</formula>
    </cfRule>
  </conditionalFormatting>
  <conditionalFormatting sqref="V20">
    <cfRule type="cellIs" dxfId="419" priority="432" operator="equal">
      <formula>"aus"</formula>
    </cfRule>
    <cfRule type="cellIs" dxfId="418" priority="433" operator="equal">
      <formula>"ein"</formula>
    </cfRule>
  </conditionalFormatting>
  <conditionalFormatting sqref="V118:V122">
    <cfRule type="cellIs" dxfId="417" priority="424" operator="equal">
      <formula>"aus"</formula>
    </cfRule>
    <cfRule type="cellIs" dxfId="416" priority="425" operator="equal">
      <formula>"ein"</formula>
    </cfRule>
  </conditionalFormatting>
  <conditionalFormatting sqref="V83">
    <cfRule type="cellIs" dxfId="415" priority="410" operator="equal">
      <formula>"aus"</formula>
    </cfRule>
    <cfRule type="cellIs" dxfId="414" priority="411" operator="equal">
      <formula>"ein"</formula>
    </cfRule>
  </conditionalFormatting>
  <conditionalFormatting sqref="V90:V91">
    <cfRule type="cellIs" dxfId="413" priority="400" operator="equal">
      <formula>"aus"</formula>
    </cfRule>
    <cfRule type="cellIs" dxfId="412" priority="401" operator="equal">
      <formula>"ein"</formula>
    </cfRule>
  </conditionalFormatting>
  <conditionalFormatting sqref="V86:V87">
    <cfRule type="cellIs" dxfId="411" priority="386" operator="equal">
      <formula>"aus"</formula>
    </cfRule>
    <cfRule type="cellIs" dxfId="410" priority="387" operator="equal">
      <formula>"ein"</formula>
    </cfRule>
  </conditionalFormatting>
  <conditionalFormatting sqref="V55">
    <cfRule type="cellIs" dxfId="409" priority="355" operator="equal">
      <formula>"aus"</formula>
    </cfRule>
    <cfRule type="cellIs" dxfId="408" priority="356" operator="equal">
      <formula>"ein"</formula>
    </cfRule>
  </conditionalFormatting>
  <conditionalFormatting sqref="V54">
    <cfRule type="cellIs" dxfId="407" priority="357" operator="equal">
      <formula>"aus"</formula>
    </cfRule>
    <cfRule type="cellIs" dxfId="406" priority="358" operator="equal">
      <formula>"ein"</formula>
    </cfRule>
  </conditionalFormatting>
  <conditionalFormatting sqref="V114:V115">
    <cfRule type="cellIs" dxfId="405" priority="353" operator="equal">
      <formula>"aus"</formula>
    </cfRule>
    <cfRule type="cellIs" dxfId="404" priority="354" operator="equal">
      <formula>"ein"</formula>
    </cfRule>
  </conditionalFormatting>
  <conditionalFormatting sqref="B63">
    <cfRule type="duplicateValues" dxfId="403" priority="1086" stopIfTrue="1"/>
  </conditionalFormatting>
  <conditionalFormatting sqref="W88:W89 W84:W85 W92:W103 W56:W82 W21:W53">
    <cfRule type="cellIs" dxfId="402" priority="351" operator="equal">
      <formula>"aus"</formula>
    </cfRule>
    <cfRule type="cellIs" dxfId="401" priority="352" operator="equal">
      <formula>"ein"</formula>
    </cfRule>
  </conditionalFormatting>
  <conditionalFormatting sqref="W20">
    <cfRule type="cellIs" dxfId="400" priority="349" operator="equal">
      <formula>"aus"</formula>
    </cfRule>
    <cfRule type="cellIs" dxfId="399" priority="350" operator="equal">
      <formula>"ein"</formula>
    </cfRule>
  </conditionalFormatting>
  <conditionalFormatting sqref="W116:W123 W104:W114">
    <cfRule type="cellIs" dxfId="398" priority="347" operator="equal">
      <formula>"aus"</formula>
    </cfRule>
    <cfRule type="cellIs" dxfId="397" priority="348" operator="equal">
      <formula>"ein"</formula>
    </cfRule>
  </conditionalFormatting>
  <conditionalFormatting sqref="W83">
    <cfRule type="cellIs" dxfId="396" priority="345" operator="equal">
      <formula>"aus"</formula>
    </cfRule>
    <cfRule type="cellIs" dxfId="395" priority="346" operator="equal">
      <formula>"ein"</formula>
    </cfRule>
  </conditionalFormatting>
  <conditionalFormatting sqref="W90:W91">
    <cfRule type="cellIs" dxfId="394" priority="343" operator="equal">
      <formula>"aus"</formula>
    </cfRule>
    <cfRule type="cellIs" dxfId="393" priority="344" operator="equal">
      <formula>"ein"</formula>
    </cfRule>
  </conditionalFormatting>
  <conditionalFormatting sqref="W86:W87">
    <cfRule type="cellIs" dxfId="392" priority="341" operator="equal">
      <formula>"aus"</formula>
    </cfRule>
    <cfRule type="cellIs" dxfId="391" priority="342" operator="equal">
      <formula>"ein"</formula>
    </cfRule>
  </conditionalFormatting>
  <conditionalFormatting sqref="W55">
    <cfRule type="cellIs" dxfId="390" priority="337" operator="equal">
      <formula>"aus"</formula>
    </cfRule>
    <cfRule type="cellIs" dxfId="389" priority="338" operator="equal">
      <formula>"ein"</formula>
    </cfRule>
  </conditionalFormatting>
  <conditionalFormatting sqref="W54">
    <cfRule type="cellIs" dxfId="388" priority="339" operator="equal">
      <formula>"aus"</formula>
    </cfRule>
    <cfRule type="cellIs" dxfId="387" priority="340" operator="equal">
      <formula>"ein"</formula>
    </cfRule>
  </conditionalFormatting>
  <conditionalFormatting sqref="W114:W116">
    <cfRule type="cellIs" dxfId="386" priority="335" operator="equal">
      <formula>"aus"</formula>
    </cfRule>
    <cfRule type="cellIs" dxfId="385" priority="336" operator="equal">
      <formula>"ein"</formula>
    </cfRule>
  </conditionalFormatting>
  <conditionalFormatting sqref="AD88:AD89 AD84:AD85 AD56:AD82 AD21:AD53 AD92:AD113">
    <cfRule type="cellIs" dxfId="384" priority="251" operator="equal">
      <formula>"aus"</formula>
    </cfRule>
    <cfRule type="cellIs" dxfId="383" priority="252" operator="equal">
      <formula>"ein"</formula>
    </cfRule>
  </conditionalFormatting>
  <conditionalFormatting sqref="AD20">
    <cfRule type="cellIs" dxfId="382" priority="249" operator="equal">
      <formula>"aus"</formula>
    </cfRule>
    <cfRule type="cellIs" dxfId="381" priority="250" operator="equal">
      <formula>"ein"</formula>
    </cfRule>
  </conditionalFormatting>
  <conditionalFormatting sqref="AD116:AD122">
    <cfRule type="cellIs" dxfId="380" priority="247" operator="equal">
      <formula>"aus"</formula>
    </cfRule>
    <cfRule type="cellIs" dxfId="379" priority="248" operator="equal">
      <formula>"ein"</formula>
    </cfRule>
  </conditionalFormatting>
  <conditionalFormatting sqref="AD83">
    <cfRule type="cellIs" dxfId="378" priority="245" operator="equal">
      <formula>"aus"</formula>
    </cfRule>
    <cfRule type="cellIs" dxfId="377" priority="246" operator="equal">
      <formula>"ein"</formula>
    </cfRule>
  </conditionalFormatting>
  <conditionalFormatting sqref="AD90:AD91">
    <cfRule type="cellIs" dxfId="376" priority="243" operator="equal">
      <formula>"aus"</formula>
    </cfRule>
    <cfRule type="cellIs" dxfId="375" priority="244" operator="equal">
      <formula>"ein"</formula>
    </cfRule>
  </conditionalFormatting>
  <conditionalFormatting sqref="AD86:AD87">
    <cfRule type="cellIs" dxfId="374" priority="241" operator="equal">
      <formula>"aus"</formula>
    </cfRule>
    <cfRule type="cellIs" dxfId="373" priority="242" operator="equal">
      <formula>"ein"</formula>
    </cfRule>
  </conditionalFormatting>
  <conditionalFormatting sqref="AD55">
    <cfRule type="cellIs" dxfId="372" priority="237" operator="equal">
      <formula>"aus"</formula>
    </cfRule>
    <cfRule type="cellIs" dxfId="371" priority="238" operator="equal">
      <formula>"ein"</formula>
    </cfRule>
  </conditionalFormatting>
  <conditionalFormatting sqref="AD54">
    <cfRule type="cellIs" dxfId="370" priority="239" operator="equal">
      <formula>"aus"</formula>
    </cfRule>
    <cfRule type="cellIs" dxfId="369" priority="240" operator="equal">
      <formula>"ein"</formula>
    </cfRule>
  </conditionalFormatting>
  <conditionalFormatting sqref="AD114:AD115">
    <cfRule type="cellIs" dxfId="368" priority="235" operator="equal">
      <formula>"aus"</formula>
    </cfRule>
    <cfRule type="cellIs" dxfId="367" priority="236" operator="equal">
      <formula>"ein"</formula>
    </cfRule>
  </conditionalFormatting>
  <conditionalFormatting sqref="AE88:AE89 AE84:AE85 AE56:AE82 AE21:AE53 AE92:AE113">
    <cfRule type="cellIs" dxfId="366" priority="233" operator="equal">
      <formula>"aus"</formula>
    </cfRule>
    <cfRule type="cellIs" dxfId="365" priority="234" operator="equal">
      <formula>"ein"</formula>
    </cfRule>
  </conditionalFormatting>
  <conditionalFormatting sqref="AE20">
    <cfRule type="cellIs" dxfId="364" priority="231" operator="equal">
      <formula>"aus"</formula>
    </cfRule>
    <cfRule type="cellIs" dxfId="363" priority="232" operator="equal">
      <formula>"ein"</formula>
    </cfRule>
  </conditionalFormatting>
  <conditionalFormatting sqref="AF116:AF122">
    <cfRule type="cellIs" dxfId="362" priority="211" operator="equal">
      <formula>"aus"</formula>
    </cfRule>
    <cfRule type="cellIs" dxfId="361" priority="212" operator="equal">
      <formula>"ein"</formula>
    </cfRule>
  </conditionalFormatting>
  <conditionalFormatting sqref="AE116 AE118:AE122">
    <cfRule type="cellIs" dxfId="360" priority="229" operator="equal">
      <formula>"aus"</formula>
    </cfRule>
    <cfRule type="cellIs" dxfId="359" priority="230" operator="equal">
      <formula>"ein"</formula>
    </cfRule>
  </conditionalFormatting>
  <conditionalFormatting sqref="AE83">
    <cfRule type="cellIs" dxfId="358" priority="227" operator="equal">
      <formula>"aus"</formula>
    </cfRule>
    <cfRule type="cellIs" dxfId="357" priority="228" operator="equal">
      <formula>"ein"</formula>
    </cfRule>
  </conditionalFormatting>
  <conditionalFormatting sqref="AE90:AE91">
    <cfRule type="cellIs" dxfId="356" priority="225" operator="equal">
      <formula>"aus"</formula>
    </cfRule>
    <cfRule type="cellIs" dxfId="355" priority="226" operator="equal">
      <formula>"ein"</formula>
    </cfRule>
  </conditionalFormatting>
  <conditionalFormatting sqref="AE86:AE87">
    <cfRule type="cellIs" dxfId="354" priority="223" operator="equal">
      <formula>"aus"</formula>
    </cfRule>
    <cfRule type="cellIs" dxfId="353" priority="224" operator="equal">
      <formula>"ein"</formula>
    </cfRule>
  </conditionalFormatting>
  <conditionalFormatting sqref="AE54">
    <cfRule type="cellIs" dxfId="352" priority="221" operator="equal">
      <formula>"aus"</formula>
    </cfRule>
    <cfRule type="cellIs" dxfId="351" priority="222" operator="equal">
      <formula>"ein"</formula>
    </cfRule>
  </conditionalFormatting>
  <conditionalFormatting sqref="AE114:AE115">
    <cfRule type="cellIs" dxfId="350" priority="217" operator="equal">
      <formula>"aus"</formula>
    </cfRule>
    <cfRule type="cellIs" dxfId="349" priority="218" operator="equal">
      <formula>"ein"</formula>
    </cfRule>
  </conditionalFormatting>
  <conditionalFormatting sqref="AE55">
    <cfRule type="cellIs" dxfId="348" priority="219" operator="equal">
      <formula>"aus"</formula>
    </cfRule>
    <cfRule type="cellIs" dxfId="347" priority="220" operator="equal">
      <formula>"ein"</formula>
    </cfRule>
  </conditionalFormatting>
  <conditionalFormatting sqref="AF88:AF89 AF84:AF85 AF56:AF82 AF21:AF53 AF92:AF113">
    <cfRule type="cellIs" dxfId="346" priority="215" operator="equal">
      <formula>"aus"</formula>
    </cfRule>
    <cfRule type="cellIs" dxfId="345" priority="216" operator="equal">
      <formula>"ein"</formula>
    </cfRule>
  </conditionalFormatting>
  <conditionalFormatting sqref="AF20">
    <cfRule type="cellIs" dxfId="344" priority="213" operator="equal">
      <formula>"aus"</formula>
    </cfRule>
    <cfRule type="cellIs" dxfId="343" priority="214" operator="equal">
      <formula>"ein"</formula>
    </cfRule>
  </conditionalFormatting>
  <conditionalFormatting sqref="AG88:AG89 AG84:AG85 AG56:AG82 AG21:AG53 AG92:AG113">
    <cfRule type="cellIs" dxfId="342" priority="179" operator="equal">
      <formula>"aus"</formula>
    </cfRule>
    <cfRule type="cellIs" dxfId="341" priority="180" operator="equal">
      <formula>"ein"</formula>
    </cfRule>
  </conditionalFormatting>
  <conditionalFormatting sqref="AG116:AG122">
    <cfRule type="cellIs" dxfId="340" priority="175" operator="equal">
      <formula>"aus"</formula>
    </cfRule>
    <cfRule type="cellIs" dxfId="339" priority="176" operator="equal">
      <formula>"ein"</formula>
    </cfRule>
  </conditionalFormatting>
  <conditionalFormatting sqref="AG20">
    <cfRule type="cellIs" dxfId="338" priority="177" operator="equal">
      <formula>"aus"</formula>
    </cfRule>
    <cfRule type="cellIs" dxfId="337" priority="178" operator="equal">
      <formula>"ein"</formula>
    </cfRule>
  </conditionalFormatting>
  <conditionalFormatting sqref="AG83">
    <cfRule type="cellIs" dxfId="336" priority="173" operator="equal">
      <formula>"aus"</formula>
    </cfRule>
    <cfRule type="cellIs" dxfId="335" priority="174" operator="equal">
      <formula>"ein"</formula>
    </cfRule>
  </conditionalFormatting>
  <conditionalFormatting sqref="AG90:AG91">
    <cfRule type="cellIs" dxfId="334" priority="171" operator="equal">
      <formula>"aus"</formula>
    </cfRule>
    <cfRule type="cellIs" dxfId="333" priority="172" operator="equal">
      <formula>"ein"</formula>
    </cfRule>
  </conditionalFormatting>
  <conditionalFormatting sqref="AF83">
    <cfRule type="cellIs" dxfId="332" priority="209" operator="equal">
      <formula>"aus"</formula>
    </cfRule>
    <cfRule type="cellIs" dxfId="331" priority="210" operator="equal">
      <formula>"ein"</formula>
    </cfRule>
  </conditionalFormatting>
  <conditionalFormatting sqref="AF90:AF91">
    <cfRule type="cellIs" dxfId="330" priority="207" operator="equal">
      <formula>"aus"</formula>
    </cfRule>
    <cfRule type="cellIs" dxfId="329" priority="208" operator="equal">
      <formula>"ein"</formula>
    </cfRule>
  </conditionalFormatting>
  <conditionalFormatting sqref="AF86:AF87">
    <cfRule type="cellIs" dxfId="328" priority="205" operator="equal">
      <formula>"aus"</formula>
    </cfRule>
    <cfRule type="cellIs" dxfId="327" priority="206" operator="equal">
      <formula>"ein"</formula>
    </cfRule>
  </conditionalFormatting>
  <conditionalFormatting sqref="AF54">
    <cfRule type="cellIs" dxfId="326" priority="203" operator="equal">
      <formula>"aus"</formula>
    </cfRule>
    <cfRule type="cellIs" dxfId="325" priority="204" operator="equal">
      <formula>"ein"</formula>
    </cfRule>
  </conditionalFormatting>
  <conditionalFormatting sqref="AF55">
    <cfRule type="cellIs" dxfId="324" priority="201" operator="equal">
      <formula>"aus"</formula>
    </cfRule>
    <cfRule type="cellIs" dxfId="323" priority="202" operator="equal">
      <formula>"ein"</formula>
    </cfRule>
  </conditionalFormatting>
  <conditionalFormatting sqref="AF114:AF115">
    <cfRule type="cellIs" dxfId="322" priority="199" operator="equal">
      <formula>"aus"</formula>
    </cfRule>
    <cfRule type="cellIs" dxfId="321" priority="200" operator="equal">
      <formula>"ein"</formula>
    </cfRule>
  </conditionalFormatting>
  <conditionalFormatting sqref="AG86:AG87">
    <cfRule type="cellIs" dxfId="320" priority="169" operator="equal">
      <formula>"aus"</formula>
    </cfRule>
    <cfRule type="cellIs" dxfId="319" priority="170" operator="equal">
      <formula>"ein"</formula>
    </cfRule>
  </conditionalFormatting>
  <conditionalFormatting sqref="AG54">
    <cfRule type="cellIs" dxfId="318" priority="167" operator="equal">
      <formula>"aus"</formula>
    </cfRule>
    <cfRule type="cellIs" dxfId="317" priority="168" operator="equal">
      <formula>"ein"</formula>
    </cfRule>
  </conditionalFormatting>
  <conditionalFormatting sqref="AG114:AG115">
    <cfRule type="cellIs" dxfId="316" priority="163" operator="equal">
      <formula>"aus"</formula>
    </cfRule>
    <cfRule type="cellIs" dxfId="315" priority="164" operator="equal">
      <formula>"ein"</formula>
    </cfRule>
  </conditionalFormatting>
  <conditionalFormatting sqref="AG55">
    <cfRule type="cellIs" dxfId="314" priority="165" operator="equal">
      <formula>"aus"</formula>
    </cfRule>
    <cfRule type="cellIs" dxfId="313" priority="166" operator="equal">
      <formula>"ein"</formula>
    </cfRule>
  </conditionalFormatting>
  <conditionalFormatting sqref="AH21:AH122">
    <cfRule type="cellIs" dxfId="312" priority="161" operator="equal">
      <formula>"aus"</formula>
    </cfRule>
    <cfRule type="cellIs" dxfId="311" priority="162" operator="equal">
      <formula>"ein"</formula>
    </cfRule>
  </conditionalFormatting>
  <conditionalFormatting sqref="AH20">
    <cfRule type="cellIs" dxfId="310" priority="159" operator="equal">
      <formula>"aus"</formula>
    </cfRule>
    <cfRule type="cellIs" dxfId="309" priority="160" operator="equal">
      <formula>"ein"</formula>
    </cfRule>
  </conditionalFormatting>
  <conditionalFormatting sqref="AI21:AI122">
    <cfRule type="cellIs" dxfId="308" priority="157" operator="equal">
      <formula>"aus"</formula>
    </cfRule>
    <cfRule type="cellIs" dxfId="307" priority="158" operator="equal">
      <formula>"ein"</formula>
    </cfRule>
  </conditionalFormatting>
  <conditionalFormatting sqref="AI20">
    <cfRule type="cellIs" dxfId="306" priority="155" operator="equal">
      <formula>"aus"</formula>
    </cfRule>
    <cfRule type="cellIs" dxfId="305" priority="156" operator="equal">
      <formula>"ein"</formula>
    </cfRule>
  </conditionalFormatting>
  <conditionalFormatting sqref="AJ21:AJ120">
    <cfRule type="cellIs" dxfId="304" priority="153" operator="equal">
      <formula>"aus"</formula>
    </cfRule>
    <cfRule type="cellIs" dxfId="303" priority="154" operator="equal">
      <formula>"ein"</formula>
    </cfRule>
  </conditionalFormatting>
  <conditionalFormatting sqref="AJ20">
    <cfRule type="cellIs" dxfId="302" priority="151" operator="equal">
      <formula>"aus"</formula>
    </cfRule>
    <cfRule type="cellIs" dxfId="301" priority="152" operator="equal">
      <formula>"ein"</formula>
    </cfRule>
  </conditionalFormatting>
  <conditionalFormatting sqref="AJ121:AJ122">
    <cfRule type="cellIs" dxfId="300" priority="149" operator="equal">
      <formula>"aus"</formula>
    </cfRule>
    <cfRule type="cellIs" dxfId="299" priority="150" operator="equal">
      <formula>"ein"</formula>
    </cfRule>
  </conditionalFormatting>
  <conditionalFormatting sqref="AK20">
    <cfRule type="cellIs" dxfId="298" priority="145" operator="equal">
      <formula>"aus"</formula>
    </cfRule>
    <cfRule type="cellIs" dxfId="297" priority="146" operator="equal">
      <formula>"ein"</formula>
    </cfRule>
  </conditionalFormatting>
  <conditionalFormatting sqref="AK21:AK122">
    <cfRule type="cellIs" dxfId="296" priority="147" operator="equal">
      <formula>"aus"</formula>
    </cfRule>
    <cfRule type="cellIs" dxfId="295" priority="148" operator="equal">
      <formula>"ein"</formula>
    </cfRule>
  </conditionalFormatting>
  <conditionalFormatting sqref="AL21:AL120">
    <cfRule type="cellIs" dxfId="294" priority="143" operator="equal">
      <formula>"aus"</formula>
    </cfRule>
    <cfRule type="cellIs" dxfId="293" priority="144" operator="equal">
      <formula>"ein"</formula>
    </cfRule>
  </conditionalFormatting>
  <conditionalFormatting sqref="AL20">
    <cfRule type="cellIs" dxfId="292" priority="141" operator="equal">
      <formula>"aus"</formula>
    </cfRule>
    <cfRule type="cellIs" dxfId="291" priority="142" operator="equal">
      <formula>"ein"</formula>
    </cfRule>
  </conditionalFormatting>
  <conditionalFormatting sqref="AL121:AL122">
    <cfRule type="cellIs" dxfId="290" priority="139" operator="equal">
      <formula>"aus"</formula>
    </cfRule>
    <cfRule type="cellIs" dxfId="289" priority="140" operator="equal">
      <formula>"ein"</formula>
    </cfRule>
  </conditionalFormatting>
  <conditionalFormatting sqref="AM21:AM120">
    <cfRule type="cellIs" dxfId="288" priority="137" operator="equal">
      <formula>"aus"</formula>
    </cfRule>
    <cfRule type="cellIs" dxfId="287" priority="138" operator="equal">
      <formula>"ein"</formula>
    </cfRule>
  </conditionalFormatting>
  <conditionalFormatting sqref="AM20">
    <cfRule type="cellIs" dxfId="286" priority="135" operator="equal">
      <formula>"aus"</formula>
    </cfRule>
    <cfRule type="cellIs" dxfId="285" priority="136" operator="equal">
      <formula>"ein"</formula>
    </cfRule>
  </conditionalFormatting>
  <conditionalFormatting sqref="AM121:AM122">
    <cfRule type="cellIs" dxfId="284" priority="133" operator="equal">
      <formula>"aus"</formula>
    </cfRule>
    <cfRule type="cellIs" dxfId="283" priority="134" operator="equal">
      <formula>"ein"</formula>
    </cfRule>
  </conditionalFormatting>
  <conditionalFormatting sqref="V117">
    <cfRule type="cellIs" dxfId="282" priority="127" operator="equal">
      <formula>"aus"</formula>
    </cfRule>
    <cfRule type="cellIs" dxfId="281" priority="128" operator="equal">
      <formula>"ein"</formula>
    </cfRule>
  </conditionalFormatting>
  <conditionalFormatting sqref="V116">
    <cfRule type="cellIs" dxfId="280" priority="125" operator="equal">
      <formula>"aus"</formula>
    </cfRule>
    <cfRule type="cellIs" dxfId="279" priority="126" operator="equal">
      <formula>"ein"</formula>
    </cfRule>
  </conditionalFormatting>
  <conditionalFormatting sqref="AB88:AB89 AB84 AB56:AB82 AB92:AB113 AB21:AB53">
    <cfRule type="cellIs" dxfId="278" priority="123" operator="equal">
      <formula>"aus"</formula>
    </cfRule>
    <cfRule type="cellIs" dxfId="277" priority="124" operator="equal">
      <formula>"ein"</formula>
    </cfRule>
  </conditionalFormatting>
  <conditionalFormatting sqref="AB20">
    <cfRule type="cellIs" dxfId="276" priority="121" operator="equal">
      <formula>"aus"</formula>
    </cfRule>
    <cfRule type="cellIs" dxfId="275" priority="122" operator="equal">
      <formula>"ein"</formula>
    </cfRule>
  </conditionalFormatting>
  <conditionalFormatting sqref="AB116:AB122">
    <cfRule type="cellIs" dxfId="274" priority="119" operator="equal">
      <formula>"aus"</formula>
    </cfRule>
    <cfRule type="cellIs" dxfId="273" priority="120" operator="equal">
      <formula>"ein"</formula>
    </cfRule>
  </conditionalFormatting>
  <conditionalFormatting sqref="AB83">
    <cfRule type="cellIs" dxfId="272" priority="117" operator="equal">
      <formula>"aus"</formula>
    </cfRule>
    <cfRule type="cellIs" dxfId="271" priority="118" operator="equal">
      <formula>"ein"</formula>
    </cfRule>
  </conditionalFormatting>
  <conditionalFormatting sqref="AB90:AB91">
    <cfRule type="cellIs" dxfId="270" priority="115" operator="equal">
      <formula>"aus"</formula>
    </cfRule>
    <cfRule type="cellIs" dxfId="269" priority="116" operator="equal">
      <formula>"ein"</formula>
    </cfRule>
  </conditionalFormatting>
  <conditionalFormatting sqref="AB86:AB87">
    <cfRule type="cellIs" dxfId="268" priority="113" operator="equal">
      <formula>"aus"</formula>
    </cfRule>
    <cfRule type="cellIs" dxfId="267" priority="114" operator="equal">
      <formula>"ein"</formula>
    </cfRule>
  </conditionalFormatting>
  <conditionalFormatting sqref="AB55">
    <cfRule type="cellIs" dxfId="266" priority="109" operator="equal">
      <formula>"aus"</formula>
    </cfRule>
    <cfRule type="cellIs" dxfId="265" priority="110" operator="equal">
      <formula>"ein"</formula>
    </cfRule>
  </conditionalFormatting>
  <conditionalFormatting sqref="AB54">
    <cfRule type="cellIs" dxfId="264" priority="111" operator="equal">
      <formula>"aus"</formula>
    </cfRule>
    <cfRule type="cellIs" dxfId="263" priority="112" operator="equal">
      <formula>"ein"</formula>
    </cfRule>
  </conditionalFormatting>
  <conditionalFormatting sqref="AB114:AB115">
    <cfRule type="cellIs" dxfId="262" priority="107" operator="equal">
      <formula>"aus"</formula>
    </cfRule>
    <cfRule type="cellIs" dxfId="261" priority="108" operator="equal">
      <formula>"ein"</formula>
    </cfRule>
  </conditionalFormatting>
  <conditionalFormatting sqref="AB85">
    <cfRule type="cellIs" dxfId="260" priority="105" operator="equal">
      <formula>"aus"</formula>
    </cfRule>
    <cfRule type="cellIs" dxfId="259" priority="106" operator="equal">
      <formula>"ein"</formula>
    </cfRule>
  </conditionalFormatting>
  <conditionalFormatting sqref="X85">
    <cfRule type="cellIs" dxfId="258" priority="43" operator="equal">
      <formula>"aus"</formula>
    </cfRule>
    <cfRule type="cellIs" dxfId="257" priority="44" operator="equal">
      <formula>"ein"</formula>
    </cfRule>
  </conditionalFormatting>
  <conditionalFormatting sqref="AC85">
    <cfRule type="cellIs" dxfId="256" priority="23" operator="equal">
      <formula>"aus"</formula>
    </cfRule>
    <cfRule type="cellIs" dxfId="255" priority="24" operator="equal">
      <formula>"ein"</formula>
    </cfRule>
  </conditionalFormatting>
  <conditionalFormatting sqref="Y85">
    <cfRule type="cellIs" dxfId="254" priority="3" operator="equal">
      <formula>"aus"</formula>
    </cfRule>
    <cfRule type="cellIs" dxfId="253" priority="4" operator="equal">
      <formula>"ein"</formula>
    </cfRule>
  </conditionalFormatting>
  <conditionalFormatting sqref="Z88:Z89 Z84 Z92:Z103 Z21:Z53 Z56:Z82">
    <cfRule type="cellIs" dxfId="252" priority="103" operator="equal">
      <formula>"aus"</formula>
    </cfRule>
    <cfRule type="cellIs" dxfId="251" priority="104" operator="equal">
      <formula>"ein"</formula>
    </cfRule>
  </conditionalFormatting>
  <conditionalFormatting sqref="Z20">
    <cfRule type="cellIs" dxfId="250" priority="101" operator="equal">
      <formula>"aus"</formula>
    </cfRule>
    <cfRule type="cellIs" dxfId="249" priority="102" operator="equal">
      <formula>"ein"</formula>
    </cfRule>
  </conditionalFormatting>
  <conditionalFormatting sqref="Z104:Z111 Z113 Z116:Z122">
    <cfRule type="cellIs" dxfId="248" priority="99" operator="equal">
      <formula>"aus"</formula>
    </cfRule>
    <cfRule type="cellIs" dxfId="247" priority="100" operator="equal">
      <formula>"ein"</formula>
    </cfRule>
  </conditionalFormatting>
  <conditionalFormatting sqref="Z83">
    <cfRule type="cellIs" dxfId="246" priority="97" operator="equal">
      <formula>"aus"</formula>
    </cfRule>
    <cfRule type="cellIs" dxfId="245" priority="98" operator="equal">
      <formula>"ein"</formula>
    </cfRule>
  </conditionalFormatting>
  <conditionalFormatting sqref="Z90:Z91">
    <cfRule type="cellIs" dxfId="244" priority="95" operator="equal">
      <formula>"aus"</formula>
    </cfRule>
    <cfRule type="cellIs" dxfId="243" priority="96" operator="equal">
      <formula>"ein"</formula>
    </cfRule>
  </conditionalFormatting>
  <conditionalFormatting sqref="Z86:Z87">
    <cfRule type="cellIs" dxfId="242" priority="93" operator="equal">
      <formula>"aus"</formula>
    </cfRule>
    <cfRule type="cellIs" dxfId="241" priority="94" operator="equal">
      <formula>"ein"</formula>
    </cfRule>
  </conditionalFormatting>
  <conditionalFormatting sqref="Z55">
    <cfRule type="cellIs" dxfId="240" priority="89" operator="equal">
      <formula>"aus"</formula>
    </cfRule>
    <cfRule type="cellIs" dxfId="239" priority="90" operator="equal">
      <formula>"ein"</formula>
    </cfRule>
  </conditionalFormatting>
  <conditionalFormatting sqref="Z54">
    <cfRule type="cellIs" dxfId="238" priority="91" operator="equal">
      <formula>"aus"</formula>
    </cfRule>
    <cfRule type="cellIs" dxfId="237" priority="92" operator="equal">
      <formula>"ein"</formula>
    </cfRule>
  </conditionalFormatting>
  <conditionalFormatting sqref="Z114:Z115">
    <cfRule type="cellIs" dxfId="236" priority="87" operator="equal">
      <formula>"aus"</formula>
    </cfRule>
    <cfRule type="cellIs" dxfId="235" priority="88" operator="equal">
      <formula>"ein"</formula>
    </cfRule>
  </conditionalFormatting>
  <conditionalFormatting sqref="Z85">
    <cfRule type="cellIs" dxfId="234" priority="85" operator="equal">
      <formula>"aus"</formula>
    </cfRule>
    <cfRule type="cellIs" dxfId="233" priority="86" operator="equal">
      <formula>"ein"</formula>
    </cfRule>
  </conditionalFormatting>
  <conditionalFormatting sqref="Z112">
    <cfRule type="cellIs" dxfId="232" priority="83" operator="equal">
      <formula>"aus"</formula>
    </cfRule>
    <cfRule type="cellIs" dxfId="231" priority="84" operator="equal">
      <formula>"ein"</formula>
    </cfRule>
  </conditionalFormatting>
  <conditionalFormatting sqref="AA88:AA89 AA84 AA92:AA113 AA21:AA53 AA56:AA82">
    <cfRule type="cellIs" dxfId="230" priority="81" operator="equal">
      <formula>"aus"</formula>
    </cfRule>
    <cfRule type="cellIs" dxfId="229" priority="82" operator="equal">
      <formula>"ein"</formula>
    </cfRule>
  </conditionalFormatting>
  <conditionalFormatting sqref="AA20">
    <cfRule type="cellIs" dxfId="228" priority="79" operator="equal">
      <formula>"aus"</formula>
    </cfRule>
    <cfRule type="cellIs" dxfId="227" priority="80" operator="equal">
      <formula>"ein"</formula>
    </cfRule>
  </conditionalFormatting>
  <conditionalFormatting sqref="AA116:AA122">
    <cfRule type="cellIs" dxfId="226" priority="77" operator="equal">
      <formula>"aus"</formula>
    </cfRule>
    <cfRule type="cellIs" dxfId="225" priority="78" operator="equal">
      <formula>"ein"</formula>
    </cfRule>
  </conditionalFormatting>
  <conditionalFormatting sqref="AA83">
    <cfRule type="cellIs" dxfId="224" priority="75" operator="equal">
      <formula>"aus"</formula>
    </cfRule>
    <cfRule type="cellIs" dxfId="223" priority="76" operator="equal">
      <formula>"ein"</formula>
    </cfRule>
  </conditionalFormatting>
  <conditionalFormatting sqref="AA90:AA91">
    <cfRule type="cellIs" dxfId="222" priority="73" operator="equal">
      <formula>"aus"</formula>
    </cfRule>
    <cfRule type="cellIs" dxfId="221" priority="74" operator="equal">
      <formula>"ein"</formula>
    </cfRule>
  </conditionalFormatting>
  <conditionalFormatting sqref="AA86:AA87">
    <cfRule type="cellIs" dxfId="220" priority="71" operator="equal">
      <formula>"aus"</formula>
    </cfRule>
    <cfRule type="cellIs" dxfId="219" priority="72" operator="equal">
      <formula>"ein"</formula>
    </cfRule>
  </conditionalFormatting>
  <conditionalFormatting sqref="AA55">
    <cfRule type="cellIs" dxfId="218" priority="67" operator="equal">
      <formula>"aus"</formula>
    </cfRule>
    <cfRule type="cellIs" dxfId="217" priority="68" operator="equal">
      <formula>"ein"</formula>
    </cfRule>
  </conditionalFormatting>
  <conditionalFormatting sqref="AA54">
    <cfRule type="cellIs" dxfId="216" priority="69" operator="equal">
      <formula>"aus"</formula>
    </cfRule>
    <cfRule type="cellIs" dxfId="215" priority="70" operator="equal">
      <formula>"ein"</formula>
    </cfRule>
  </conditionalFormatting>
  <conditionalFormatting sqref="AA114:AA115">
    <cfRule type="cellIs" dxfId="214" priority="65" operator="equal">
      <formula>"aus"</formula>
    </cfRule>
    <cfRule type="cellIs" dxfId="213" priority="66" operator="equal">
      <formula>"ein"</formula>
    </cfRule>
  </conditionalFormatting>
  <conditionalFormatting sqref="AA85">
    <cfRule type="cellIs" dxfId="212" priority="63" operator="equal">
      <formula>"aus"</formula>
    </cfRule>
    <cfRule type="cellIs" dxfId="211" priority="64" operator="equal">
      <formula>"ein"</formula>
    </cfRule>
  </conditionalFormatting>
  <conditionalFormatting sqref="X88:X89 X84 X92:X113 X21:X53 X56:X82">
    <cfRule type="cellIs" dxfId="210" priority="61" operator="equal">
      <formula>"aus"</formula>
    </cfRule>
    <cfRule type="cellIs" dxfId="209" priority="62" operator="equal">
      <formula>"ein"</formula>
    </cfRule>
  </conditionalFormatting>
  <conditionalFormatting sqref="X20">
    <cfRule type="cellIs" dxfId="208" priority="59" operator="equal">
      <formula>"aus"</formula>
    </cfRule>
    <cfRule type="cellIs" dxfId="207" priority="60" operator="equal">
      <formula>"ein"</formula>
    </cfRule>
  </conditionalFormatting>
  <conditionalFormatting sqref="X116:X122">
    <cfRule type="cellIs" dxfId="206" priority="57" operator="equal">
      <formula>"aus"</formula>
    </cfRule>
    <cfRule type="cellIs" dxfId="205" priority="58" operator="equal">
      <formula>"ein"</formula>
    </cfRule>
  </conditionalFormatting>
  <conditionalFormatting sqref="X83">
    <cfRule type="cellIs" dxfId="204" priority="55" operator="equal">
      <formula>"aus"</formula>
    </cfRule>
    <cfRule type="cellIs" dxfId="203" priority="56" operator="equal">
      <formula>"ein"</formula>
    </cfRule>
  </conditionalFormatting>
  <conditionalFormatting sqref="X90:X91">
    <cfRule type="cellIs" dxfId="202" priority="53" operator="equal">
      <formula>"aus"</formula>
    </cfRule>
    <cfRule type="cellIs" dxfId="201" priority="54" operator="equal">
      <formula>"ein"</formula>
    </cfRule>
  </conditionalFormatting>
  <conditionalFormatting sqref="X86:X87">
    <cfRule type="cellIs" dxfId="200" priority="51" operator="equal">
      <formula>"aus"</formula>
    </cfRule>
    <cfRule type="cellIs" dxfId="199" priority="52" operator="equal">
      <formula>"ein"</formula>
    </cfRule>
  </conditionalFormatting>
  <conditionalFormatting sqref="X55">
    <cfRule type="cellIs" dxfId="198" priority="47" operator="equal">
      <formula>"aus"</formula>
    </cfRule>
    <cfRule type="cellIs" dxfId="197" priority="48" operator="equal">
      <formula>"ein"</formula>
    </cfRule>
  </conditionalFormatting>
  <conditionalFormatting sqref="X54">
    <cfRule type="cellIs" dxfId="196" priority="49" operator="equal">
      <formula>"aus"</formula>
    </cfRule>
    <cfRule type="cellIs" dxfId="195" priority="50" operator="equal">
      <formula>"ein"</formula>
    </cfRule>
  </conditionalFormatting>
  <conditionalFormatting sqref="X114:X115">
    <cfRule type="cellIs" dxfId="194" priority="45" operator="equal">
      <formula>"aus"</formula>
    </cfRule>
    <cfRule type="cellIs" dxfId="193" priority="46" operator="equal">
      <formula>"ein"</formula>
    </cfRule>
  </conditionalFormatting>
  <conditionalFormatting sqref="AC88:AC89 AC84 AC56:AC82 AC92:AC113 AC21:AC53">
    <cfRule type="cellIs" dxfId="192" priority="41" operator="equal">
      <formula>"aus"</formula>
    </cfRule>
    <cfRule type="cellIs" dxfId="191" priority="42" operator="equal">
      <formula>"ein"</formula>
    </cfRule>
  </conditionalFormatting>
  <conditionalFormatting sqref="AC20">
    <cfRule type="cellIs" dxfId="190" priority="39" operator="equal">
      <formula>"aus"</formula>
    </cfRule>
    <cfRule type="cellIs" dxfId="189" priority="40" operator="equal">
      <formula>"ein"</formula>
    </cfRule>
  </conditionalFormatting>
  <conditionalFormatting sqref="AC116:AC122">
    <cfRule type="cellIs" dxfId="188" priority="37" operator="equal">
      <formula>"aus"</formula>
    </cfRule>
    <cfRule type="cellIs" dxfId="187" priority="38" operator="equal">
      <formula>"ein"</formula>
    </cfRule>
  </conditionalFormatting>
  <conditionalFormatting sqref="AC83">
    <cfRule type="cellIs" dxfId="186" priority="35" operator="equal">
      <formula>"aus"</formula>
    </cfRule>
    <cfRule type="cellIs" dxfId="185" priority="36" operator="equal">
      <formula>"ein"</formula>
    </cfRule>
  </conditionalFormatting>
  <conditionalFormatting sqref="AC90:AC91">
    <cfRule type="cellIs" dxfId="184" priority="33" operator="equal">
      <formula>"aus"</formula>
    </cfRule>
    <cfRule type="cellIs" dxfId="183" priority="34" operator="equal">
      <formula>"ein"</formula>
    </cfRule>
  </conditionalFormatting>
  <conditionalFormatting sqref="AC86:AC87">
    <cfRule type="cellIs" dxfId="182" priority="31" operator="equal">
      <formula>"aus"</formula>
    </cfRule>
    <cfRule type="cellIs" dxfId="181" priority="32" operator="equal">
      <formula>"ein"</formula>
    </cfRule>
  </conditionalFormatting>
  <conditionalFormatting sqref="AC55">
    <cfRule type="cellIs" dxfId="180" priority="27" operator="equal">
      <formula>"aus"</formula>
    </cfRule>
    <cfRule type="cellIs" dxfId="179" priority="28" operator="equal">
      <formula>"ein"</formula>
    </cfRule>
  </conditionalFormatting>
  <conditionalFormatting sqref="AC54">
    <cfRule type="cellIs" dxfId="178" priority="29" operator="equal">
      <formula>"aus"</formula>
    </cfRule>
    <cfRule type="cellIs" dxfId="177" priority="30" operator="equal">
      <formula>"ein"</formula>
    </cfRule>
  </conditionalFormatting>
  <conditionalFormatting sqref="AC114:AC115">
    <cfRule type="cellIs" dxfId="176" priority="25" operator="equal">
      <formula>"aus"</formula>
    </cfRule>
    <cfRule type="cellIs" dxfId="175" priority="26" operator="equal">
      <formula>"ein"</formula>
    </cfRule>
  </conditionalFormatting>
  <conditionalFormatting sqref="Y88:Y89 Y84 Y92:Y113 Y21:Y53 Y56:Y82">
    <cfRule type="cellIs" dxfId="174" priority="21" operator="equal">
      <formula>"aus"</formula>
    </cfRule>
    <cfRule type="cellIs" dxfId="173" priority="22" operator="equal">
      <formula>"ein"</formula>
    </cfRule>
  </conditionalFormatting>
  <conditionalFormatting sqref="Y20">
    <cfRule type="cellIs" dxfId="172" priority="19" operator="equal">
      <formula>"aus"</formula>
    </cfRule>
    <cfRule type="cellIs" dxfId="171" priority="20" operator="equal">
      <formula>"ein"</formula>
    </cfRule>
  </conditionalFormatting>
  <conditionalFormatting sqref="Y116:Y122">
    <cfRule type="cellIs" dxfId="170" priority="17" operator="equal">
      <formula>"aus"</formula>
    </cfRule>
    <cfRule type="cellIs" dxfId="169" priority="18" operator="equal">
      <formula>"ein"</formula>
    </cfRule>
  </conditionalFormatting>
  <conditionalFormatting sqref="Y83">
    <cfRule type="cellIs" dxfId="168" priority="15" operator="equal">
      <formula>"aus"</formula>
    </cfRule>
    <cfRule type="cellIs" dxfId="167" priority="16" operator="equal">
      <formula>"ein"</formula>
    </cfRule>
  </conditionalFormatting>
  <conditionalFormatting sqref="Y90:Y91">
    <cfRule type="cellIs" dxfId="166" priority="13" operator="equal">
      <formula>"aus"</formula>
    </cfRule>
    <cfRule type="cellIs" dxfId="165" priority="14" operator="equal">
      <formula>"ein"</formula>
    </cfRule>
  </conditionalFormatting>
  <conditionalFormatting sqref="Y86:Y87">
    <cfRule type="cellIs" dxfId="164" priority="11" operator="equal">
      <formula>"aus"</formula>
    </cfRule>
    <cfRule type="cellIs" dxfId="163" priority="12" operator="equal">
      <formula>"ein"</formula>
    </cfRule>
  </conditionalFormatting>
  <conditionalFormatting sqref="Y55">
    <cfRule type="cellIs" dxfId="162" priority="7" operator="equal">
      <formula>"aus"</formula>
    </cfRule>
    <cfRule type="cellIs" dxfId="161" priority="8" operator="equal">
      <formula>"ein"</formula>
    </cfRule>
  </conditionalFormatting>
  <conditionalFormatting sqref="Y54">
    <cfRule type="cellIs" dxfId="160" priority="9" operator="equal">
      <formula>"aus"</formula>
    </cfRule>
    <cfRule type="cellIs" dxfId="159" priority="10" operator="equal">
      <formula>"ein"</formula>
    </cfRule>
  </conditionalFormatting>
  <conditionalFormatting sqref="Y114:Y115">
    <cfRule type="cellIs" dxfId="158" priority="5" operator="equal">
      <formula>"aus"</formula>
    </cfRule>
    <cfRule type="cellIs" dxfId="157" priority="6" operator="equal">
      <formula>"ein"</formula>
    </cfRule>
  </conditionalFormatting>
  <conditionalFormatting sqref="AE117">
    <cfRule type="cellIs" dxfId="156" priority="1" operator="equal">
      <formula>"aus"</formula>
    </cfRule>
    <cfRule type="cellIs" dxfId="155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39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425781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425781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425781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4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186"/>
      <c r="D1" s="187"/>
      <c r="F1" s="7"/>
      <c r="H1" s="7"/>
      <c r="I1" s="7"/>
      <c r="P1" s="115"/>
      <c r="Q1" s="115"/>
      <c r="R1" s="115"/>
      <c r="S1" s="115"/>
      <c r="U1" s="6"/>
      <c r="V1" s="6"/>
      <c r="W1" s="6"/>
      <c r="X1" s="6"/>
      <c r="Y1" s="6"/>
      <c r="Z1" s="6"/>
      <c r="AA1" s="6"/>
      <c r="AB1" s="60" t="s">
        <v>63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317" t="s">
        <v>96</v>
      </c>
      <c r="C2" s="67"/>
      <c r="D2" s="188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189"/>
      <c r="Q2" s="189"/>
      <c r="R2" s="189"/>
      <c r="S2" s="189"/>
      <c r="T2" s="22"/>
      <c r="U2" s="7"/>
      <c r="V2" s="6"/>
      <c r="W2" s="6"/>
      <c r="X2" s="6"/>
      <c r="Y2" s="6"/>
      <c r="Z2" s="6"/>
      <c r="AA2" s="6"/>
      <c r="AB2" s="190" t="s">
        <v>318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323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58"/>
      <c r="Q3" s="158"/>
      <c r="R3" s="158"/>
      <c r="S3" s="158"/>
      <c r="T3" s="2"/>
      <c r="U3" s="11"/>
      <c r="V3" s="6"/>
      <c r="W3" s="6"/>
      <c r="X3" s="6"/>
      <c r="Y3" s="6"/>
      <c r="Z3" s="6"/>
      <c r="AA3" s="6"/>
      <c r="AB3" s="190" t="s">
        <v>319</v>
      </c>
      <c r="AC3" s="512">
        <v>0</v>
      </c>
      <c r="AD3" s="513"/>
      <c r="AE3" s="513"/>
      <c r="AF3" s="514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4" customFormat="1" ht="12" customHeight="1" x14ac:dyDescent="0.2">
      <c r="A4" s="135"/>
      <c r="B4" s="315" t="s">
        <v>9</v>
      </c>
      <c r="C4" s="533">
        <f>Deckblatt_WMmB!C4</f>
        <v>0</v>
      </c>
      <c r="D4" s="534"/>
      <c r="E4" s="534"/>
      <c r="F4" s="534"/>
      <c r="G4" s="534"/>
      <c r="H4" s="535"/>
      <c r="I4" s="535"/>
      <c r="J4" s="535"/>
      <c r="K4" s="535"/>
      <c r="L4" s="535"/>
      <c r="M4" s="535"/>
      <c r="N4" s="535"/>
      <c r="O4" s="535"/>
      <c r="P4" s="535"/>
      <c r="Q4" s="535"/>
      <c r="R4" s="535"/>
      <c r="S4" s="535"/>
      <c r="T4" s="534"/>
      <c r="U4" s="536"/>
      <c r="V4" s="135"/>
      <c r="W4" s="135"/>
      <c r="X4" s="135"/>
      <c r="Y4" s="135"/>
      <c r="Z4" s="135"/>
      <c r="AA4" s="135"/>
      <c r="AB4" s="286"/>
      <c r="AC4" s="515"/>
      <c r="AD4" s="516"/>
      <c r="AE4" s="516"/>
      <c r="AF4" s="517"/>
      <c r="AG4" s="135"/>
      <c r="AH4" s="135"/>
      <c r="AI4" s="135"/>
      <c r="AJ4" s="135"/>
      <c r="AK4" s="135"/>
      <c r="AL4" s="28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</row>
    <row r="5" spans="1:100" s="134" customFormat="1" ht="12" customHeight="1" x14ac:dyDescent="0.2">
      <c r="A5" s="135"/>
      <c r="B5" s="315" t="s">
        <v>194</v>
      </c>
      <c r="C5" s="527">
        <f>Deckblatt_WMmB!C5</f>
        <v>0</v>
      </c>
      <c r="D5" s="528"/>
      <c r="E5" s="528"/>
      <c r="F5" s="528"/>
      <c r="G5" s="528"/>
      <c r="H5" s="528"/>
      <c r="I5" s="528"/>
      <c r="J5" s="528"/>
      <c r="K5" s="528"/>
      <c r="L5" s="528"/>
      <c r="M5" s="528"/>
      <c r="N5" s="528"/>
      <c r="O5" s="528"/>
      <c r="P5" s="528"/>
      <c r="Q5" s="528"/>
      <c r="R5" s="528"/>
      <c r="S5" s="528"/>
      <c r="T5" s="528"/>
      <c r="U5" s="529"/>
      <c r="V5" s="135"/>
      <c r="W5" s="135"/>
      <c r="X5" s="135"/>
      <c r="Y5" s="135"/>
      <c r="Z5" s="135"/>
      <c r="AA5" s="135"/>
      <c r="AB5" s="286"/>
      <c r="AC5" s="515"/>
      <c r="AD5" s="516"/>
      <c r="AE5" s="516"/>
      <c r="AF5" s="517"/>
      <c r="AG5" s="135"/>
      <c r="AH5" s="135"/>
      <c r="AI5" s="135"/>
      <c r="AJ5" s="135"/>
      <c r="AK5" s="135"/>
      <c r="AL5" s="28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1:100" s="134" customFormat="1" ht="12" customHeight="1" thickBot="1" x14ac:dyDescent="0.25">
      <c r="A6" s="135"/>
      <c r="B6" s="319" t="s">
        <v>317</v>
      </c>
      <c r="C6" s="527">
        <f>Deckblatt_WMmB!C6</f>
        <v>0</v>
      </c>
      <c r="D6" s="528"/>
      <c r="E6" s="528"/>
      <c r="F6" s="528"/>
      <c r="G6" s="528"/>
      <c r="H6" s="528"/>
      <c r="I6" s="528"/>
      <c r="J6" s="528"/>
      <c r="K6" s="528"/>
      <c r="L6" s="528"/>
      <c r="M6" s="528"/>
      <c r="N6" s="528"/>
      <c r="O6" s="528"/>
      <c r="P6" s="528"/>
      <c r="Q6" s="528"/>
      <c r="R6" s="528"/>
      <c r="S6" s="528"/>
      <c r="T6" s="528"/>
      <c r="U6" s="529"/>
      <c r="V6" s="135"/>
      <c r="W6" s="135"/>
      <c r="X6" s="135"/>
      <c r="Y6" s="135"/>
      <c r="Z6" s="135"/>
      <c r="AA6" s="135"/>
      <c r="AB6" s="286"/>
      <c r="AC6" s="518"/>
      <c r="AD6" s="519"/>
      <c r="AE6" s="519"/>
      <c r="AF6" s="520"/>
      <c r="AG6" s="135"/>
      <c r="AH6" s="135"/>
      <c r="AI6" s="135"/>
      <c r="AJ6" s="135"/>
      <c r="AK6" s="135"/>
      <c r="AL6" s="28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</row>
    <row r="7" spans="1:100" s="134" customFormat="1" ht="12" customHeight="1" x14ac:dyDescent="0.2">
      <c r="A7" s="135"/>
      <c r="B7" s="319" t="s">
        <v>68</v>
      </c>
      <c r="C7" s="527" t="str">
        <f>Deckblatt_WMmB!C7</f>
        <v xml:space="preserve"> </v>
      </c>
      <c r="D7" s="528"/>
      <c r="E7" s="528"/>
      <c r="F7" s="528"/>
      <c r="G7" s="528"/>
      <c r="H7" s="528"/>
      <c r="I7" s="528"/>
      <c r="J7" s="528"/>
      <c r="K7" s="528"/>
      <c r="L7" s="528"/>
      <c r="M7" s="528"/>
      <c r="N7" s="528"/>
      <c r="O7" s="528"/>
      <c r="P7" s="528"/>
      <c r="Q7" s="528"/>
      <c r="R7" s="528"/>
      <c r="S7" s="528"/>
      <c r="T7" s="528"/>
      <c r="U7" s="529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28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</row>
    <row r="8" spans="1:100" s="134" customFormat="1" ht="12" customHeight="1" x14ac:dyDescent="0.2">
      <c r="A8" s="135"/>
      <c r="B8" s="319" t="s">
        <v>13</v>
      </c>
      <c r="C8" s="527" t="str">
        <f>Deckblatt_WMmB!C8</f>
        <v/>
      </c>
      <c r="D8" s="528"/>
      <c r="E8" s="528"/>
      <c r="F8" s="528"/>
      <c r="G8" s="528"/>
      <c r="H8" s="528"/>
      <c r="I8" s="528"/>
      <c r="J8" s="528"/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9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28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</row>
    <row r="9" spans="1:100" s="134" customFormat="1" ht="12" customHeight="1" x14ac:dyDescent="0.2">
      <c r="A9" s="135"/>
      <c r="B9" s="319" t="s">
        <v>35</v>
      </c>
      <c r="C9" s="527">
        <f>Deckblatt_WMmB!C9</f>
        <v>0</v>
      </c>
      <c r="D9" s="528"/>
      <c r="E9" s="528"/>
      <c r="F9" s="528"/>
      <c r="G9" s="528"/>
      <c r="H9" s="528"/>
      <c r="I9" s="528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9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28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</row>
    <row r="10" spans="1:100" s="134" customFormat="1" ht="12" customHeight="1" x14ac:dyDescent="0.2">
      <c r="A10" s="135"/>
      <c r="B10" s="319" t="s">
        <v>158</v>
      </c>
      <c r="C10" s="527">
        <f>Deckblatt_WMmB!C10</f>
        <v>0</v>
      </c>
      <c r="D10" s="528"/>
      <c r="E10" s="528"/>
      <c r="F10" s="528"/>
      <c r="G10" s="528"/>
      <c r="H10" s="528"/>
      <c r="I10" s="52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9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28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</row>
    <row r="11" spans="1:100" s="134" customFormat="1" ht="12" customHeight="1" x14ac:dyDescent="0.2">
      <c r="A11" s="135"/>
      <c r="B11" s="316" t="s">
        <v>204</v>
      </c>
      <c r="C11" s="527">
        <f>Deckblatt_WMmB!C11</f>
        <v>0</v>
      </c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  <c r="U11" s="529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28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</row>
    <row r="12" spans="1:100" s="134" customFormat="1" ht="12" customHeight="1" x14ac:dyDescent="0.2">
      <c r="A12" s="135"/>
      <c r="B12" s="316" t="s">
        <v>205</v>
      </c>
      <c r="C12" s="527">
        <f>Deckblatt_WMmB!C12</f>
        <v>0</v>
      </c>
      <c r="D12" s="528"/>
      <c r="E12" s="528"/>
      <c r="F12" s="528"/>
      <c r="G12" s="528"/>
      <c r="H12" s="528"/>
      <c r="I12" s="528"/>
      <c r="J12" s="528"/>
      <c r="K12" s="528"/>
      <c r="L12" s="528"/>
      <c r="M12" s="528"/>
      <c r="N12" s="528"/>
      <c r="O12" s="528"/>
      <c r="P12" s="528"/>
      <c r="Q12" s="528"/>
      <c r="R12" s="528"/>
      <c r="S12" s="528"/>
      <c r="T12" s="528"/>
      <c r="U12" s="529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28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</row>
    <row r="13" spans="1:100" s="134" customFormat="1" ht="12" customHeight="1" thickBot="1" x14ac:dyDescent="0.25">
      <c r="A13" s="135"/>
      <c r="B13" s="319" t="s">
        <v>98</v>
      </c>
      <c r="C13" s="530">
        <f>Deckblatt_WMmB!C13</f>
        <v>0</v>
      </c>
      <c r="D13" s="531"/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2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28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</row>
    <row r="14" spans="1:100" ht="18.75" thickBot="1" x14ac:dyDescent="0.3">
      <c r="A14" s="6"/>
      <c r="B14" s="324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58"/>
      <c r="Q14" s="158"/>
      <c r="R14" s="158"/>
      <c r="S14" s="158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54" customFormat="1" ht="22.15" customHeight="1" thickBot="1" x14ac:dyDescent="0.25">
      <c r="A15" s="444"/>
      <c r="B15" s="445" t="s">
        <v>99</v>
      </c>
      <c r="C15" s="521" t="s">
        <v>270</v>
      </c>
      <c r="D15" s="522"/>
      <c r="E15" s="448"/>
      <c r="F15" s="449"/>
      <c r="G15" s="450"/>
      <c r="H15" s="523" t="s">
        <v>36</v>
      </c>
      <c r="I15" s="522"/>
      <c r="J15" s="295"/>
      <c r="K15" s="524" t="s">
        <v>197</v>
      </c>
      <c r="L15" s="525"/>
      <c r="M15" s="525"/>
      <c r="N15" s="526"/>
      <c r="O15" s="296"/>
      <c r="P15" s="524" t="s">
        <v>136</v>
      </c>
      <c r="Q15" s="525"/>
      <c r="R15" s="525"/>
      <c r="S15" s="526"/>
      <c r="T15" s="450"/>
      <c r="U15" s="449"/>
      <c r="V15" s="444"/>
      <c r="W15" s="400" t="s">
        <v>75</v>
      </c>
      <c r="X15" s="444"/>
      <c r="Y15" s="444"/>
      <c r="Z15" s="287"/>
      <c r="AA15" s="287"/>
      <c r="AB15" s="444"/>
      <c r="AC15" s="444"/>
      <c r="AD15" s="444"/>
      <c r="AE15" s="444"/>
      <c r="AF15" s="444"/>
      <c r="AG15" s="287"/>
      <c r="AH15" s="287"/>
      <c r="AI15" s="287"/>
      <c r="AJ15" s="287"/>
      <c r="AK15" s="287"/>
      <c r="AL15" s="292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444"/>
      <c r="AZ15" s="444"/>
      <c r="BA15" s="444"/>
      <c r="BB15" s="444"/>
      <c r="BC15" s="444"/>
      <c r="BD15" s="444"/>
      <c r="BE15" s="444"/>
      <c r="BF15" s="444"/>
      <c r="BG15" s="444"/>
      <c r="BH15" s="444"/>
      <c r="BI15" s="444"/>
      <c r="BJ15" s="444"/>
      <c r="BK15" s="444"/>
      <c r="BL15" s="444"/>
      <c r="BM15" s="444"/>
      <c r="BN15" s="444"/>
      <c r="BO15" s="444"/>
      <c r="BP15" s="444"/>
      <c r="BQ15" s="444"/>
      <c r="BR15" s="444"/>
      <c r="BS15" s="444"/>
      <c r="BT15" s="444"/>
      <c r="BU15" s="444"/>
      <c r="BV15" s="444"/>
      <c r="BW15" s="444"/>
      <c r="BX15" s="444"/>
      <c r="BY15" s="444"/>
      <c r="BZ15" s="444"/>
      <c r="CA15" s="444"/>
      <c r="CB15" s="444"/>
      <c r="CC15" s="444"/>
      <c r="CD15" s="444"/>
      <c r="CE15" s="444"/>
      <c r="CF15" s="444"/>
      <c r="CG15" s="444"/>
      <c r="CH15" s="444"/>
      <c r="CI15" s="444"/>
      <c r="CJ15" s="444"/>
      <c r="CK15" s="444"/>
      <c r="CL15" s="444"/>
      <c r="CM15" s="444"/>
      <c r="CN15" s="444"/>
      <c r="CO15" s="444"/>
      <c r="CP15" s="444"/>
      <c r="CQ15" s="444"/>
      <c r="CR15" s="444"/>
      <c r="CS15" s="444"/>
      <c r="CT15" s="444"/>
      <c r="CU15" s="444"/>
      <c r="CV15" s="444"/>
    </row>
    <row r="16" spans="1:100" s="444" customFormat="1" ht="34.700000000000003" customHeight="1" thickBot="1" x14ac:dyDescent="0.25">
      <c r="B16" s="446"/>
      <c r="C16" s="447" t="s">
        <v>269</v>
      </c>
      <c r="D16" s="297" t="s">
        <v>21</v>
      </c>
      <c r="E16" s="451"/>
      <c r="F16" s="447" t="s">
        <v>100</v>
      </c>
      <c r="G16" s="451"/>
      <c r="H16" s="297" t="s">
        <v>37</v>
      </c>
      <c r="I16" s="297" t="s">
        <v>38</v>
      </c>
      <c r="J16" s="298"/>
      <c r="K16" s="297" t="s">
        <v>269</v>
      </c>
      <c r="L16" s="299" t="s">
        <v>21</v>
      </c>
      <c r="M16" s="300"/>
      <c r="N16" s="299" t="s">
        <v>100</v>
      </c>
      <c r="O16" s="300"/>
      <c r="P16" s="297" t="s">
        <v>269</v>
      </c>
      <c r="Q16" s="299" t="s">
        <v>21</v>
      </c>
      <c r="R16" s="300"/>
      <c r="S16" s="299" t="s">
        <v>100</v>
      </c>
      <c r="T16" s="452"/>
      <c r="U16" s="447" t="s">
        <v>22</v>
      </c>
      <c r="W16" s="301" t="s">
        <v>56</v>
      </c>
      <c r="Y16" s="453"/>
      <c r="Z16" s="287"/>
      <c r="AA16" s="287"/>
      <c r="AG16" s="287"/>
      <c r="AH16" s="287"/>
      <c r="AI16" s="287"/>
      <c r="AJ16" s="287"/>
      <c r="AK16" s="287"/>
      <c r="AL16" s="292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</row>
    <row r="17" spans="2:50" s="104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91"/>
      <c r="Q17" s="191"/>
      <c r="R17" s="191"/>
      <c r="S17" s="191"/>
      <c r="T17" s="14"/>
      <c r="U17" s="14"/>
      <c r="V17" s="33"/>
      <c r="Y17" s="333"/>
      <c r="AL17" s="366"/>
    </row>
    <row r="18" spans="2:50" s="104" customFormat="1" ht="13.5" thickBot="1" x14ac:dyDescent="0.25">
      <c r="B18" s="35" t="s">
        <v>95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192"/>
      <c r="N18" s="74">
        <f>SUM(N41)</f>
        <v>0</v>
      </c>
      <c r="O18" s="192"/>
      <c r="P18" s="47">
        <f>SUM(P20,P41,P63,P77)</f>
        <v>0</v>
      </c>
      <c r="Q18" s="47">
        <f>IFERROR(P18/$X$4,0)</f>
        <v>0</v>
      </c>
      <c r="R18" s="192"/>
      <c r="S18" s="74">
        <f>SUM(S20,S41,S63,S77)</f>
        <v>0</v>
      </c>
      <c r="T18" s="25"/>
      <c r="U18" s="27"/>
      <c r="W18" s="464">
        <f t="shared" ref="W18:W49" si="0">IFERROR(F18/D18,0)</f>
        <v>0</v>
      </c>
      <c r="Y18" s="333"/>
      <c r="AL18" s="366"/>
    </row>
    <row r="19" spans="2:50" s="104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441"/>
      <c r="L19" s="441"/>
      <c r="M19" s="441"/>
      <c r="N19" s="441"/>
      <c r="O19" s="441"/>
      <c r="P19" s="441"/>
      <c r="Q19" s="441"/>
      <c r="R19" s="441"/>
      <c r="S19" s="441"/>
      <c r="T19" s="14"/>
      <c r="U19" s="14"/>
      <c r="W19" s="371"/>
      <c r="AG19" s="333" t="s">
        <v>144</v>
      </c>
      <c r="AH19" s="104" t="s">
        <v>145</v>
      </c>
      <c r="AI19" s="104" t="s">
        <v>193</v>
      </c>
      <c r="AJ19" s="104" t="s">
        <v>192</v>
      </c>
      <c r="AK19" s="104" t="s">
        <v>146</v>
      </c>
      <c r="AL19" s="104" t="s">
        <v>147</v>
      </c>
      <c r="AM19" s="104" t="s">
        <v>148</v>
      </c>
      <c r="AN19" s="104" t="s">
        <v>191</v>
      </c>
      <c r="AO19" s="104" t="s">
        <v>149</v>
      </c>
      <c r="AP19" s="104" t="s">
        <v>199</v>
      </c>
      <c r="AQ19" s="104" t="s">
        <v>150</v>
      </c>
      <c r="AR19" s="104" t="s">
        <v>151</v>
      </c>
      <c r="AS19" s="104" t="s">
        <v>152</v>
      </c>
      <c r="AT19" s="104" t="s">
        <v>153</v>
      </c>
      <c r="AU19" s="104" t="s">
        <v>155</v>
      </c>
      <c r="AV19" s="104" t="s">
        <v>154</v>
      </c>
      <c r="AW19" s="104" t="s">
        <v>156</v>
      </c>
      <c r="AX19" s="104" t="s">
        <v>157</v>
      </c>
    </row>
    <row r="20" spans="2:50" s="71" customFormat="1" ht="13.5" thickBot="1" x14ac:dyDescent="0.25">
      <c r="B20" s="18" t="s">
        <v>50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195"/>
      <c r="L20" s="195"/>
      <c r="M20" s="195"/>
      <c r="N20" s="195"/>
      <c r="O20" s="195"/>
      <c r="P20" s="49">
        <f>SUM(P21:P39)</f>
        <v>0</v>
      </c>
      <c r="Q20" s="49">
        <f>IFERROR(P20/$AC$1,0)</f>
        <v>0</v>
      </c>
      <c r="R20" s="195"/>
      <c r="S20" s="43">
        <f>SUM(S21:S39)</f>
        <v>0</v>
      </c>
      <c r="T20" s="26"/>
      <c r="U20" s="463" t="s">
        <v>311</v>
      </c>
      <c r="W20" s="43">
        <f t="shared" si="0"/>
        <v>0</v>
      </c>
      <c r="AG20" s="333" t="s">
        <v>57</v>
      </c>
      <c r="AH20" s="207" t="s">
        <v>57</v>
      </c>
      <c r="AI20" s="207" t="s">
        <v>57</v>
      </c>
      <c r="AJ20" s="207" t="s">
        <v>57</v>
      </c>
      <c r="AK20" s="207" t="s">
        <v>57</v>
      </c>
      <c r="AL20" s="207" t="s">
        <v>57</v>
      </c>
      <c r="AM20" s="207" t="s">
        <v>57</v>
      </c>
      <c r="AN20" s="207" t="s">
        <v>57</v>
      </c>
      <c r="AO20" s="207" t="s">
        <v>57</v>
      </c>
      <c r="AP20" s="207" t="s">
        <v>57</v>
      </c>
      <c r="AQ20" s="207" t="s">
        <v>57</v>
      </c>
      <c r="AR20" s="207" t="s">
        <v>57</v>
      </c>
      <c r="AS20" s="207" t="s">
        <v>58</v>
      </c>
      <c r="AT20" s="207" t="s">
        <v>57</v>
      </c>
      <c r="AU20" s="207" t="s">
        <v>57</v>
      </c>
      <c r="AV20" s="207" t="s">
        <v>57</v>
      </c>
      <c r="AW20" s="207" t="s">
        <v>57</v>
      </c>
      <c r="AX20" s="207" t="s">
        <v>57</v>
      </c>
    </row>
    <row r="21" spans="2:50" s="71" customFormat="1" ht="13.5" thickBot="1" x14ac:dyDescent="0.25">
      <c r="B21" s="258" t="s">
        <v>279</v>
      </c>
      <c r="C21" s="372"/>
      <c r="D21" s="373">
        <f>IFERROR(C21/$AC$1,0)</f>
        <v>0</v>
      </c>
      <c r="E21" s="374"/>
      <c r="F21" s="196"/>
      <c r="G21" s="374"/>
      <c r="H21" s="375">
        <f>F21</f>
        <v>0</v>
      </c>
      <c r="I21" s="375"/>
      <c r="J21" s="374"/>
      <c r="K21" s="194"/>
      <c r="L21" s="194"/>
      <c r="M21" s="194"/>
      <c r="N21" s="194"/>
      <c r="O21" s="194"/>
      <c r="P21" s="431"/>
      <c r="Q21" s="179">
        <f>IFERROR(P21/$AC$1,0)</f>
        <v>0</v>
      </c>
      <c r="R21" s="194"/>
      <c r="S21" s="440"/>
      <c r="T21" s="374"/>
      <c r="U21" s="376"/>
      <c r="W21" s="467">
        <f>IFERROR(F21/D21,0)</f>
        <v>0</v>
      </c>
      <c r="AG21" s="333" t="s">
        <v>57</v>
      </c>
      <c r="AH21" s="207" t="s">
        <v>57</v>
      </c>
      <c r="AI21" s="207" t="s">
        <v>58</v>
      </c>
      <c r="AJ21" s="207" t="s">
        <v>58</v>
      </c>
      <c r="AK21" s="207" t="s">
        <v>57</v>
      </c>
      <c r="AL21" s="207" t="s">
        <v>58</v>
      </c>
      <c r="AM21" s="207" t="s">
        <v>57</v>
      </c>
      <c r="AN21" s="207" t="s">
        <v>57</v>
      </c>
      <c r="AO21" s="207" t="s">
        <v>57</v>
      </c>
      <c r="AP21" s="207" t="s">
        <v>57</v>
      </c>
      <c r="AQ21" s="207" t="s">
        <v>57</v>
      </c>
      <c r="AR21" s="207" t="s">
        <v>57</v>
      </c>
      <c r="AS21" s="207" t="s">
        <v>58</v>
      </c>
      <c r="AT21" s="207" t="s">
        <v>57</v>
      </c>
      <c r="AU21" s="207" t="s">
        <v>58</v>
      </c>
      <c r="AV21" s="207" t="s">
        <v>57</v>
      </c>
      <c r="AW21" s="207" t="s">
        <v>57</v>
      </c>
      <c r="AX21" s="207" t="s">
        <v>57</v>
      </c>
    </row>
    <row r="22" spans="2:50" s="71" customFormat="1" ht="12.75" hidden="1" x14ac:dyDescent="0.2">
      <c r="B22" s="86" t="s">
        <v>280</v>
      </c>
      <c r="C22" s="414"/>
      <c r="D22" s="377">
        <f t="shared" si="1"/>
        <v>0</v>
      </c>
      <c r="E22" s="374"/>
      <c r="F22" s="418"/>
      <c r="G22" s="374"/>
      <c r="H22" s="378">
        <f t="shared" ref="H22:H39" si="2">F22</f>
        <v>0</v>
      </c>
      <c r="I22" s="378"/>
      <c r="J22" s="374"/>
      <c r="K22" s="194"/>
      <c r="L22" s="194"/>
      <c r="M22" s="194"/>
      <c r="N22" s="194"/>
      <c r="O22" s="194"/>
      <c r="P22" s="194"/>
      <c r="Q22" s="194"/>
      <c r="R22" s="194"/>
      <c r="S22" s="194"/>
      <c r="T22" s="374"/>
      <c r="U22" s="419"/>
      <c r="W22" s="378">
        <f t="shared" si="0"/>
        <v>0</v>
      </c>
      <c r="AG22" s="333" t="s">
        <v>58</v>
      </c>
      <c r="AH22" s="207" t="s">
        <v>58</v>
      </c>
      <c r="AI22" s="207" t="s">
        <v>58</v>
      </c>
      <c r="AJ22" s="207" t="s">
        <v>58</v>
      </c>
      <c r="AK22" s="207" t="s">
        <v>57</v>
      </c>
      <c r="AL22" s="207" t="s">
        <v>57</v>
      </c>
      <c r="AM22" s="207" t="s">
        <v>58</v>
      </c>
      <c r="AN22" s="207" t="s">
        <v>58</v>
      </c>
      <c r="AO22" s="207" t="s">
        <v>58</v>
      </c>
      <c r="AP22" s="207" t="s">
        <v>57</v>
      </c>
      <c r="AQ22" s="207" t="s">
        <v>57</v>
      </c>
      <c r="AR22" s="207" t="s">
        <v>58</v>
      </c>
      <c r="AS22" s="207" t="s">
        <v>58</v>
      </c>
      <c r="AT22" s="207" t="s">
        <v>58</v>
      </c>
      <c r="AU22" s="207" t="s">
        <v>58</v>
      </c>
      <c r="AV22" s="207" t="s">
        <v>58</v>
      </c>
      <c r="AW22" s="207" t="s">
        <v>58</v>
      </c>
      <c r="AX22" s="207" t="s">
        <v>58</v>
      </c>
    </row>
    <row r="23" spans="2:50" s="71" customFormat="1" ht="12.75" hidden="1" x14ac:dyDescent="0.2">
      <c r="B23" s="86" t="s">
        <v>281</v>
      </c>
      <c r="C23" s="414"/>
      <c r="D23" s="377">
        <f t="shared" si="1"/>
        <v>0</v>
      </c>
      <c r="E23" s="374"/>
      <c r="F23" s="418"/>
      <c r="G23" s="374"/>
      <c r="H23" s="378">
        <f t="shared" si="2"/>
        <v>0</v>
      </c>
      <c r="I23" s="378"/>
      <c r="J23" s="374"/>
      <c r="K23" s="194"/>
      <c r="L23" s="194"/>
      <c r="M23" s="194"/>
      <c r="N23" s="194"/>
      <c r="O23" s="194"/>
      <c r="P23" s="194"/>
      <c r="Q23" s="194"/>
      <c r="R23" s="194"/>
      <c r="S23" s="194"/>
      <c r="T23" s="374"/>
      <c r="U23" s="420"/>
      <c r="W23" s="378">
        <f t="shared" si="0"/>
        <v>0</v>
      </c>
      <c r="AG23" s="333" t="s">
        <v>58</v>
      </c>
      <c r="AH23" s="207" t="s">
        <v>58</v>
      </c>
      <c r="AI23" s="207" t="s">
        <v>58</v>
      </c>
      <c r="AJ23" s="207" t="s">
        <v>58</v>
      </c>
      <c r="AK23" s="207" t="s">
        <v>57</v>
      </c>
      <c r="AL23" s="207" t="s">
        <v>57</v>
      </c>
      <c r="AM23" s="207" t="s">
        <v>58</v>
      </c>
      <c r="AN23" s="207" t="s">
        <v>58</v>
      </c>
      <c r="AO23" s="207" t="s">
        <v>58</v>
      </c>
      <c r="AP23" s="207" t="s">
        <v>58</v>
      </c>
      <c r="AQ23" s="207" t="s">
        <v>57</v>
      </c>
      <c r="AR23" s="207" t="s">
        <v>58</v>
      </c>
      <c r="AS23" s="207" t="s">
        <v>58</v>
      </c>
      <c r="AT23" s="207" t="s">
        <v>58</v>
      </c>
      <c r="AU23" s="207" t="s">
        <v>58</v>
      </c>
      <c r="AV23" s="207" t="s">
        <v>58</v>
      </c>
      <c r="AW23" s="207" t="s">
        <v>58</v>
      </c>
      <c r="AX23" s="207" t="s">
        <v>58</v>
      </c>
    </row>
    <row r="24" spans="2:50" s="71" customFormat="1" ht="12.75" hidden="1" x14ac:dyDescent="0.2">
      <c r="B24" s="86" t="s">
        <v>282</v>
      </c>
      <c r="C24" s="414"/>
      <c r="D24" s="377">
        <f t="shared" si="1"/>
        <v>0</v>
      </c>
      <c r="E24" s="374"/>
      <c r="F24" s="418"/>
      <c r="G24" s="374"/>
      <c r="H24" s="378">
        <f t="shared" si="2"/>
        <v>0</v>
      </c>
      <c r="I24" s="378"/>
      <c r="J24" s="374"/>
      <c r="K24" s="194"/>
      <c r="L24" s="194"/>
      <c r="M24" s="194"/>
      <c r="N24" s="194"/>
      <c r="O24" s="194"/>
      <c r="P24" s="421"/>
      <c r="Q24" s="180">
        <f>IFERROR(P24/$AC$1,0)</f>
        <v>0</v>
      </c>
      <c r="R24" s="194"/>
      <c r="S24" s="407"/>
      <c r="T24" s="374"/>
      <c r="U24" s="420"/>
      <c r="W24" s="378">
        <f t="shared" si="0"/>
        <v>0</v>
      </c>
      <c r="AG24" s="333" t="s">
        <v>57</v>
      </c>
      <c r="AH24" s="207" t="s">
        <v>57</v>
      </c>
      <c r="AI24" s="207" t="s">
        <v>58</v>
      </c>
      <c r="AJ24" s="207" t="s">
        <v>58</v>
      </c>
      <c r="AK24" s="207" t="s">
        <v>58</v>
      </c>
      <c r="AL24" s="207" t="s">
        <v>58</v>
      </c>
      <c r="AM24" s="207" t="s">
        <v>57</v>
      </c>
      <c r="AN24" s="207" t="s">
        <v>57</v>
      </c>
      <c r="AO24" s="207" t="s">
        <v>58</v>
      </c>
      <c r="AP24" s="207" t="s">
        <v>57</v>
      </c>
      <c r="AQ24" s="207" t="s">
        <v>57</v>
      </c>
      <c r="AR24" s="207" t="s">
        <v>58</v>
      </c>
      <c r="AS24" s="207" t="s">
        <v>58</v>
      </c>
      <c r="AT24" s="207" t="s">
        <v>57</v>
      </c>
      <c r="AU24" s="207" t="s">
        <v>57</v>
      </c>
      <c r="AV24" s="207" t="s">
        <v>57</v>
      </c>
      <c r="AW24" s="207" t="s">
        <v>57</v>
      </c>
      <c r="AX24" s="207" t="s">
        <v>57</v>
      </c>
    </row>
    <row r="25" spans="2:50" s="71" customFormat="1" ht="12.75" hidden="1" x14ac:dyDescent="0.2">
      <c r="B25" s="86" t="s">
        <v>283</v>
      </c>
      <c r="C25" s="414"/>
      <c r="D25" s="377">
        <f t="shared" si="1"/>
        <v>0</v>
      </c>
      <c r="E25" s="374"/>
      <c r="F25" s="418"/>
      <c r="G25" s="374"/>
      <c r="H25" s="378">
        <f t="shared" si="2"/>
        <v>0</v>
      </c>
      <c r="I25" s="378"/>
      <c r="J25" s="374"/>
      <c r="K25" s="194"/>
      <c r="L25" s="194"/>
      <c r="M25" s="194"/>
      <c r="N25" s="194"/>
      <c r="O25" s="194"/>
      <c r="P25" s="422"/>
      <c r="Q25" s="181">
        <f>IFERROR(P25/$AC$1,0)</f>
        <v>0</v>
      </c>
      <c r="R25" s="194"/>
      <c r="S25" s="407"/>
      <c r="T25" s="374"/>
      <c r="U25" s="420"/>
      <c r="W25" s="378">
        <f t="shared" si="0"/>
        <v>0</v>
      </c>
      <c r="AG25" s="333" t="s">
        <v>58</v>
      </c>
      <c r="AH25" s="207" t="s">
        <v>57</v>
      </c>
      <c r="AI25" s="207" t="s">
        <v>58</v>
      </c>
      <c r="AJ25" s="207" t="s">
        <v>58</v>
      </c>
      <c r="AK25" s="207" t="s">
        <v>58</v>
      </c>
      <c r="AL25" s="207" t="s">
        <v>58</v>
      </c>
      <c r="AM25" s="207" t="s">
        <v>58</v>
      </c>
      <c r="AN25" s="207" t="s">
        <v>58</v>
      </c>
      <c r="AO25" s="207" t="s">
        <v>58</v>
      </c>
      <c r="AP25" s="207" t="s">
        <v>57</v>
      </c>
      <c r="AQ25" s="207" t="s">
        <v>58</v>
      </c>
      <c r="AR25" s="207" t="s">
        <v>58</v>
      </c>
      <c r="AS25" s="207" t="s">
        <v>58</v>
      </c>
      <c r="AT25" s="207" t="s">
        <v>57</v>
      </c>
      <c r="AU25" s="207" t="s">
        <v>58</v>
      </c>
      <c r="AV25" s="207" t="s">
        <v>57</v>
      </c>
      <c r="AW25" s="207" t="s">
        <v>57</v>
      </c>
      <c r="AX25" s="207" t="s">
        <v>57</v>
      </c>
    </row>
    <row r="26" spans="2:50" s="71" customFormat="1" ht="12.75" hidden="1" x14ac:dyDescent="0.2">
      <c r="B26" s="86" t="s">
        <v>284</v>
      </c>
      <c r="C26" s="414"/>
      <c r="D26" s="377">
        <f t="shared" si="1"/>
        <v>0</v>
      </c>
      <c r="E26" s="374"/>
      <c r="F26" s="418"/>
      <c r="G26" s="374"/>
      <c r="H26" s="378">
        <f t="shared" si="2"/>
        <v>0</v>
      </c>
      <c r="I26" s="378"/>
      <c r="J26" s="374"/>
      <c r="K26" s="194"/>
      <c r="L26" s="194"/>
      <c r="M26" s="194"/>
      <c r="N26" s="194"/>
      <c r="O26" s="194"/>
      <c r="P26" s="422"/>
      <c r="Q26" s="181">
        <f>IFERROR(P26/$AC$1,0)</f>
        <v>0</v>
      </c>
      <c r="R26" s="194"/>
      <c r="S26" s="407"/>
      <c r="T26" s="374"/>
      <c r="U26" s="420"/>
      <c r="W26" s="378">
        <f t="shared" si="0"/>
        <v>0</v>
      </c>
      <c r="AG26" s="333" t="s">
        <v>58</v>
      </c>
      <c r="AH26" s="207" t="s">
        <v>57</v>
      </c>
      <c r="AI26" s="207" t="s">
        <v>58</v>
      </c>
      <c r="AJ26" s="207" t="s">
        <v>58</v>
      </c>
      <c r="AK26" s="207" t="s">
        <v>58</v>
      </c>
      <c r="AL26" s="207" t="s">
        <v>58</v>
      </c>
      <c r="AM26" s="207" t="s">
        <v>58</v>
      </c>
      <c r="AN26" s="207" t="s">
        <v>58</v>
      </c>
      <c r="AO26" s="207" t="s">
        <v>58</v>
      </c>
      <c r="AP26" s="207" t="s">
        <v>57</v>
      </c>
      <c r="AQ26" s="207" t="s">
        <v>58</v>
      </c>
      <c r="AR26" s="207" t="s">
        <v>58</v>
      </c>
      <c r="AS26" s="207" t="s">
        <v>58</v>
      </c>
      <c r="AT26" s="207" t="s">
        <v>57</v>
      </c>
      <c r="AU26" s="207" t="s">
        <v>58</v>
      </c>
      <c r="AV26" s="207" t="s">
        <v>57</v>
      </c>
      <c r="AW26" s="207" t="s">
        <v>57</v>
      </c>
      <c r="AX26" s="207" t="s">
        <v>57</v>
      </c>
    </row>
    <row r="27" spans="2:50" s="71" customFormat="1" ht="12.75" hidden="1" x14ac:dyDescent="0.2">
      <c r="B27" s="70" t="s">
        <v>285</v>
      </c>
      <c r="C27" s="415"/>
      <c r="D27" s="377">
        <f t="shared" si="1"/>
        <v>0</v>
      </c>
      <c r="E27" s="374"/>
      <c r="F27" s="418"/>
      <c r="G27" s="374"/>
      <c r="H27" s="378">
        <f t="shared" si="2"/>
        <v>0</v>
      </c>
      <c r="I27" s="380"/>
      <c r="J27" s="374"/>
      <c r="K27" s="194"/>
      <c r="L27" s="194"/>
      <c r="M27" s="194"/>
      <c r="N27" s="194"/>
      <c r="O27" s="194"/>
      <c r="P27" s="194"/>
      <c r="Q27" s="194"/>
      <c r="R27" s="194"/>
      <c r="S27" s="194"/>
      <c r="T27" s="374"/>
      <c r="U27" s="420"/>
      <c r="W27" s="378">
        <f t="shared" si="0"/>
        <v>0</v>
      </c>
      <c r="AG27" s="333" t="s">
        <v>58</v>
      </c>
      <c r="AH27" s="207" t="s">
        <v>58</v>
      </c>
      <c r="AI27" s="207" t="s">
        <v>58</v>
      </c>
      <c r="AJ27" s="207" t="s">
        <v>58</v>
      </c>
      <c r="AK27" s="207" t="s">
        <v>58</v>
      </c>
      <c r="AL27" s="207" t="s">
        <v>58</v>
      </c>
      <c r="AM27" s="207" t="s">
        <v>58</v>
      </c>
      <c r="AN27" s="207" t="s">
        <v>58</v>
      </c>
      <c r="AO27" s="207" t="s">
        <v>58</v>
      </c>
      <c r="AP27" s="207" t="s">
        <v>58</v>
      </c>
      <c r="AQ27" s="207" t="s">
        <v>57</v>
      </c>
      <c r="AR27" s="207" t="s">
        <v>58</v>
      </c>
      <c r="AS27" s="207" t="s">
        <v>58</v>
      </c>
      <c r="AT27" s="207" t="s">
        <v>58</v>
      </c>
      <c r="AU27" s="207" t="s">
        <v>58</v>
      </c>
      <c r="AV27" s="207" t="s">
        <v>58</v>
      </c>
      <c r="AW27" s="207" t="s">
        <v>58</v>
      </c>
      <c r="AX27" s="207" t="s">
        <v>58</v>
      </c>
    </row>
    <row r="28" spans="2:50" s="71" customFormat="1" ht="12.75" hidden="1" x14ac:dyDescent="0.2">
      <c r="B28" s="55" t="s">
        <v>286</v>
      </c>
      <c r="C28" s="416"/>
      <c r="D28" s="382">
        <f t="shared" si="1"/>
        <v>0</v>
      </c>
      <c r="E28" s="374"/>
      <c r="F28" s="423"/>
      <c r="G28" s="374"/>
      <c r="H28" s="378">
        <f t="shared" si="2"/>
        <v>0</v>
      </c>
      <c r="I28" s="90"/>
      <c r="J28" s="374"/>
      <c r="K28" s="194"/>
      <c r="L28" s="194"/>
      <c r="M28" s="194"/>
      <c r="N28" s="194"/>
      <c r="O28" s="194"/>
      <c r="P28" s="421"/>
      <c r="Q28" s="180">
        <f>IFERROR(P28/$AC$1,0)</f>
        <v>0</v>
      </c>
      <c r="R28" s="194"/>
      <c r="S28" s="407"/>
      <c r="T28" s="374"/>
      <c r="U28" s="420"/>
      <c r="W28" s="378">
        <f t="shared" si="0"/>
        <v>0</v>
      </c>
      <c r="AG28" s="333" t="s">
        <v>57</v>
      </c>
      <c r="AH28" s="207" t="s">
        <v>57</v>
      </c>
      <c r="AI28" s="207" t="s">
        <v>58</v>
      </c>
      <c r="AJ28" s="207" t="s">
        <v>58</v>
      </c>
      <c r="AK28" s="207" t="s">
        <v>58</v>
      </c>
      <c r="AL28" s="207" t="s">
        <v>58</v>
      </c>
      <c r="AM28" s="207" t="s">
        <v>58</v>
      </c>
      <c r="AN28" s="207" t="s">
        <v>58</v>
      </c>
      <c r="AO28" s="207" t="s">
        <v>57</v>
      </c>
      <c r="AP28" s="207" t="s">
        <v>57</v>
      </c>
      <c r="AQ28" s="207" t="s">
        <v>58</v>
      </c>
      <c r="AR28" s="207" t="s">
        <v>58</v>
      </c>
      <c r="AS28" s="207" t="s">
        <v>58</v>
      </c>
      <c r="AT28" s="207" t="s">
        <v>58</v>
      </c>
      <c r="AU28" s="207" t="s">
        <v>58</v>
      </c>
      <c r="AV28" s="207" t="s">
        <v>58</v>
      </c>
      <c r="AW28" s="207" t="s">
        <v>57</v>
      </c>
      <c r="AX28" s="207" t="s">
        <v>57</v>
      </c>
    </row>
    <row r="29" spans="2:50" s="71" customFormat="1" ht="12.75" hidden="1" x14ac:dyDescent="0.2">
      <c r="B29" s="54" t="s">
        <v>287</v>
      </c>
      <c r="C29" s="416"/>
      <c r="D29" s="382">
        <f t="shared" si="1"/>
        <v>0</v>
      </c>
      <c r="E29" s="374"/>
      <c r="F29" s="418"/>
      <c r="G29" s="374"/>
      <c r="H29" s="378">
        <f t="shared" si="2"/>
        <v>0</v>
      </c>
      <c r="I29" s="90"/>
      <c r="J29" s="374"/>
      <c r="K29" s="194"/>
      <c r="L29" s="194"/>
      <c r="M29" s="194"/>
      <c r="N29" s="194"/>
      <c r="O29" s="194"/>
      <c r="P29" s="422"/>
      <c r="Q29" s="181">
        <f>IFERROR(P29/$AC$1,0)</f>
        <v>0</v>
      </c>
      <c r="R29" s="194"/>
      <c r="S29" s="407"/>
      <c r="T29" s="374"/>
      <c r="U29" s="420"/>
      <c r="W29" s="378">
        <f t="shared" si="0"/>
        <v>0</v>
      </c>
      <c r="AG29" s="333" t="s">
        <v>57</v>
      </c>
      <c r="AH29" s="207" t="s">
        <v>57</v>
      </c>
      <c r="AI29" s="207" t="s">
        <v>58</v>
      </c>
      <c r="AJ29" s="207" t="s">
        <v>58</v>
      </c>
      <c r="AK29" s="207" t="s">
        <v>58</v>
      </c>
      <c r="AL29" s="207" t="s">
        <v>58</v>
      </c>
      <c r="AM29" s="207" t="s">
        <v>58</v>
      </c>
      <c r="AN29" s="207" t="s">
        <v>58</v>
      </c>
      <c r="AO29" s="207" t="s">
        <v>57</v>
      </c>
      <c r="AP29" s="207" t="s">
        <v>57</v>
      </c>
      <c r="AQ29" s="207" t="s">
        <v>58</v>
      </c>
      <c r="AR29" s="207" t="s">
        <v>58</v>
      </c>
      <c r="AS29" s="207" t="s">
        <v>58</v>
      </c>
      <c r="AT29" s="207" t="s">
        <v>58</v>
      </c>
      <c r="AU29" s="207" t="s">
        <v>58</v>
      </c>
      <c r="AV29" s="207" t="s">
        <v>57</v>
      </c>
      <c r="AW29" s="207" t="s">
        <v>57</v>
      </c>
      <c r="AX29" s="207" t="s">
        <v>57</v>
      </c>
    </row>
    <row r="30" spans="2:50" s="71" customFormat="1" ht="12.75" hidden="1" x14ac:dyDescent="0.2">
      <c r="B30" s="86" t="s">
        <v>48</v>
      </c>
      <c r="C30" s="416"/>
      <c r="D30" s="382">
        <f t="shared" si="1"/>
        <v>0</v>
      </c>
      <c r="E30" s="374"/>
      <c r="F30" s="418"/>
      <c r="G30" s="374"/>
      <c r="H30" s="378">
        <f t="shared" si="2"/>
        <v>0</v>
      </c>
      <c r="I30" s="90"/>
      <c r="J30" s="374"/>
      <c r="K30" s="194"/>
      <c r="L30" s="194"/>
      <c r="M30" s="194"/>
      <c r="N30" s="194"/>
      <c r="O30" s="194"/>
      <c r="P30" s="422"/>
      <c r="Q30" s="181">
        <f>IFERROR(P30/$AC$1,0)</f>
        <v>0</v>
      </c>
      <c r="R30" s="194"/>
      <c r="S30" s="407"/>
      <c r="T30" s="374"/>
      <c r="U30" s="420"/>
      <c r="W30" s="378">
        <f t="shared" si="0"/>
        <v>0</v>
      </c>
      <c r="AG30" s="333" t="s">
        <v>57</v>
      </c>
      <c r="AH30" s="207" t="s">
        <v>57</v>
      </c>
      <c r="AI30" s="207" t="s">
        <v>58</v>
      </c>
      <c r="AJ30" s="207" t="s">
        <v>58</v>
      </c>
      <c r="AK30" s="207" t="s">
        <v>58</v>
      </c>
      <c r="AL30" s="207" t="s">
        <v>58</v>
      </c>
      <c r="AM30" s="207" t="s">
        <v>58</v>
      </c>
      <c r="AN30" s="207" t="s">
        <v>58</v>
      </c>
      <c r="AO30" s="207" t="s">
        <v>58</v>
      </c>
      <c r="AP30" s="207" t="s">
        <v>57</v>
      </c>
      <c r="AQ30" s="207" t="s">
        <v>58</v>
      </c>
      <c r="AR30" s="207" t="s">
        <v>58</v>
      </c>
      <c r="AS30" s="207" t="s">
        <v>58</v>
      </c>
      <c r="AT30" s="207" t="s">
        <v>57</v>
      </c>
      <c r="AU30" s="207" t="s">
        <v>58</v>
      </c>
      <c r="AV30" s="207" t="s">
        <v>57</v>
      </c>
      <c r="AW30" s="207" t="s">
        <v>57</v>
      </c>
      <c r="AX30" s="207" t="s">
        <v>57</v>
      </c>
    </row>
    <row r="31" spans="2:50" s="71" customFormat="1" ht="12.75" hidden="1" x14ac:dyDescent="0.2">
      <c r="B31" s="86" t="s">
        <v>288</v>
      </c>
      <c r="C31" s="416"/>
      <c r="D31" s="382">
        <f t="shared" si="1"/>
        <v>0</v>
      </c>
      <c r="E31" s="374"/>
      <c r="F31" s="418"/>
      <c r="G31" s="374"/>
      <c r="H31" s="378">
        <f t="shared" si="2"/>
        <v>0</v>
      </c>
      <c r="I31" s="90"/>
      <c r="J31" s="374"/>
      <c r="K31" s="194"/>
      <c r="L31" s="194"/>
      <c r="M31" s="194"/>
      <c r="N31" s="194"/>
      <c r="O31" s="194"/>
      <c r="P31" s="194"/>
      <c r="Q31" s="194"/>
      <c r="R31" s="194"/>
      <c r="S31" s="194"/>
      <c r="T31" s="374"/>
      <c r="U31" s="420"/>
      <c r="W31" s="378">
        <f t="shared" si="0"/>
        <v>0</v>
      </c>
      <c r="AG31" s="333" t="s">
        <v>58</v>
      </c>
      <c r="AH31" s="207" t="s">
        <v>58</v>
      </c>
      <c r="AI31" s="207" t="s">
        <v>57</v>
      </c>
      <c r="AJ31" s="207" t="s">
        <v>57</v>
      </c>
      <c r="AK31" s="207" t="s">
        <v>58</v>
      </c>
      <c r="AL31" s="207" t="s">
        <v>58</v>
      </c>
      <c r="AM31" s="207" t="s">
        <v>58</v>
      </c>
      <c r="AN31" s="207" t="s">
        <v>58</v>
      </c>
      <c r="AO31" s="207" t="s">
        <v>58</v>
      </c>
      <c r="AP31" s="207" t="s">
        <v>58</v>
      </c>
      <c r="AQ31" s="207" t="s">
        <v>58</v>
      </c>
      <c r="AR31" s="207" t="s">
        <v>58</v>
      </c>
      <c r="AS31" s="207" t="s">
        <v>58</v>
      </c>
      <c r="AT31" s="207" t="s">
        <v>58</v>
      </c>
      <c r="AU31" s="207" t="s">
        <v>58</v>
      </c>
      <c r="AV31" s="207" t="s">
        <v>58</v>
      </c>
      <c r="AW31" s="207" t="s">
        <v>58</v>
      </c>
      <c r="AX31" s="207" t="s">
        <v>58</v>
      </c>
    </row>
    <row r="32" spans="2:50" s="71" customFormat="1" ht="12.75" hidden="1" x14ac:dyDescent="0.2">
      <c r="B32" s="55" t="s">
        <v>289</v>
      </c>
      <c r="C32" s="416"/>
      <c r="D32" s="382">
        <f t="shared" si="1"/>
        <v>0</v>
      </c>
      <c r="E32" s="374"/>
      <c r="F32" s="418"/>
      <c r="G32" s="374"/>
      <c r="H32" s="378">
        <f t="shared" ref="H32:H33" si="3">F32</f>
        <v>0</v>
      </c>
      <c r="I32" s="90"/>
      <c r="J32" s="374"/>
      <c r="K32" s="194"/>
      <c r="L32" s="194"/>
      <c r="M32" s="194"/>
      <c r="N32" s="194"/>
      <c r="O32" s="194"/>
      <c r="P32" s="421"/>
      <c r="Q32" s="180">
        <f>IFERROR(P32/$AC$1,0)</f>
        <v>0</v>
      </c>
      <c r="R32" s="194"/>
      <c r="S32" s="424"/>
      <c r="T32" s="374"/>
      <c r="U32" s="420"/>
      <c r="W32" s="378">
        <f t="shared" si="0"/>
        <v>0</v>
      </c>
      <c r="AG32" s="333" t="s">
        <v>58</v>
      </c>
      <c r="AH32" s="207" t="s">
        <v>57</v>
      </c>
      <c r="AI32" s="207" t="s">
        <v>57</v>
      </c>
      <c r="AJ32" s="207" t="s">
        <v>57</v>
      </c>
      <c r="AK32" s="207" t="s">
        <v>58</v>
      </c>
      <c r="AL32" s="207" t="s">
        <v>58</v>
      </c>
      <c r="AM32" s="207" t="s">
        <v>58</v>
      </c>
      <c r="AN32" s="207" t="s">
        <v>58</v>
      </c>
      <c r="AO32" s="207" t="s">
        <v>57</v>
      </c>
      <c r="AP32" s="207" t="s">
        <v>57</v>
      </c>
      <c r="AQ32" s="207" t="s">
        <v>57</v>
      </c>
      <c r="AR32" s="207" t="s">
        <v>58</v>
      </c>
      <c r="AS32" s="207" t="s">
        <v>58</v>
      </c>
      <c r="AT32" s="207" t="s">
        <v>58</v>
      </c>
      <c r="AU32" s="207" t="s">
        <v>57</v>
      </c>
      <c r="AV32" s="207" t="s">
        <v>57</v>
      </c>
      <c r="AW32" s="207" t="s">
        <v>57</v>
      </c>
      <c r="AX32" s="207" t="s">
        <v>57</v>
      </c>
    </row>
    <row r="33" spans="2:50" s="71" customFormat="1" ht="12.75" hidden="1" x14ac:dyDescent="0.2">
      <c r="B33" s="55" t="s">
        <v>290</v>
      </c>
      <c r="C33" s="416"/>
      <c r="D33" s="382">
        <f t="shared" si="1"/>
        <v>0</v>
      </c>
      <c r="E33" s="374"/>
      <c r="F33" s="418"/>
      <c r="G33" s="374"/>
      <c r="H33" s="378">
        <f t="shared" si="3"/>
        <v>0</v>
      </c>
      <c r="I33" s="90"/>
      <c r="J33" s="374"/>
      <c r="K33" s="194"/>
      <c r="L33" s="194"/>
      <c r="M33" s="194"/>
      <c r="N33" s="194"/>
      <c r="O33" s="194"/>
      <c r="P33" s="194"/>
      <c r="Q33" s="194"/>
      <c r="R33" s="194"/>
      <c r="S33" s="194"/>
      <c r="T33" s="374"/>
      <c r="U33" s="420"/>
      <c r="W33" s="378">
        <f t="shared" si="0"/>
        <v>0</v>
      </c>
      <c r="AG33" s="333" t="s">
        <v>58</v>
      </c>
      <c r="AH33" s="207" t="s">
        <v>58</v>
      </c>
      <c r="AI33" s="207" t="s">
        <v>58</v>
      </c>
      <c r="AJ33" s="207" t="s">
        <v>58</v>
      </c>
      <c r="AK33" s="207" t="s">
        <v>58</v>
      </c>
      <c r="AL33" s="207" t="s">
        <v>58</v>
      </c>
      <c r="AM33" s="207" t="s">
        <v>58</v>
      </c>
      <c r="AN33" s="207" t="s">
        <v>58</v>
      </c>
      <c r="AO33" s="207" t="s">
        <v>57</v>
      </c>
      <c r="AP33" s="207" t="s">
        <v>58</v>
      </c>
      <c r="AQ33" s="207" t="s">
        <v>57</v>
      </c>
      <c r="AR33" s="207" t="s">
        <v>58</v>
      </c>
      <c r="AS33" s="207" t="s">
        <v>58</v>
      </c>
      <c r="AT33" s="207" t="s">
        <v>58</v>
      </c>
      <c r="AU33" s="207" t="s">
        <v>57</v>
      </c>
      <c r="AV33" s="207" t="s">
        <v>58</v>
      </c>
      <c r="AW33" s="207" t="s">
        <v>58</v>
      </c>
      <c r="AX33" s="207" t="s">
        <v>58</v>
      </c>
    </row>
    <row r="34" spans="2:50" s="71" customFormat="1" ht="12.75" hidden="1" x14ac:dyDescent="0.2">
      <c r="B34" s="55" t="s">
        <v>291</v>
      </c>
      <c r="C34" s="416"/>
      <c r="D34" s="382">
        <f t="shared" si="1"/>
        <v>0</v>
      </c>
      <c r="E34" s="374"/>
      <c r="F34" s="418"/>
      <c r="G34" s="374"/>
      <c r="H34" s="378"/>
      <c r="I34" s="90">
        <f>F34</f>
        <v>0</v>
      </c>
      <c r="J34" s="374"/>
      <c r="K34" s="194"/>
      <c r="L34" s="194"/>
      <c r="M34" s="194"/>
      <c r="N34" s="194"/>
      <c r="O34" s="194"/>
      <c r="P34" s="194"/>
      <c r="Q34" s="194">
        <f>IFERROR(P34/$AC$1,0)</f>
        <v>0</v>
      </c>
      <c r="R34" s="194"/>
      <c r="S34" s="194"/>
      <c r="T34" s="374"/>
      <c r="U34" s="420"/>
      <c r="W34" s="378">
        <f t="shared" si="0"/>
        <v>0</v>
      </c>
      <c r="AG34" s="333" t="s">
        <v>58</v>
      </c>
      <c r="AH34" s="207" t="s">
        <v>58</v>
      </c>
      <c r="AI34" s="207" t="s">
        <v>58</v>
      </c>
      <c r="AJ34" s="207" t="s">
        <v>58</v>
      </c>
      <c r="AK34" s="207" t="s">
        <v>58</v>
      </c>
      <c r="AL34" s="207" t="s">
        <v>58</v>
      </c>
      <c r="AM34" s="207" t="s">
        <v>58</v>
      </c>
      <c r="AN34" s="207" t="s">
        <v>58</v>
      </c>
      <c r="AO34" s="207" t="s">
        <v>58</v>
      </c>
      <c r="AP34" s="207" t="s">
        <v>58</v>
      </c>
      <c r="AQ34" s="207" t="s">
        <v>58</v>
      </c>
      <c r="AR34" s="207" t="s">
        <v>58</v>
      </c>
      <c r="AS34" s="207" t="s">
        <v>58</v>
      </c>
      <c r="AT34" s="207" t="s">
        <v>58</v>
      </c>
      <c r="AU34" s="207" t="s">
        <v>58</v>
      </c>
      <c r="AV34" s="207" t="s">
        <v>58</v>
      </c>
      <c r="AW34" s="207" t="s">
        <v>58</v>
      </c>
      <c r="AX34" s="207" t="s">
        <v>58</v>
      </c>
    </row>
    <row r="35" spans="2:50" s="71" customFormat="1" ht="12.75" hidden="1" x14ac:dyDescent="0.2">
      <c r="B35" s="55" t="s">
        <v>292</v>
      </c>
      <c r="C35" s="416"/>
      <c r="D35" s="382">
        <f t="shared" si="1"/>
        <v>0</v>
      </c>
      <c r="E35" s="374"/>
      <c r="F35" s="418"/>
      <c r="G35" s="374"/>
      <c r="H35" s="378">
        <f>F35</f>
        <v>0</v>
      </c>
      <c r="I35" s="90"/>
      <c r="J35" s="374"/>
      <c r="K35" s="194"/>
      <c r="L35" s="194"/>
      <c r="M35" s="194"/>
      <c r="N35" s="194"/>
      <c r="O35" s="194"/>
      <c r="P35" s="194"/>
      <c r="Q35" s="194"/>
      <c r="R35" s="194"/>
      <c r="S35" s="194"/>
      <c r="T35" s="374"/>
      <c r="U35" s="420"/>
      <c r="W35" s="378">
        <f t="shared" si="0"/>
        <v>0</v>
      </c>
      <c r="AG35" s="333" t="s">
        <v>57</v>
      </c>
      <c r="AH35" s="207" t="s">
        <v>58</v>
      </c>
      <c r="AI35" s="207" t="s">
        <v>57</v>
      </c>
      <c r="AJ35" s="207" t="s">
        <v>57</v>
      </c>
      <c r="AK35" s="207" t="s">
        <v>57</v>
      </c>
      <c r="AL35" s="207" t="s">
        <v>57</v>
      </c>
      <c r="AM35" s="207" t="s">
        <v>57</v>
      </c>
      <c r="AN35" s="207" t="s">
        <v>57</v>
      </c>
      <c r="AO35" s="207" t="s">
        <v>58</v>
      </c>
      <c r="AP35" s="207" t="s">
        <v>57</v>
      </c>
      <c r="AQ35" s="207" t="s">
        <v>57</v>
      </c>
      <c r="AR35" s="207" t="s">
        <v>58</v>
      </c>
      <c r="AS35" s="207" t="s">
        <v>58</v>
      </c>
      <c r="AT35" s="207" t="s">
        <v>58</v>
      </c>
      <c r="AU35" s="207" t="s">
        <v>58</v>
      </c>
      <c r="AV35" s="207" t="s">
        <v>58</v>
      </c>
      <c r="AW35" s="207" t="s">
        <v>57</v>
      </c>
      <c r="AX35" s="207" t="s">
        <v>57</v>
      </c>
    </row>
    <row r="36" spans="2:50" s="71" customFormat="1" ht="12.75" hidden="1" x14ac:dyDescent="0.2">
      <c r="B36" s="55" t="s">
        <v>46</v>
      </c>
      <c r="C36" s="416"/>
      <c r="D36" s="382">
        <f t="shared" si="1"/>
        <v>0</v>
      </c>
      <c r="E36" s="374"/>
      <c r="F36" s="418"/>
      <c r="G36" s="374"/>
      <c r="H36" s="378">
        <f>F36</f>
        <v>0</v>
      </c>
      <c r="I36" s="90"/>
      <c r="J36" s="374"/>
      <c r="K36" s="194"/>
      <c r="L36" s="194"/>
      <c r="M36" s="194"/>
      <c r="N36" s="194"/>
      <c r="O36" s="194"/>
      <c r="P36" s="421"/>
      <c r="Q36" s="180">
        <f>IFERROR(P36/$AC$1,0)</f>
        <v>0</v>
      </c>
      <c r="R36" s="194"/>
      <c r="S36" s="424"/>
      <c r="T36" s="374"/>
      <c r="U36" s="420"/>
      <c r="W36" s="378">
        <f t="shared" si="0"/>
        <v>0</v>
      </c>
      <c r="AG36" s="333" t="s">
        <v>58</v>
      </c>
      <c r="AH36" s="207" t="s">
        <v>57</v>
      </c>
      <c r="AI36" s="207" t="s">
        <v>58</v>
      </c>
      <c r="AJ36" s="207" t="s">
        <v>58</v>
      </c>
      <c r="AK36" s="207" t="s">
        <v>58</v>
      </c>
      <c r="AL36" s="207" t="s">
        <v>58</v>
      </c>
      <c r="AM36" s="207" t="s">
        <v>58</v>
      </c>
      <c r="AN36" s="207" t="s">
        <v>58</v>
      </c>
      <c r="AO36" s="207" t="s">
        <v>58</v>
      </c>
      <c r="AP36" s="207" t="s">
        <v>58</v>
      </c>
      <c r="AQ36" s="207" t="s">
        <v>58</v>
      </c>
      <c r="AR36" s="207" t="s">
        <v>58</v>
      </c>
      <c r="AS36" s="207" t="s">
        <v>58</v>
      </c>
      <c r="AT36" s="207" t="s">
        <v>58</v>
      </c>
      <c r="AU36" s="207" t="s">
        <v>58</v>
      </c>
      <c r="AV36" s="207" t="s">
        <v>58</v>
      </c>
      <c r="AW36" s="207" t="s">
        <v>57</v>
      </c>
      <c r="AX36" s="207" t="s">
        <v>57</v>
      </c>
    </row>
    <row r="37" spans="2:50" s="71" customFormat="1" ht="12.75" hidden="1" x14ac:dyDescent="0.2">
      <c r="B37" s="55" t="s">
        <v>293</v>
      </c>
      <c r="C37" s="416"/>
      <c r="D37" s="382">
        <f t="shared" si="1"/>
        <v>0</v>
      </c>
      <c r="E37" s="374"/>
      <c r="F37" s="418"/>
      <c r="G37" s="374"/>
      <c r="H37" s="378">
        <f>F37</f>
        <v>0</v>
      </c>
      <c r="I37" s="90"/>
      <c r="J37" s="374"/>
      <c r="K37" s="194"/>
      <c r="L37" s="194"/>
      <c r="M37" s="194"/>
      <c r="N37" s="194"/>
      <c r="O37" s="194"/>
      <c r="P37" s="194"/>
      <c r="Q37" s="194"/>
      <c r="R37" s="194"/>
      <c r="S37" s="194"/>
      <c r="T37" s="374"/>
      <c r="U37" s="420"/>
      <c r="W37" s="378">
        <f>IFERROR(F37/D37,0)</f>
        <v>0</v>
      </c>
      <c r="AG37" s="333" t="s">
        <v>58</v>
      </c>
      <c r="AH37" s="207" t="s">
        <v>58</v>
      </c>
      <c r="AI37" s="207" t="s">
        <v>58</v>
      </c>
      <c r="AJ37" s="207" t="s">
        <v>58</v>
      </c>
      <c r="AK37" s="207" t="s">
        <v>58</v>
      </c>
      <c r="AL37" s="207" t="s">
        <v>58</v>
      </c>
      <c r="AM37" s="207" t="s">
        <v>57</v>
      </c>
      <c r="AN37" s="207" t="s">
        <v>57</v>
      </c>
      <c r="AO37" s="207" t="s">
        <v>58</v>
      </c>
      <c r="AP37" s="207" t="s">
        <v>58</v>
      </c>
      <c r="AQ37" s="207" t="s">
        <v>58</v>
      </c>
      <c r="AR37" s="207" t="s">
        <v>58</v>
      </c>
      <c r="AS37" s="207" t="s">
        <v>58</v>
      </c>
      <c r="AT37" s="207" t="s">
        <v>58</v>
      </c>
      <c r="AU37" s="207" t="s">
        <v>58</v>
      </c>
      <c r="AV37" s="207" t="s">
        <v>58</v>
      </c>
      <c r="AW37" s="207" t="s">
        <v>58</v>
      </c>
      <c r="AX37" s="207" t="s">
        <v>58</v>
      </c>
    </row>
    <row r="38" spans="2:50" s="71" customFormat="1" ht="12.75" hidden="1" x14ac:dyDescent="0.2">
      <c r="B38" s="55" t="s">
        <v>294</v>
      </c>
      <c r="C38" s="416"/>
      <c r="D38" s="382">
        <f t="shared" si="1"/>
        <v>0</v>
      </c>
      <c r="E38" s="374"/>
      <c r="F38" s="418"/>
      <c r="G38" s="374"/>
      <c r="H38" s="378">
        <f>F38</f>
        <v>0</v>
      </c>
      <c r="I38" s="90"/>
      <c r="J38" s="374"/>
      <c r="K38" s="194"/>
      <c r="L38" s="194"/>
      <c r="M38" s="194"/>
      <c r="N38" s="194"/>
      <c r="O38" s="194"/>
      <c r="P38" s="194"/>
      <c r="Q38" s="194"/>
      <c r="R38" s="194"/>
      <c r="S38" s="194"/>
      <c r="T38" s="374"/>
      <c r="U38" s="420"/>
      <c r="W38" s="378">
        <f t="shared" si="0"/>
        <v>0</v>
      </c>
      <c r="AG38" s="333" t="s">
        <v>58</v>
      </c>
      <c r="AH38" s="207" t="s">
        <v>58</v>
      </c>
      <c r="AI38" s="207" t="s">
        <v>58</v>
      </c>
      <c r="AJ38" s="207" t="s">
        <v>58</v>
      </c>
      <c r="AK38" s="207" t="s">
        <v>58</v>
      </c>
      <c r="AL38" s="207" t="s">
        <v>58</v>
      </c>
      <c r="AM38" s="207" t="s">
        <v>57</v>
      </c>
      <c r="AN38" s="207" t="s">
        <v>57</v>
      </c>
      <c r="AO38" s="207" t="s">
        <v>58</v>
      </c>
      <c r="AP38" s="207" t="s">
        <v>57</v>
      </c>
      <c r="AQ38" s="207" t="s">
        <v>58</v>
      </c>
      <c r="AR38" s="207" t="s">
        <v>58</v>
      </c>
      <c r="AS38" s="207" t="s">
        <v>58</v>
      </c>
      <c r="AT38" s="207" t="s">
        <v>58</v>
      </c>
      <c r="AU38" s="207" t="s">
        <v>58</v>
      </c>
      <c r="AV38" s="207" t="s">
        <v>58</v>
      </c>
      <c r="AW38" s="207" t="s">
        <v>58</v>
      </c>
      <c r="AX38" s="207" t="s">
        <v>58</v>
      </c>
    </row>
    <row r="39" spans="2:50" s="71" customFormat="1" ht="13.5" hidden="1" thickBot="1" x14ac:dyDescent="0.25">
      <c r="B39" s="38" t="s">
        <v>80</v>
      </c>
      <c r="C39" s="417"/>
      <c r="D39" s="185">
        <f t="shared" si="1"/>
        <v>0</v>
      </c>
      <c r="E39" s="374"/>
      <c r="F39" s="413"/>
      <c r="G39" s="374"/>
      <c r="H39" s="383">
        <f t="shared" si="2"/>
        <v>0</v>
      </c>
      <c r="I39" s="383"/>
      <c r="J39" s="374"/>
      <c r="K39" s="194"/>
      <c r="L39" s="194"/>
      <c r="M39" s="194"/>
      <c r="N39" s="194"/>
      <c r="O39" s="194"/>
      <c r="P39" s="425"/>
      <c r="Q39" s="182">
        <f>IFERROR(P39/$AC$1,0)</f>
        <v>0</v>
      </c>
      <c r="R39" s="194"/>
      <c r="S39" s="426"/>
      <c r="T39" s="374"/>
      <c r="U39" s="427"/>
      <c r="W39" s="383">
        <f t="shared" si="0"/>
        <v>0</v>
      </c>
      <c r="AG39" s="333" t="s">
        <v>57</v>
      </c>
      <c r="AH39" s="207" t="s">
        <v>57</v>
      </c>
      <c r="AI39" s="207" t="s">
        <v>57</v>
      </c>
      <c r="AJ39" s="207" t="s">
        <v>57</v>
      </c>
      <c r="AK39" s="207" t="s">
        <v>57</v>
      </c>
      <c r="AL39" s="207" t="s">
        <v>57</v>
      </c>
      <c r="AM39" s="207" t="s">
        <v>57</v>
      </c>
      <c r="AN39" s="207" t="s">
        <v>57</v>
      </c>
      <c r="AO39" s="207" t="s">
        <v>57</v>
      </c>
      <c r="AP39" s="207" t="s">
        <v>57</v>
      </c>
      <c r="AQ39" s="207" t="s">
        <v>57</v>
      </c>
      <c r="AR39" s="207" t="s">
        <v>58</v>
      </c>
      <c r="AS39" s="207" t="s">
        <v>58</v>
      </c>
      <c r="AT39" s="207" t="s">
        <v>57</v>
      </c>
      <c r="AU39" s="207" t="s">
        <v>57</v>
      </c>
      <c r="AV39" s="207" t="s">
        <v>57</v>
      </c>
      <c r="AW39" s="207" t="s">
        <v>57</v>
      </c>
      <c r="AX39" s="207" t="s">
        <v>57</v>
      </c>
    </row>
    <row r="40" spans="2:50" s="71" customFormat="1" ht="13.5" thickBot="1" x14ac:dyDescent="0.25">
      <c r="B40" s="326"/>
      <c r="C40" s="48"/>
      <c r="D40" s="48"/>
      <c r="E40" s="26"/>
      <c r="F40" s="50"/>
      <c r="G40" s="26"/>
      <c r="H40" s="50"/>
      <c r="I40" s="50"/>
      <c r="J40" s="26"/>
      <c r="K40" s="195"/>
      <c r="L40" s="195"/>
      <c r="M40" s="195"/>
      <c r="N40" s="195"/>
      <c r="O40" s="195"/>
      <c r="P40" s="195"/>
      <c r="Q40" s="195"/>
      <c r="R40" s="195"/>
      <c r="S40" s="195"/>
      <c r="T40" s="26"/>
      <c r="U40" s="26"/>
      <c r="W40" s="384"/>
      <c r="AG40" s="333" t="s">
        <v>57</v>
      </c>
      <c r="AH40" s="207" t="s">
        <v>57</v>
      </c>
      <c r="AI40" s="207" t="s">
        <v>57</v>
      </c>
      <c r="AJ40" s="207" t="s">
        <v>57</v>
      </c>
      <c r="AK40" s="207" t="s">
        <v>57</v>
      </c>
      <c r="AL40" s="207" t="s">
        <v>58</v>
      </c>
      <c r="AM40" s="207" t="s">
        <v>57</v>
      </c>
      <c r="AN40" s="207" t="s">
        <v>57</v>
      </c>
      <c r="AO40" s="207" t="s">
        <v>57</v>
      </c>
      <c r="AP40" s="207" t="s">
        <v>57</v>
      </c>
      <c r="AQ40" s="207" t="s">
        <v>57</v>
      </c>
      <c r="AR40" s="207" t="s">
        <v>57</v>
      </c>
      <c r="AS40" s="207" t="s">
        <v>58</v>
      </c>
      <c r="AT40" s="207" t="s">
        <v>58</v>
      </c>
      <c r="AU40" s="207" t="s">
        <v>57</v>
      </c>
      <c r="AV40" s="207" t="s">
        <v>58</v>
      </c>
      <c r="AW40" s="207" t="s">
        <v>57</v>
      </c>
      <c r="AX40" s="207" t="s">
        <v>57</v>
      </c>
    </row>
    <row r="41" spans="2:50" s="71" customFormat="1" ht="13.5" thickBot="1" x14ac:dyDescent="0.25">
      <c r="B41" s="18" t="s">
        <v>111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195"/>
      <c r="N41" s="43">
        <f>SUM(N42:N49)</f>
        <v>0</v>
      </c>
      <c r="O41" s="195"/>
      <c r="P41" s="49">
        <f>SUM(P42:P49)</f>
        <v>0</v>
      </c>
      <c r="Q41" s="49">
        <f t="shared" ref="Q41:Q46" si="6">IFERROR(P41/$AC$1,0)</f>
        <v>0</v>
      </c>
      <c r="R41" s="195"/>
      <c r="S41" s="43">
        <f>SUM(S42:S49)</f>
        <v>0</v>
      </c>
      <c r="T41" s="26"/>
      <c r="U41" s="463" t="s">
        <v>311</v>
      </c>
      <c r="W41" s="43">
        <f t="shared" si="0"/>
        <v>0</v>
      </c>
      <c r="AG41" s="333" t="s">
        <v>57</v>
      </c>
      <c r="AH41" s="207" t="s">
        <v>57</v>
      </c>
      <c r="AI41" s="207" t="s">
        <v>57</v>
      </c>
      <c r="AJ41" s="207" t="s">
        <v>57</v>
      </c>
      <c r="AK41" s="207" t="s">
        <v>57</v>
      </c>
      <c r="AL41" s="207" t="s">
        <v>58</v>
      </c>
      <c r="AM41" s="207" t="s">
        <v>57</v>
      </c>
      <c r="AN41" s="207" t="s">
        <v>57</v>
      </c>
      <c r="AO41" s="207" t="s">
        <v>57</v>
      </c>
      <c r="AP41" s="207" t="s">
        <v>57</v>
      </c>
      <c r="AQ41" s="207" t="s">
        <v>57</v>
      </c>
      <c r="AR41" s="207" t="s">
        <v>57</v>
      </c>
      <c r="AS41" s="207" t="s">
        <v>58</v>
      </c>
      <c r="AT41" s="207" t="s">
        <v>58</v>
      </c>
      <c r="AU41" s="207" t="s">
        <v>57</v>
      </c>
      <c r="AV41" s="207" t="s">
        <v>58</v>
      </c>
      <c r="AW41" s="207" t="s">
        <v>57</v>
      </c>
      <c r="AX41" s="207" t="s">
        <v>57</v>
      </c>
    </row>
    <row r="42" spans="2:50" s="71" customFormat="1" ht="13.5" hidden="1" thickBot="1" x14ac:dyDescent="0.25">
      <c r="B42" s="322" t="s">
        <v>295</v>
      </c>
      <c r="C42" s="428"/>
      <c r="D42" s="386">
        <f t="shared" si="4"/>
        <v>0</v>
      </c>
      <c r="E42" s="374"/>
      <c r="F42" s="407"/>
      <c r="G42" s="387"/>
      <c r="H42" s="80">
        <f t="shared" ref="H42:H49" si="7">F42</f>
        <v>0</v>
      </c>
      <c r="I42" s="80"/>
      <c r="J42" s="374"/>
      <c r="K42" s="429"/>
      <c r="L42" s="184">
        <f>IFERROR(K42/$AC$1,0)</f>
        <v>0</v>
      </c>
      <c r="M42" s="194"/>
      <c r="N42" s="430"/>
      <c r="O42" s="194"/>
      <c r="P42" s="431"/>
      <c r="Q42" s="179">
        <f t="shared" si="6"/>
        <v>0</v>
      </c>
      <c r="R42" s="194"/>
      <c r="S42" s="412"/>
      <c r="T42" s="374"/>
      <c r="U42" s="432"/>
      <c r="W42" s="80">
        <f t="shared" si="0"/>
        <v>0</v>
      </c>
      <c r="AG42" s="333" t="s">
        <v>58</v>
      </c>
      <c r="AH42" s="207" t="s">
        <v>57</v>
      </c>
      <c r="AI42" s="207" t="s">
        <v>58</v>
      </c>
      <c r="AJ42" s="207" t="s">
        <v>57</v>
      </c>
      <c r="AK42" s="207" t="s">
        <v>57</v>
      </c>
      <c r="AL42" s="207" t="s">
        <v>58</v>
      </c>
      <c r="AM42" s="207" t="s">
        <v>58</v>
      </c>
      <c r="AN42" s="207" t="s">
        <v>58</v>
      </c>
      <c r="AO42" s="207" t="s">
        <v>58</v>
      </c>
      <c r="AP42" s="207" t="s">
        <v>57</v>
      </c>
      <c r="AQ42" s="207" t="s">
        <v>57</v>
      </c>
      <c r="AR42" s="207" t="s">
        <v>58</v>
      </c>
      <c r="AS42" s="207" t="s">
        <v>58</v>
      </c>
      <c r="AT42" s="207" t="s">
        <v>58</v>
      </c>
      <c r="AU42" s="207" t="s">
        <v>57</v>
      </c>
      <c r="AV42" s="207" t="s">
        <v>58</v>
      </c>
      <c r="AW42" s="207" t="s">
        <v>58</v>
      </c>
      <c r="AX42" s="207" t="s">
        <v>58</v>
      </c>
    </row>
    <row r="43" spans="2:50" s="71" customFormat="1" ht="13.5" hidden="1" thickBot="1" x14ac:dyDescent="0.25">
      <c r="B43" s="54" t="s">
        <v>296</v>
      </c>
      <c r="C43" s="422"/>
      <c r="D43" s="181">
        <f t="shared" si="4"/>
        <v>0</v>
      </c>
      <c r="E43" s="374"/>
      <c r="F43" s="407"/>
      <c r="G43" s="387"/>
      <c r="H43" s="80">
        <f t="shared" si="7"/>
        <v>0</v>
      </c>
      <c r="I43" s="80"/>
      <c r="J43" s="374"/>
      <c r="K43" s="194"/>
      <c r="L43" s="194"/>
      <c r="M43" s="194"/>
      <c r="N43" s="194"/>
      <c r="O43" s="194"/>
      <c r="P43" s="422"/>
      <c r="Q43" s="181">
        <f t="shared" si="6"/>
        <v>0</v>
      </c>
      <c r="R43" s="194"/>
      <c r="S43" s="407"/>
      <c r="T43" s="374"/>
      <c r="U43" s="419"/>
      <c r="W43" s="80">
        <f t="shared" si="0"/>
        <v>0</v>
      </c>
      <c r="AG43" s="333" t="s">
        <v>57</v>
      </c>
      <c r="AH43" s="207" t="s">
        <v>57</v>
      </c>
      <c r="AI43" s="207" t="s">
        <v>58</v>
      </c>
      <c r="AJ43" s="207" t="s">
        <v>57</v>
      </c>
      <c r="AK43" s="207" t="s">
        <v>57</v>
      </c>
      <c r="AL43" s="207" t="s">
        <v>58</v>
      </c>
      <c r="AM43" s="207" t="s">
        <v>58</v>
      </c>
      <c r="AN43" s="207" t="s">
        <v>58</v>
      </c>
      <c r="AO43" s="207" t="s">
        <v>58</v>
      </c>
      <c r="AP43" s="207" t="s">
        <v>57</v>
      </c>
      <c r="AQ43" s="207" t="s">
        <v>57</v>
      </c>
      <c r="AR43" s="207" t="s">
        <v>58</v>
      </c>
      <c r="AS43" s="207" t="s">
        <v>58</v>
      </c>
      <c r="AT43" s="207" t="s">
        <v>58</v>
      </c>
      <c r="AU43" s="207" t="s">
        <v>57</v>
      </c>
      <c r="AV43" s="207" t="s">
        <v>58</v>
      </c>
      <c r="AW43" s="207" t="s">
        <v>57</v>
      </c>
      <c r="AX43" s="207" t="s">
        <v>57</v>
      </c>
    </row>
    <row r="44" spans="2:50" s="71" customFormat="1" ht="13.5" hidden="1" thickBot="1" x14ac:dyDescent="0.25">
      <c r="B44" s="55" t="s">
        <v>297</v>
      </c>
      <c r="C44" s="416"/>
      <c r="D44" s="382">
        <f t="shared" si="4"/>
        <v>0</v>
      </c>
      <c r="E44" s="374"/>
      <c r="F44" s="433"/>
      <c r="G44" s="387"/>
      <c r="H44" s="80">
        <f t="shared" si="7"/>
        <v>0</v>
      </c>
      <c r="I44" s="90"/>
      <c r="J44" s="374"/>
      <c r="K44" s="431"/>
      <c r="L44" s="179">
        <f>IFERROR(K44/$AC$1,0)</f>
        <v>0</v>
      </c>
      <c r="M44" s="194"/>
      <c r="N44" s="412"/>
      <c r="O44" s="194"/>
      <c r="P44" s="422"/>
      <c r="Q44" s="181">
        <f t="shared" si="6"/>
        <v>0</v>
      </c>
      <c r="R44" s="194"/>
      <c r="S44" s="407"/>
      <c r="T44" s="374"/>
      <c r="U44" s="419"/>
      <c r="W44" s="80">
        <f t="shared" si="0"/>
        <v>0</v>
      </c>
      <c r="AG44" s="333" t="s">
        <v>57</v>
      </c>
      <c r="AH44" s="207" t="s">
        <v>57</v>
      </c>
      <c r="AI44" s="207" t="s">
        <v>58</v>
      </c>
      <c r="AJ44" s="207" t="s">
        <v>57</v>
      </c>
      <c r="AK44" s="207" t="s">
        <v>58</v>
      </c>
      <c r="AL44" s="207" t="s">
        <v>58</v>
      </c>
      <c r="AM44" s="207" t="s">
        <v>58</v>
      </c>
      <c r="AN44" s="207" t="s">
        <v>58</v>
      </c>
      <c r="AO44" s="207" t="s">
        <v>58</v>
      </c>
      <c r="AP44" s="207" t="s">
        <v>58</v>
      </c>
      <c r="AQ44" s="207" t="s">
        <v>58</v>
      </c>
      <c r="AR44" s="207" t="s">
        <v>58</v>
      </c>
      <c r="AS44" s="207" t="s">
        <v>58</v>
      </c>
      <c r="AT44" s="207" t="s">
        <v>58</v>
      </c>
      <c r="AU44" s="207" t="s">
        <v>57</v>
      </c>
      <c r="AV44" s="207" t="s">
        <v>58</v>
      </c>
      <c r="AW44" s="207" t="s">
        <v>57</v>
      </c>
      <c r="AX44" s="207" t="s">
        <v>57</v>
      </c>
    </row>
    <row r="45" spans="2:50" s="71" customFormat="1" ht="13.5" hidden="1" thickBot="1" x14ac:dyDescent="0.25">
      <c r="B45" s="55" t="s">
        <v>298</v>
      </c>
      <c r="C45" s="416"/>
      <c r="D45" s="382">
        <f t="shared" si="4"/>
        <v>0</v>
      </c>
      <c r="E45" s="374"/>
      <c r="F45" s="433"/>
      <c r="G45" s="387"/>
      <c r="H45" s="80">
        <f>F45</f>
        <v>0</v>
      </c>
      <c r="I45" s="90"/>
      <c r="J45" s="374"/>
      <c r="K45" s="422"/>
      <c r="L45" s="181">
        <f>IFERROR(K45/$AC$1,0)</f>
        <v>0</v>
      </c>
      <c r="M45" s="194"/>
      <c r="N45" s="407"/>
      <c r="O45" s="194"/>
      <c r="P45" s="422"/>
      <c r="Q45" s="181">
        <f t="shared" si="6"/>
        <v>0</v>
      </c>
      <c r="R45" s="194"/>
      <c r="S45" s="407"/>
      <c r="T45" s="374"/>
      <c r="U45" s="419"/>
      <c r="W45" s="80">
        <f t="shared" si="0"/>
        <v>0</v>
      </c>
      <c r="AG45" s="333" t="s">
        <v>57</v>
      </c>
      <c r="AH45" s="207" t="s">
        <v>57</v>
      </c>
      <c r="AI45" s="207" t="s">
        <v>58</v>
      </c>
      <c r="AJ45" s="207" t="s">
        <v>57</v>
      </c>
      <c r="AK45" s="207" t="s">
        <v>58</v>
      </c>
      <c r="AL45" s="207" t="s">
        <v>58</v>
      </c>
      <c r="AM45" s="207" t="s">
        <v>58</v>
      </c>
      <c r="AN45" s="207" t="s">
        <v>58</v>
      </c>
      <c r="AO45" s="207" t="s">
        <v>57</v>
      </c>
      <c r="AP45" s="207" t="s">
        <v>58</v>
      </c>
      <c r="AQ45" s="207" t="s">
        <v>58</v>
      </c>
      <c r="AR45" s="207" t="s">
        <v>58</v>
      </c>
      <c r="AS45" s="207" t="s">
        <v>58</v>
      </c>
      <c r="AT45" s="207" t="s">
        <v>58</v>
      </c>
      <c r="AU45" s="207" t="s">
        <v>57</v>
      </c>
      <c r="AV45" s="207" t="s">
        <v>58</v>
      </c>
      <c r="AW45" s="207" t="s">
        <v>57</v>
      </c>
      <c r="AX45" s="207" t="s">
        <v>57</v>
      </c>
    </row>
    <row r="46" spans="2:50" s="71" customFormat="1" ht="13.5" hidden="1" thickBot="1" x14ac:dyDescent="0.25">
      <c r="B46" s="55" t="s">
        <v>299</v>
      </c>
      <c r="C46" s="416"/>
      <c r="D46" s="382">
        <f t="shared" si="4"/>
        <v>0</v>
      </c>
      <c r="E46" s="374"/>
      <c r="F46" s="433"/>
      <c r="G46" s="387"/>
      <c r="H46" s="80">
        <f>F46</f>
        <v>0</v>
      </c>
      <c r="I46" s="90"/>
      <c r="J46" s="374"/>
      <c r="K46" s="422"/>
      <c r="L46" s="181">
        <f>IFERROR(K46/$AC$1,0)</f>
        <v>0</v>
      </c>
      <c r="M46" s="194"/>
      <c r="N46" s="407"/>
      <c r="O46" s="194"/>
      <c r="P46" s="422"/>
      <c r="Q46" s="181">
        <f t="shared" si="6"/>
        <v>0</v>
      </c>
      <c r="R46" s="194"/>
      <c r="S46" s="407"/>
      <c r="T46" s="374"/>
      <c r="U46" s="419"/>
      <c r="W46" s="80">
        <f t="shared" si="0"/>
        <v>0</v>
      </c>
      <c r="AG46" s="333" t="s">
        <v>58</v>
      </c>
      <c r="AH46" s="207" t="s">
        <v>57</v>
      </c>
      <c r="AI46" s="207" t="s">
        <v>58</v>
      </c>
      <c r="AJ46" s="207" t="s">
        <v>57</v>
      </c>
      <c r="AK46" s="207" t="s">
        <v>58</v>
      </c>
      <c r="AL46" s="207" t="s">
        <v>58</v>
      </c>
      <c r="AM46" s="207" t="s">
        <v>58</v>
      </c>
      <c r="AN46" s="207" t="s">
        <v>58</v>
      </c>
      <c r="AO46" s="207" t="s">
        <v>58</v>
      </c>
      <c r="AP46" s="207" t="s">
        <v>58</v>
      </c>
      <c r="AQ46" s="207" t="s">
        <v>58</v>
      </c>
      <c r="AR46" s="207" t="s">
        <v>58</v>
      </c>
      <c r="AS46" s="207" t="s">
        <v>58</v>
      </c>
      <c r="AT46" s="207" t="s">
        <v>58</v>
      </c>
      <c r="AU46" s="207" t="s">
        <v>58</v>
      </c>
      <c r="AV46" s="207" t="s">
        <v>58</v>
      </c>
      <c r="AW46" s="207" t="s">
        <v>58</v>
      </c>
      <c r="AX46" s="207" t="s">
        <v>58</v>
      </c>
    </row>
    <row r="47" spans="2:50" s="71" customFormat="1" ht="13.5" hidden="1" thickBot="1" x14ac:dyDescent="0.25">
      <c r="B47" s="55" t="s">
        <v>300</v>
      </c>
      <c r="C47" s="416"/>
      <c r="D47" s="382">
        <f t="shared" si="4"/>
        <v>0</v>
      </c>
      <c r="E47" s="374"/>
      <c r="F47" s="433"/>
      <c r="G47" s="387"/>
      <c r="H47" s="80">
        <f t="shared" si="7"/>
        <v>0</v>
      </c>
      <c r="I47" s="90"/>
      <c r="J47" s="374"/>
      <c r="K47" s="194"/>
      <c r="L47" s="194"/>
      <c r="M47" s="194"/>
      <c r="N47" s="194"/>
      <c r="O47" s="194"/>
      <c r="P47" s="194"/>
      <c r="Q47" s="194"/>
      <c r="R47" s="194"/>
      <c r="S47" s="194"/>
      <c r="T47" s="374"/>
      <c r="U47" s="420"/>
      <c r="W47" s="80">
        <f t="shared" si="0"/>
        <v>0</v>
      </c>
      <c r="AG47" s="333" t="s">
        <v>58</v>
      </c>
      <c r="AH47" s="207" t="s">
        <v>58</v>
      </c>
      <c r="AI47" s="207" t="s">
        <v>58</v>
      </c>
      <c r="AJ47" s="207" t="s">
        <v>57</v>
      </c>
      <c r="AK47" s="207" t="s">
        <v>58</v>
      </c>
      <c r="AL47" s="207" t="s">
        <v>58</v>
      </c>
      <c r="AM47" s="207" t="s">
        <v>58</v>
      </c>
      <c r="AN47" s="207" t="s">
        <v>58</v>
      </c>
      <c r="AO47" s="207" t="s">
        <v>58</v>
      </c>
      <c r="AP47" s="207" t="s">
        <v>58</v>
      </c>
      <c r="AQ47" s="207" t="s">
        <v>58</v>
      </c>
      <c r="AR47" s="207" t="s">
        <v>58</v>
      </c>
      <c r="AS47" s="207" t="s">
        <v>58</v>
      </c>
      <c r="AT47" s="207" t="s">
        <v>58</v>
      </c>
      <c r="AU47" s="207" t="s">
        <v>58</v>
      </c>
      <c r="AV47" s="207" t="s">
        <v>58</v>
      </c>
      <c r="AW47" s="207" t="s">
        <v>58</v>
      </c>
      <c r="AX47" s="207" t="s">
        <v>58</v>
      </c>
    </row>
    <row r="48" spans="2:50" s="71" customFormat="1" ht="13.5" hidden="1" thickBot="1" x14ac:dyDescent="0.25">
      <c r="B48" s="55" t="s">
        <v>301</v>
      </c>
      <c r="C48" s="416"/>
      <c r="D48" s="382">
        <f t="shared" si="4"/>
        <v>0</v>
      </c>
      <c r="E48" s="374"/>
      <c r="F48" s="433"/>
      <c r="G48" s="387"/>
      <c r="H48" s="80">
        <f>F48</f>
        <v>0</v>
      </c>
      <c r="I48" s="90"/>
      <c r="J48" s="374"/>
      <c r="K48" s="194"/>
      <c r="L48" s="194"/>
      <c r="M48" s="194"/>
      <c r="N48" s="194"/>
      <c r="O48" s="194"/>
      <c r="P48" s="194"/>
      <c r="Q48" s="194"/>
      <c r="R48" s="194"/>
      <c r="S48" s="194"/>
      <c r="T48" s="374"/>
      <c r="U48" s="434"/>
      <c r="W48" s="80">
        <f t="shared" si="0"/>
        <v>0</v>
      </c>
      <c r="AG48" s="333" t="s">
        <v>58</v>
      </c>
      <c r="AH48" s="207" t="s">
        <v>58</v>
      </c>
      <c r="AI48" s="207" t="s">
        <v>58</v>
      </c>
      <c r="AJ48" s="207" t="s">
        <v>57</v>
      </c>
      <c r="AK48" s="207" t="s">
        <v>58</v>
      </c>
      <c r="AL48" s="207" t="s">
        <v>58</v>
      </c>
      <c r="AM48" s="207" t="s">
        <v>58</v>
      </c>
      <c r="AN48" s="207" t="s">
        <v>58</v>
      </c>
      <c r="AO48" s="207" t="s">
        <v>58</v>
      </c>
      <c r="AP48" s="207" t="s">
        <v>58</v>
      </c>
      <c r="AQ48" s="207" t="s">
        <v>58</v>
      </c>
      <c r="AR48" s="207" t="s">
        <v>58</v>
      </c>
      <c r="AS48" s="207" t="s">
        <v>58</v>
      </c>
      <c r="AT48" s="207" t="s">
        <v>58</v>
      </c>
      <c r="AU48" s="207" t="s">
        <v>57</v>
      </c>
      <c r="AV48" s="207" t="s">
        <v>58</v>
      </c>
      <c r="AW48" s="207" t="s">
        <v>57</v>
      </c>
      <c r="AX48" s="207" t="s">
        <v>57</v>
      </c>
    </row>
    <row r="49" spans="2:50" s="71" customFormat="1" ht="13.5" thickBot="1" x14ac:dyDescent="0.25">
      <c r="B49" s="258" t="s">
        <v>80</v>
      </c>
      <c r="C49" s="75"/>
      <c r="D49" s="184">
        <f t="shared" si="4"/>
        <v>0</v>
      </c>
      <c r="E49" s="374"/>
      <c r="F49" s="178"/>
      <c r="G49" s="387"/>
      <c r="H49" s="383">
        <f t="shared" si="7"/>
        <v>0</v>
      </c>
      <c r="I49" s="383"/>
      <c r="J49" s="374"/>
      <c r="K49" s="417"/>
      <c r="L49" s="185">
        <f>IFERROR(K49/$AC$1,0)</f>
        <v>0</v>
      </c>
      <c r="M49" s="194"/>
      <c r="N49" s="413"/>
      <c r="O49" s="194"/>
      <c r="P49" s="425"/>
      <c r="Q49" s="182">
        <f>IFERROR(P49/$AC$1,0)</f>
        <v>0</v>
      </c>
      <c r="R49" s="194"/>
      <c r="S49" s="426"/>
      <c r="T49" s="374"/>
      <c r="U49" s="376"/>
      <c r="W49" s="383">
        <f t="shared" si="0"/>
        <v>0</v>
      </c>
      <c r="AG49" s="333" t="s">
        <v>57</v>
      </c>
      <c r="AH49" s="207" t="s">
        <v>57</v>
      </c>
      <c r="AI49" s="207" t="s">
        <v>57</v>
      </c>
      <c r="AJ49" s="207" t="s">
        <v>57</v>
      </c>
      <c r="AK49" s="207" t="s">
        <v>57</v>
      </c>
      <c r="AL49" s="207" t="s">
        <v>58</v>
      </c>
      <c r="AM49" s="207" t="s">
        <v>57</v>
      </c>
      <c r="AN49" s="207" t="s">
        <v>57</v>
      </c>
      <c r="AO49" s="207" t="s">
        <v>57</v>
      </c>
      <c r="AP49" s="207" t="s">
        <v>57</v>
      </c>
      <c r="AQ49" s="207" t="s">
        <v>57</v>
      </c>
      <c r="AR49" s="207" t="s">
        <v>57</v>
      </c>
      <c r="AS49" s="207" t="s">
        <v>58</v>
      </c>
      <c r="AT49" s="207" t="s">
        <v>58</v>
      </c>
      <c r="AU49" s="207" t="s">
        <v>57</v>
      </c>
      <c r="AV49" s="207" t="s">
        <v>58</v>
      </c>
      <c r="AW49" s="207" t="s">
        <v>57</v>
      </c>
      <c r="AX49" s="207" t="s">
        <v>57</v>
      </c>
    </row>
    <row r="50" spans="2:50" s="71" customFormat="1" ht="13.5" thickBot="1" x14ac:dyDescent="0.25">
      <c r="B50" s="326"/>
      <c r="C50" s="48"/>
      <c r="D50" s="48"/>
      <c r="E50" s="26"/>
      <c r="F50" s="50"/>
      <c r="G50" s="26"/>
      <c r="H50" s="50"/>
      <c r="I50" s="50"/>
      <c r="J50" s="26"/>
      <c r="K50" s="195"/>
      <c r="L50" s="195"/>
      <c r="M50" s="195"/>
      <c r="N50" s="195"/>
      <c r="O50" s="195"/>
      <c r="P50" s="195"/>
      <c r="Q50" s="195"/>
      <c r="R50" s="195"/>
      <c r="S50" s="195"/>
      <c r="T50" s="26"/>
      <c r="U50" s="100"/>
      <c r="W50" s="384"/>
      <c r="AG50" s="333" t="s">
        <v>57</v>
      </c>
      <c r="AH50" s="207" t="s">
        <v>57</v>
      </c>
      <c r="AI50" s="207" t="s">
        <v>57</v>
      </c>
      <c r="AJ50" s="207" t="s">
        <v>57</v>
      </c>
      <c r="AK50" s="207" t="s">
        <v>57</v>
      </c>
      <c r="AL50" s="207" t="s">
        <v>57</v>
      </c>
      <c r="AM50" s="207" t="s">
        <v>57</v>
      </c>
      <c r="AN50" s="207" t="s">
        <v>57</v>
      </c>
      <c r="AO50" s="207" t="s">
        <v>57</v>
      </c>
      <c r="AP50" s="207" t="s">
        <v>57</v>
      </c>
      <c r="AQ50" s="207" t="s">
        <v>57</v>
      </c>
      <c r="AR50" s="207" t="s">
        <v>57</v>
      </c>
      <c r="AS50" s="207" t="s">
        <v>58</v>
      </c>
      <c r="AT50" s="207" t="s">
        <v>57</v>
      </c>
      <c r="AU50" s="207" t="s">
        <v>57</v>
      </c>
      <c r="AV50" s="207" t="s">
        <v>57</v>
      </c>
      <c r="AW50" s="207" t="s">
        <v>57</v>
      </c>
      <c r="AX50" s="207" t="s">
        <v>57</v>
      </c>
    </row>
    <row r="51" spans="2:50" s="71" customFormat="1" ht="13.5" thickBot="1" x14ac:dyDescent="0.25">
      <c r="B51" s="18" t="s">
        <v>31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195"/>
      <c r="L51" s="195"/>
      <c r="M51" s="195"/>
      <c r="N51" s="195"/>
      <c r="O51" s="195"/>
      <c r="P51" s="195"/>
      <c r="Q51" s="195"/>
      <c r="R51" s="195"/>
      <c r="S51" s="195"/>
      <c r="T51" s="26"/>
      <c r="U51" s="463" t="s">
        <v>311</v>
      </c>
      <c r="W51" s="43">
        <f t="shared" ref="W51:W136" si="10">IFERROR(F51/D51,0)</f>
        <v>0</v>
      </c>
      <c r="AG51" s="333" t="s">
        <v>57</v>
      </c>
      <c r="AH51" s="207" t="s">
        <v>57</v>
      </c>
      <c r="AI51" s="207" t="s">
        <v>57</v>
      </c>
      <c r="AJ51" s="207" t="s">
        <v>57</v>
      </c>
      <c r="AK51" s="207" t="s">
        <v>57</v>
      </c>
      <c r="AL51" s="207" t="s">
        <v>57</v>
      </c>
      <c r="AM51" s="207" t="s">
        <v>57</v>
      </c>
      <c r="AN51" s="207" t="s">
        <v>57</v>
      </c>
      <c r="AO51" s="207" t="s">
        <v>57</v>
      </c>
      <c r="AP51" s="207" t="s">
        <v>57</v>
      </c>
      <c r="AQ51" s="207" t="s">
        <v>57</v>
      </c>
      <c r="AR51" s="207" t="s">
        <v>57</v>
      </c>
      <c r="AS51" s="207" t="s">
        <v>57</v>
      </c>
      <c r="AT51" s="207" t="s">
        <v>57</v>
      </c>
      <c r="AU51" s="207" t="s">
        <v>57</v>
      </c>
      <c r="AV51" s="207" t="s">
        <v>57</v>
      </c>
      <c r="AW51" s="207" t="s">
        <v>57</v>
      </c>
      <c r="AX51" s="207" t="s">
        <v>57</v>
      </c>
    </row>
    <row r="52" spans="2:50" s="71" customFormat="1" ht="12.75" x14ac:dyDescent="0.2">
      <c r="B52" s="322" t="s">
        <v>59</v>
      </c>
      <c r="C52" s="390"/>
      <c r="D52" s="391">
        <f t="shared" si="8"/>
        <v>0</v>
      </c>
      <c r="E52" s="374"/>
      <c r="F52" s="176"/>
      <c r="G52" s="387"/>
      <c r="H52" s="375"/>
      <c r="I52" s="375">
        <f t="shared" ref="I52:I61" si="11">F52</f>
        <v>0</v>
      </c>
      <c r="J52" s="374"/>
      <c r="K52" s="194"/>
      <c r="L52" s="194"/>
      <c r="M52" s="194"/>
      <c r="N52" s="194"/>
      <c r="O52" s="194"/>
      <c r="P52" s="194"/>
      <c r="Q52" s="194"/>
      <c r="R52" s="194"/>
      <c r="S52" s="194"/>
      <c r="T52" s="374"/>
      <c r="U52" s="388"/>
      <c r="W52" s="375">
        <f t="shared" si="10"/>
        <v>0</v>
      </c>
      <c r="AG52" s="333" t="s">
        <v>57</v>
      </c>
      <c r="AH52" s="207" t="s">
        <v>57</v>
      </c>
      <c r="AI52" s="207" t="s">
        <v>57</v>
      </c>
      <c r="AJ52" s="207" t="s">
        <v>57</v>
      </c>
      <c r="AK52" s="207" t="s">
        <v>57</v>
      </c>
      <c r="AL52" s="207" t="s">
        <v>57</v>
      </c>
      <c r="AM52" s="207" t="s">
        <v>57</v>
      </c>
      <c r="AN52" s="207" t="s">
        <v>57</v>
      </c>
      <c r="AO52" s="207" t="s">
        <v>57</v>
      </c>
      <c r="AP52" s="207" t="s">
        <v>57</v>
      </c>
      <c r="AQ52" s="207" t="s">
        <v>57</v>
      </c>
      <c r="AR52" s="207" t="s">
        <v>57</v>
      </c>
      <c r="AS52" s="207" t="s">
        <v>57</v>
      </c>
      <c r="AT52" s="207" t="s">
        <v>57</v>
      </c>
      <c r="AU52" s="207" t="s">
        <v>57</v>
      </c>
      <c r="AV52" s="207" t="s">
        <v>57</v>
      </c>
      <c r="AW52" s="207" t="s">
        <v>57</v>
      </c>
      <c r="AX52" s="207" t="s">
        <v>57</v>
      </c>
    </row>
    <row r="53" spans="2:50" s="71" customFormat="1" ht="12.75" hidden="1" x14ac:dyDescent="0.2">
      <c r="B53" s="54" t="s">
        <v>79</v>
      </c>
      <c r="C53" s="422"/>
      <c r="D53" s="181">
        <f t="shared" si="8"/>
        <v>0</v>
      </c>
      <c r="E53" s="374"/>
      <c r="F53" s="407"/>
      <c r="G53" s="387"/>
      <c r="H53" s="80"/>
      <c r="I53" s="80">
        <f t="shared" si="11"/>
        <v>0</v>
      </c>
      <c r="J53" s="374"/>
      <c r="K53" s="194"/>
      <c r="L53" s="194"/>
      <c r="M53" s="194"/>
      <c r="N53" s="194"/>
      <c r="O53" s="194"/>
      <c r="P53" s="194"/>
      <c r="Q53" s="194"/>
      <c r="R53" s="194"/>
      <c r="S53" s="194"/>
      <c r="T53" s="374"/>
      <c r="U53" s="419"/>
      <c r="W53" s="80">
        <f t="shared" si="10"/>
        <v>0</v>
      </c>
      <c r="AG53" s="333" t="s">
        <v>57</v>
      </c>
      <c r="AH53" s="207" t="s">
        <v>57</v>
      </c>
      <c r="AI53" s="207" t="s">
        <v>57</v>
      </c>
      <c r="AJ53" s="207" t="s">
        <v>57</v>
      </c>
      <c r="AK53" s="207" t="s">
        <v>57</v>
      </c>
      <c r="AL53" s="207" t="s">
        <v>57</v>
      </c>
      <c r="AM53" s="207" t="s">
        <v>57</v>
      </c>
      <c r="AN53" s="207" t="s">
        <v>57</v>
      </c>
      <c r="AO53" s="207" t="s">
        <v>57</v>
      </c>
      <c r="AP53" s="207" t="s">
        <v>57</v>
      </c>
      <c r="AQ53" s="207" t="s">
        <v>57</v>
      </c>
      <c r="AR53" s="207" t="s">
        <v>58</v>
      </c>
      <c r="AS53" s="207" t="s">
        <v>57</v>
      </c>
      <c r="AT53" s="207" t="s">
        <v>57</v>
      </c>
      <c r="AU53" s="207" t="s">
        <v>57</v>
      </c>
      <c r="AV53" s="207" t="s">
        <v>57</v>
      </c>
      <c r="AW53" s="207" t="s">
        <v>57</v>
      </c>
      <c r="AX53" s="207" t="s">
        <v>57</v>
      </c>
    </row>
    <row r="54" spans="2:50" s="71" customFormat="1" ht="12.75" hidden="1" x14ac:dyDescent="0.2">
      <c r="B54" s="54" t="s">
        <v>62</v>
      </c>
      <c r="C54" s="422"/>
      <c r="D54" s="181">
        <f t="shared" si="8"/>
        <v>0</v>
      </c>
      <c r="E54" s="374"/>
      <c r="F54" s="407"/>
      <c r="G54" s="387"/>
      <c r="H54" s="80"/>
      <c r="I54" s="80">
        <f t="shared" si="11"/>
        <v>0</v>
      </c>
      <c r="J54" s="374"/>
      <c r="K54" s="194"/>
      <c r="L54" s="194"/>
      <c r="M54" s="194"/>
      <c r="N54" s="194"/>
      <c r="O54" s="194"/>
      <c r="P54" s="194"/>
      <c r="Q54" s="194"/>
      <c r="R54" s="194"/>
      <c r="S54" s="194"/>
      <c r="T54" s="374"/>
      <c r="U54" s="419"/>
      <c r="W54" s="80">
        <f t="shared" si="10"/>
        <v>0</v>
      </c>
      <c r="AG54" s="333" t="s">
        <v>58</v>
      </c>
      <c r="AH54" s="207" t="s">
        <v>57</v>
      </c>
      <c r="AI54" s="207" t="s">
        <v>58</v>
      </c>
      <c r="AJ54" s="207" t="s">
        <v>57</v>
      </c>
      <c r="AK54" s="207" t="s">
        <v>57</v>
      </c>
      <c r="AL54" s="207" t="s">
        <v>58</v>
      </c>
      <c r="AM54" s="207" t="s">
        <v>58</v>
      </c>
      <c r="AN54" s="207" t="s">
        <v>58</v>
      </c>
      <c r="AO54" s="207" t="s">
        <v>58</v>
      </c>
      <c r="AP54" s="207" t="s">
        <v>57</v>
      </c>
      <c r="AQ54" s="207" t="s">
        <v>58</v>
      </c>
      <c r="AR54" s="207" t="s">
        <v>58</v>
      </c>
      <c r="AS54" s="207" t="s">
        <v>58</v>
      </c>
      <c r="AT54" s="207" t="s">
        <v>57</v>
      </c>
      <c r="AU54" s="207" t="s">
        <v>57</v>
      </c>
      <c r="AV54" s="207" t="s">
        <v>58</v>
      </c>
      <c r="AW54" s="207" t="s">
        <v>58</v>
      </c>
      <c r="AX54" s="207" t="s">
        <v>58</v>
      </c>
    </row>
    <row r="55" spans="2:50" s="71" customFormat="1" ht="12.75" hidden="1" x14ac:dyDescent="0.2">
      <c r="B55" s="54" t="s">
        <v>44</v>
      </c>
      <c r="C55" s="422"/>
      <c r="D55" s="181">
        <f t="shared" si="8"/>
        <v>0</v>
      </c>
      <c r="E55" s="374"/>
      <c r="F55" s="407"/>
      <c r="G55" s="387"/>
      <c r="H55" s="80"/>
      <c r="I55" s="80">
        <f t="shared" ref="I55:I56" si="12">F55</f>
        <v>0</v>
      </c>
      <c r="J55" s="374"/>
      <c r="K55" s="194"/>
      <c r="L55" s="194"/>
      <c r="M55" s="194"/>
      <c r="N55" s="194"/>
      <c r="O55" s="194"/>
      <c r="P55" s="194"/>
      <c r="Q55" s="194"/>
      <c r="R55" s="194"/>
      <c r="S55" s="194"/>
      <c r="T55" s="374"/>
      <c r="U55" s="419"/>
      <c r="W55" s="80">
        <f t="shared" si="10"/>
        <v>0</v>
      </c>
      <c r="AG55" s="333" t="s">
        <v>58</v>
      </c>
      <c r="AH55" s="207" t="s">
        <v>57</v>
      </c>
      <c r="AI55" s="207" t="s">
        <v>58</v>
      </c>
      <c r="AJ55" s="207" t="s">
        <v>58</v>
      </c>
      <c r="AK55" s="207" t="s">
        <v>58</v>
      </c>
      <c r="AL55" s="207" t="s">
        <v>58</v>
      </c>
      <c r="AM55" s="207" t="s">
        <v>58</v>
      </c>
      <c r="AN55" s="207" t="s">
        <v>58</v>
      </c>
      <c r="AO55" s="207" t="s">
        <v>58</v>
      </c>
      <c r="AP55" s="207" t="s">
        <v>57</v>
      </c>
      <c r="AQ55" s="207" t="s">
        <v>58</v>
      </c>
      <c r="AR55" s="207" t="s">
        <v>58</v>
      </c>
      <c r="AS55" s="207" t="s">
        <v>58</v>
      </c>
      <c r="AT55" s="207" t="s">
        <v>57</v>
      </c>
      <c r="AU55" s="207" t="s">
        <v>57</v>
      </c>
      <c r="AV55" s="207" t="s">
        <v>58</v>
      </c>
      <c r="AW55" s="207" t="s">
        <v>58</v>
      </c>
      <c r="AX55" s="207" t="s">
        <v>58</v>
      </c>
    </row>
    <row r="56" spans="2:50" s="71" customFormat="1" ht="12.75" hidden="1" x14ac:dyDescent="0.2">
      <c r="B56" s="54" t="s">
        <v>49</v>
      </c>
      <c r="C56" s="422"/>
      <c r="D56" s="181">
        <f t="shared" si="8"/>
        <v>0</v>
      </c>
      <c r="E56" s="374"/>
      <c r="F56" s="407"/>
      <c r="G56" s="387"/>
      <c r="H56" s="80"/>
      <c r="I56" s="80">
        <f t="shared" si="12"/>
        <v>0</v>
      </c>
      <c r="J56" s="374"/>
      <c r="K56" s="194"/>
      <c r="L56" s="194"/>
      <c r="M56" s="194"/>
      <c r="N56" s="194"/>
      <c r="O56" s="194"/>
      <c r="P56" s="194"/>
      <c r="Q56" s="194"/>
      <c r="R56" s="194"/>
      <c r="S56" s="194"/>
      <c r="T56" s="374"/>
      <c r="U56" s="419"/>
      <c r="W56" s="80">
        <f t="shared" si="10"/>
        <v>0</v>
      </c>
      <c r="AG56" s="333" t="s">
        <v>58</v>
      </c>
      <c r="AH56" s="207" t="s">
        <v>57</v>
      </c>
      <c r="AI56" s="207" t="s">
        <v>58</v>
      </c>
      <c r="AJ56" s="207" t="s">
        <v>58</v>
      </c>
      <c r="AK56" s="207" t="s">
        <v>58</v>
      </c>
      <c r="AL56" s="207" t="s">
        <v>58</v>
      </c>
      <c r="AM56" s="207" t="s">
        <v>58</v>
      </c>
      <c r="AN56" s="207" t="s">
        <v>58</v>
      </c>
      <c r="AO56" s="207" t="s">
        <v>58</v>
      </c>
      <c r="AP56" s="207" t="s">
        <v>57</v>
      </c>
      <c r="AQ56" s="207" t="s">
        <v>58</v>
      </c>
      <c r="AR56" s="207" t="s">
        <v>58</v>
      </c>
      <c r="AS56" s="207" t="s">
        <v>58</v>
      </c>
      <c r="AT56" s="207" t="s">
        <v>57</v>
      </c>
      <c r="AU56" s="207" t="s">
        <v>57</v>
      </c>
      <c r="AV56" s="207" t="s">
        <v>58</v>
      </c>
      <c r="AW56" s="207" t="s">
        <v>57</v>
      </c>
      <c r="AX56" s="207" t="s">
        <v>57</v>
      </c>
    </row>
    <row r="57" spans="2:50" s="71" customFormat="1" ht="12.75" hidden="1" x14ac:dyDescent="0.2">
      <c r="B57" s="54" t="s">
        <v>60</v>
      </c>
      <c r="C57" s="422"/>
      <c r="D57" s="181">
        <f t="shared" si="8"/>
        <v>0</v>
      </c>
      <c r="E57" s="374"/>
      <c r="F57" s="407"/>
      <c r="G57" s="387"/>
      <c r="H57" s="80"/>
      <c r="I57" s="80">
        <f t="shared" si="11"/>
        <v>0</v>
      </c>
      <c r="J57" s="374"/>
      <c r="K57" s="194"/>
      <c r="L57" s="194"/>
      <c r="M57" s="194"/>
      <c r="N57" s="194"/>
      <c r="O57" s="194"/>
      <c r="P57" s="194"/>
      <c r="Q57" s="194"/>
      <c r="R57" s="194"/>
      <c r="S57" s="194"/>
      <c r="T57" s="374"/>
      <c r="U57" s="419"/>
      <c r="W57" s="80">
        <f t="shared" si="10"/>
        <v>0</v>
      </c>
      <c r="AG57" s="333" t="s">
        <v>57</v>
      </c>
      <c r="AH57" s="207" t="s">
        <v>58</v>
      </c>
      <c r="AI57" s="207" t="s">
        <v>57</v>
      </c>
      <c r="AJ57" s="207" t="s">
        <v>57</v>
      </c>
      <c r="AK57" s="207" t="s">
        <v>57</v>
      </c>
      <c r="AL57" s="207" t="s">
        <v>57</v>
      </c>
      <c r="AM57" s="207" t="s">
        <v>57</v>
      </c>
      <c r="AN57" s="207" t="s">
        <v>57</v>
      </c>
      <c r="AO57" s="207" t="s">
        <v>57</v>
      </c>
      <c r="AP57" s="207" t="s">
        <v>57</v>
      </c>
      <c r="AQ57" s="207" t="s">
        <v>57</v>
      </c>
      <c r="AR57" s="207" t="s">
        <v>58</v>
      </c>
      <c r="AS57" s="207" t="s">
        <v>57</v>
      </c>
      <c r="AT57" s="207" t="s">
        <v>57</v>
      </c>
      <c r="AU57" s="207" t="s">
        <v>57</v>
      </c>
      <c r="AV57" s="207" t="s">
        <v>58</v>
      </c>
      <c r="AW57" s="207" t="s">
        <v>57</v>
      </c>
      <c r="AX57" s="207" t="s">
        <v>57</v>
      </c>
    </row>
    <row r="58" spans="2:50" s="71" customFormat="1" ht="12.75" x14ac:dyDescent="0.2">
      <c r="B58" s="54" t="s">
        <v>115</v>
      </c>
      <c r="C58" s="77"/>
      <c r="D58" s="181">
        <f t="shared" si="8"/>
        <v>0</v>
      </c>
      <c r="E58" s="374"/>
      <c r="F58" s="177"/>
      <c r="G58" s="387"/>
      <c r="H58" s="80"/>
      <c r="I58" s="80">
        <f t="shared" si="11"/>
        <v>0</v>
      </c>
      <c r="J58" s="374"/>
      <c r="K58" s="194"/>
      <c r="L58" s="194"/>
      <c r="M58" s="194"/>
      <c r="N58" s="194"/>
      <c r="O58" s="194"/>
      <c r="P58" s="194"/>
      <c r="Q58" s="194"/>
      <c r="R58" s="194"/>
      <c r="S58" s="194"/>
      <c r="T58" s="374"/>
      <c r="U58" s="379"/>
      <c r="W58" s="80">
        <f t="shared" si="10"/>
        <v>0</v>
      </c>
      <c r="AG58" s="333" t="s">
        <v>57</v>
      </c>
      <c r="AH58" s="207" t="s">
        <v>57</v>
      </c>
      <c r="AI58" s="207" t="s">
        <v>57</v>
      </c>
      <c r="AJ58" s="207" t="s">
        <v>57</v>
      </c>
      <c r="AK58" s="207" t="s">
        <v>57</v>
      </c>
      <c r="AL58" s="207" t="s">
        <v>57</v>
      </c>
      <c r="AM58" s="207" t="s">
        <v>57</v>
      </c>
      <c r="AN58" s="207" t="s">
        <v>57</v>
      </c>
      <c r="AO58" s="207" t="s">
        <v>57</v>
      </c>
      <c r="AP58" s="207" t="s">
        <v>57</v>
      </c>
      <c r="AQ58" s="207" t="s">
        <v>57</v>
      </c>
      <c r="AR58" s="207" t="s">
        <v>57</v>
      </c>
      <c r="AS58" s="207" t="s">
        <v>57</v>
      </c>
      <c r="AT58" s="207" t="s">
        <v>57</v>
      </c>
      <c r="AU58" s="207" t="s">
        <v>57</v>
      </c>
      <c r="AV58" s="207" t="s">
        <v>57</v>
      </c>
      <c r="AW58" s="207" t="s">
        <v>57</v>
      </c>
      <c r="AX58" s="207" t="s">
        <v>57</v>
      </c>
    </row>
    <row r="59" spans="2:50" s="71" customFormat="1" ht="12.75" hidden="1" x14ac:dyDescent="0.2">
      <c r="B59" s="55" t="s">
        <v>116</v>
      </c>
      <c r="C59" s="416"/>
      <c r="D59" s="181">
        <f t="shared" si="8"/>
        <v>0</v>
      </c>
      <c r="E59" s="374"/>
      <c r="F59" s="433"/>
      <c r="G59" s="387"/>
      <c r="H59" s="90"/>
      <c r="I59" s="80">
        <f t="shared" si="11"/>
        <v>0</v>
      </c>
      <c r="J59" s="374"/>
      <c r="K59" s="194"/>
      <c r="L59" s="194"/>
      <c r="M59" s="194"/>
      <c r="N59" s="194"/>
      <c r="O59" s="194"/>
      <c r="P59" s="194"/>
      <c r="Q59" s="194"/>
      <c r="R59" s="194"/>
      <c r="S59" s="194"/>
      <c r="T59" s="374"/>
      <c r="U59" s="419"/>
      <c r="W59" s="80">
        <f t="shared" si="10"/>
        <v>0</v>
      </c>
      <c r="AG59" s="333" t="s">
        <v>57</v>
      </c>
      <c r="AH59" s="207" t="s">
        <v>57</v>
      </c>
      <c r="AI59" s="207" t="s">
        <v>57</v>
      </c>
      <c r="AJ59" s="207" t="s">
        <v>57</v>
      </c>
      <c r="AK59" s="207" t="s">
        <v>57</v>
      </c>
      <c r="AL59" s="207" t="s">
        <v>57</v>
      </c>
      <c r="AM59" s="207" t="s">
        <v>57</v>
      </c>
      <c r="AN59" s="207" t="s">
        <v>57</v>
      </c>
      <c r="AO59" s="207" t="s">
        <v>57</v>
      </c>
      <c r="AP59" s="207" t="s">
        <v>58</v>
      </c>
      <c r="AQ59" s="207" t="s">
        <v>57</v>
      </c>
      <c r="AR59" s="207" t="s">
        <v>58</v>
      </c>
      <c r="AS59" s="207" t="s">
        <v>57</v>
      </c>
      <c r="AT59" s="207" t="s">
        <v>57</v>
      </c>
      <c r="AU59" s="207" t="s">
        <v>57</v>
      </c>
      <c r="AV59" s="207" t="s">
        <v>57</v>
      </c>
      <c r="AW59" s="207" t="s">
        <v>57</v>
      </c>
      <c r="AX59" s="207" t="s">
        <v>57</v>
      </c>
    </row>
    <row r="60" spans="2:50" s="71" customFormat="1" ht="12.75" x14ac:dyDescent="0.2">
      <c r="B60" s="55" t="s">
        <v>123</v>
      </c>
      <c r="C60" s="381"/>
      <c r="D60" s="181">
        <f t="shared" si="8"/>
        <v>0</v>
      </c>
      <c r="E60" s="374"/>
      <c r="F60" s="389"/>
      <c r="G60" s="387"/>
      <c r="H60" s="90"/>
      <c r="I60" s="80">
        <f t="shared" si="11"/>
        <v>0</v>
      </c>
      <c r="J60" s="374"/>
      <c r="K60" s="194"/>
      <c r="L60" s="194"/>
      <c r="M60" s="194"/>
      <c r="N60" s="194"/>
      <c r="O60" s="194"/>
      <c r="P60" s="194"/>
      <c r="Q60" s="194"/>
      <c r="R60" s="194"/>
      <c r="S60" s="194"/>
      <c r="T60" s="374"/>
      <c r="U60" s="293"/>
      <c r="W60" s="80">
        <f t="shared" si="10"/>
        <v>0</v>
      </c>
      <c r="AG60" s="333" t="s">
        <v>57</v>
      </c>
      <c r="AH60" s="207" t="s">
        <v>58</v>
      </c>
      <c r="AI60" s="207" t="s">
        <v>58</v>
      </c>
      <c r="AJ60" s="207" t="s">
        <v>58</v>
      </c>
      <c r="AK60" s="207" t="s">
        <v>57</v>
      </c>
      <c r="AL60" s="207" t="s">
        <v>57</v>
      </c>
      <c r="AM60" s="207" t="s">
        <v>58</v>
      </c>
      <c r="AN60" s="207" t="s">
        <v>58</v>
      </c>
      <c r="AO60" s="207" t="s">
        <v>58</v>
      </c>
      <c r="AP60" s="207" t="s">
        <v>58</v>
      </c>
      <c r="AQ60" s="207" t="s">
        <v>57</v>
      </c>
      <c r="AR60" s="207" t="s">
        <v>57</v>
      </c>
      <c r="AS60" s="207" t="s">
        <v>57</v>
      </c>
      <c r="AT60" s="207" t="s">
        <v>57</v>
      </c>
      <c r="AU60" s="207" t="s">
        <v>57</v>
      </c>
      <c r="AV60" s="207" t="s">
        <v>58</v>
      </c>
      <c r="AW60" s="207" t="s">
        <v>57</v>
      </c>
      <c r="AX60" s="207" t="s">
        <v>57</v>
      </c>
    </row>
    <row r="61" spans="2:50" s="71" customFormat="1" ht="13.5" thickBot="1" x14ac:dyDescent="0.25">
      <c r="B61" s="38" t="s">
        <v>80</v>
      </c>
      <c r="C61" s="78"/>
      <c r="D61" s="185">
        <f t="shared" si="8"/>
        <v>0</v>
      </c>
      <c r="E61" s="374"/>
      <c r="F61" s="178"/>
      <c r="G61" s="387"/>
      <c r="H61" s="383"/>
      <c r="I61" s="383">
        <f t="shared" si="11"/>
        <v>0</v>
      </c>
      <c r="J61" s="374"/>
      <c r="K61" s="194"/>
      <c r="L61" s="194"/>
      <c r="M61" s="194"/>
      <c r="N61" s="194"/>
      <c r="O61" s="194"/>
      <c r="P61" s="194"/>
      <c r="Q61" s="194"/>
      <c r="R61" s="194"/>
      <c r="S61" s="194"/>
      <c r="T61" s="374"/>
      <c r="U61" s="294"/>
      <c r="W61" s="383">
        <f t="shared" si="10"/>
        <v>0</v>
      </c>
      <c r="AG61" s="333" t="s">
        <v>57</v>
      </c>
      <c r="AH61" s="207" t="s">
        <v>57</v>
      </c>
      <c r="AI61" s="207" t="s">
        <v>57</v>
      </c>
      <c r="AJ61" s="207" t="s">
        <v>57</v>
      </c>
      <c r="AK61" s="207" t="s">
        <v>57</v>
      </c>
      <c r="AL61" s="207" t="s">
        <v>57</v>
      </c>
      <c r="AM61" s="207" t="s">
        <v>57</v>
      </c>
      <c r="AN61" s="207" t="s">
        <v>57</v>
      </c>
      <c r="AO61" s="207" t="s">
        <v>57</v>
      </c>
      <c r="AP61" s="207" t="s">
        <v>57</v>
      </c>
      <c r="AQ61" s="207" t="s">
        <v>57</v>
      </c>
      <c r="AR61" s="207" t="s">
        <v>57</v>
      </c>
      <c r="AS61" s="207" t="s">
        <v>57</v>
      </c>
      <c r="AT61" s="207" t="s">
        <v>57</v>
      </c>
      <c r="AU61" s="207" t="s">
        <v>57</v>
      </c>
      <c r="AV61" s="207" t="s">
        <v>57</v>
      </c>
      <c r="AW61" s="207" t="s">
        <v>57</v>
      </c>
      <c r="AX61" s="207" t="s">
        <v>57</v>
      </c>
    </row>
    <row r="62" spans="2:50" s="71" customFormat="1" ht="13.5" thickBot="1" x14ac:dyDescent="0.25">
      <c r="B62" s="326"/>
      <c r="C62" s="48"/>
      <c r="D62" s="48"/>
      <c r="E62" s="26"/>
      <c r="F62" s="50"/>
      <c r="G62" s="26"/>
      <c r="H62" s="50"/>
      <c r="I62" s="50"/>
      <c r="J62" s="26"/>
      <c r="K62" s="195"/>
      <c r="L62" s="195"/>
      <c r="M62" s="195"/>
      <c r="N62" s="195"/>
      <c r="O62" s="195"/>
      <c r="P62" s="195"/>
      <c r="Q62" s="195"/>
      <c r="R62" s="195"/>
      <c r="S62" s="195"/>
      <c r="T62" s="26"/>
      <c r="U62" s="100"/>
      <c r="W62" s="371"/>
      <c r="AG62" s="333" t="s">
        <v>57</v>
      </c>
      <c r="AH62" s="207" t="s">
        <v>57</v>
      </c>
      <c r="AI62" s="207" t="s">
        <v>57</v>
      </c>
      <c r="AJ62" s="207" t="s">
        <v>57</v>
      </c>
      <c r="AK62" s="207" t="s">
        <v>57</v>
      </c>
      <c r="AL62" s="207" t="s">
        <v>57</v>
      </c>
      <c r="AM62" s="207" t="s">
        <v>57</v>
      </c>
      <c r="AN62" s="207" t="s">
        <v>57</v>
      </c>
      <c r="AO62" s="207" t="s">
        <v>57</v>
      </c>
      <c r="AP62" s="207" t="s">
        <v>57</v>
      </c>
      <c r="AQ62" s="207" t="s">
        <v>57</v>
      </c>
      <c r="AR62" s="207" t="s">
        <v>57</v>
      </c>
      <c r="AS62" s="207" t="s">
        <v>57</v>
      </c>
      <c r="AT62" s="207" t="s">
        <v>58</v>
      </c>
      <c r="AU62" s="207" t="s">
        <v>58</v>
      </c>
      <c r="AV62" s="207" t="s">
        <v>57</v>
      </c>
      <c r="AW62" s="207" t="s">
        <v>57</v>
      </c>
      <c r="AX62" s="207" t="s">
        <v>57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195"/>
      <c r="L63" s="195"/>
      <c r="M63" s="195"/>
      <c r="N63" s="195"/>
      <c r="O63" s="195"/>
      <c r="P63" s="104"/>
      <c r="Q63" s="104"/>
      <c r="R63" s="104"/>
      <c r="S63" s="104"/>
      <c r="T63" s="26"/>
      <c r="U63" s="463" t="s">
        <v>311</v>
      </c>
      <c r="W63" s="43">
        <f t="shared" si="10"/>
        <v>0</v>
      </c>
      <c r="AG63" s="333" t="s">
        <v>57</v>
      </c>
      <c r="AH63" s="207" t="s">
        <v>57</v>
      </c>
      <c r="AI63" s="207" t="s">
        <v>57</v>
      </c>
      <c r="AJ63" s="207" t="s">
        <v>57</v>
      </c>
      <c r="AK63" s="207" t="s">
        <v>57</v>
      </c>
      <c r="AL63" s="207" t="s">
        <v>57</v>
      </c>
      <c r="AM63" s="207" t="s">
        <v>57</v>
      </c>
      <c r="AN63" s="207" t="s">
        <v>57</v>
      </c>
      <c r="AO63" s="207" t="s">
        <v>57</v>
      </c>
      <c r="AP63" s="207" t="s">
        <v>57</v>
      </c>
      <c r="AQ63" s="207" t="s">
        <v>57</v>
      </c>
      <c r="AR63" s="207" t="s">
        <v>57</v>
      </c>
      <c r="AS63" s="207" t="s">
        <v>57</v>
      </c>
      <c r="AT63" s="207" t="s">
        <v>58</v>
      </c>
      <c r="AU63" s="207" t="s">
        <v>58</v>
      </c>
      <c r="AV63" s="207" t="s">
        <v>57</v>
      </c>
      <c r="AW63" s="207" t="s">
        <v>57</v>
      </c>
      <c r="AX63" s="207" t="s">
        <v>57</v>
      </c>
    </row>
    <row r="64" spans="2:50" s="71" customFormat="1" ht="12.75" x14ac:dyDescent="0.2">
      <c r="B64" s="322" t="s">
        <v>10</v>
      </c>
      <c r="C64" s="390"/>
      <c r="D64" s="391">
        <f t="shared" si="13"/>
        <v>0</v>
      </c>
      <c r="E64" s="374"/>
      <c r="F64" s="176"/>
      <c r="G64" s="387"/>
      <c r="H64" s="375"/>
      <c r="I64" s="375">
        <f>F64</f>
        <v>0</v>
      </c>
      <c r="J64" s="374"/>
      <c r="K64" s="194"/>
      <c r="L64" s="194"/>
      <c r="M64" s="194"/>
      <c r="N64" s="194"/>
      <c r="O64" s="194"/>
      <c r="P64" s="194"/>
      <c r="Q64" s="194"/>
      <c r="R64" s="194"/>
      <c r="S64" s="194"/>
      <c r="T64" s="374"/>
      <c r="U64" s="388"/>
      <c r="W64" s="375">
        <f t="shared" si="10"/>
        <v>0</v>
      </c>
      <c r="AG64" s="333" t="s">
        <v>57</v>
      </c>
      <c r="AH64" s="207" t="s">
        <v>57</v>
      </c>
      <c r="AI64" s="207" t="s">
        <v>57</v>
      </c>
      <c r="AJ64" s="207" t="s">
        <v>57</v>
      </c>
      <c r="AK64" s="207" t="s">
        <v>57</v>
      </c>
      <c r="AL64" s="207" t="s">
        <v>57</v>
      </c>
      <c r="AM64" s="207" t="s">
        <v>57</v>
      </c>
      <c r="AN64" s="207" t="s">
        <v>57</v>
      </c>
      <c r="AO64" s="207" t="s">
        <v>57</v>
      </c>
      <c r="AP64" s="207" t="s">
        <v>57</v>
      </c>
      <c r="AQ64" s="207" t="s">
        <v>57</v>
      </c>
      <c r="AR64" s="207" t="s">
        <v>57</v>
      </c>
      <c r="AS64" s="207" t="s">
        <v>57</v>
      </c>
      <c r="AT64" s="207" t="s">
        <v>58</v>
      </c>
      <c r="AU64" s="207" t="s">
        <v>58</v>
      </c>
      <c r="AV64" s="207" t="s">
        <v>58</v>
      </c>
      <c r="AW64" s="207" t="s">
        <v>57</v>
      </c>
      <c r="AX64" s="207" t="s">
        <v>57</v>
      </c>
    </row>
    <row r="65" spans="2:50" s="71" customFormat="1" ht="12.75" hidden="1" x14ac:dyDescent="0.2">
      <c r="B65" s="86" t="s">
        <v>45</v>
      </c>
      <c r="C65" s="414"/>
      <c r="D65" s="377">
        <f t="shared" si="13"/>
        <v>0</v>
      </c>
      <c r="E65" s="374"/>
      <c r="F65" s="435"/>
      <c r="G65" s="387"/>
      <c r="H65" s="378"/>
      <c r="I65" s="378">
        <f>F65</f>
        <v>0</v>
      </c>
      <c r="J65" s="374"/>
      <c r="K65" s="194"/>
      <c r="L65" s="194"/>
      <c r="M65" s="194"/>
      <c r="N65" s="194"/>
      <c r="O65" s="194"/>
      <c r="P65" s="104"/>
      <c r="Q65" s="104"/>
      <c r="R65" s="104"/>
      <c r="S65" s="104"/>
      <c r="T65" s="374"/>
      <c r="U65" s="419"/>
      <c r="W65" s="378">
        <f t="shared" si="10"/>
        <v>0</v>
      </c>
      <c r="AG65" s="333" t="s">
        <v>58</v>
      </c>
      <c r="AH65" s="207" t="s">
        <v>57</v>
      </c>
      <c r="AI65" s="207" t="s">
        <v>58</v>
      </c>
      <c r="AJ65" s="207" t="s">
        <v>58</v>
      </c>
      <c r="AK65" s="207" t="s">
        <v>57</v>
      </c>
      <c r="AL65" s="207" t="s">
        <v>58</v>
      </c>
      <c r="AM65" s="207" t="s">
        <v>58</v>
      </c>
      <c r="AN65" s="207" t="s">
        <v>58</v>
      </c>
      <c r="AO65" s="207" t="s">
        <v>58</v>
      </c>
      <c r="AP65" s="207" t="s">
        <v>57</v>
      </c>
      <c r="AQ65" s="207" t="s">
        <v>57</v>
      </c>
      <c r="AR65" s="207" t="s">
        <v>58</v>
      </c>
      <c r="AS65" s="207" t="s">
        <v>58</v>
      </c>
      <c r="AT65" s="207" t="s">
        <v>58</v>
      </c>
      <c r="AU65" s="207" t="s">
        <v>58</v>
      </c>
      <c r="AV65" s="207" t="s">
        <v>58</v>
      </c>
      <c r="AW65" s="207" t="s">
        <v>58</v>
      </c>
      <c r="AX65" s="207" t="s">
        <v>58</v>
      </c>
    </row>
    <row r="66" spans="2:50" s="71" customFormat="1" ht="13.5" thickBot="1" x14ac:dyDescent="0.25">
      <c r="B66" s="38" t="s">
        <v>302</v>
      </c>
      <c r="C66" s="78"/>
      <c r="D66" s="185">
        <f t="shared" si="13"/>
        <v>0</v>
      </c>
      <c r="E66" s="374"/>
      <c r="F66" s="178"/>
      <c r="G66" s="387"/>
      <c r="H66" s="80"/>
      <c r="I66" s="80">
        <f>F66</f>
        <v>0</v>
      </c>
      <c r="J66" s="374"/>
      <c r="K66" s="194"/>
      <c r="L66" s="194"/>
      <c r="M66" s="194"/>
      <c r="N66" s="194"/>
      <c r="O66" s="194"/>
      <c r="P66" s="104"/>
      <c r="Q66" s="104"/>
      <c r="R66" s="104"/>
      <c r="S66" s="104"/>
      <c r="T66" s="374"/>
      <c r="U66" s="294"/>
      <c r="W66" s="383">
        <f t="shared" si="10"/>
        <v>0</v>
      </c>
      <c r="AG66" s="333" t="s">
        <v>57</v>
      </c>
      <c r="AH66" s="207" t="s">
        <v>57</v>
      </c>
      <c r="AI66" s="207" t="s">
        <v>57</v>
      </c>
      <c r="AJ66" s="207" t="s">
        <v>57</v>
      </c>
      <c r="AK66" s="207" t="s">
        <v>57</v>
      </c>
      <c r="AL66" s="207" t="s">
        <v>57</v>
      </c>
      <c r="AM66" s="207" t="s">
        <v>57</v>
      </c>
      <c r="AN66" s="207" t="s">
        <v>57</v>
      </c>
      <c r="AO66" s="207" t="s">
        <v>57</v>
      </c>
      <c r="AP66" s="207" t="s">
        <v>57</v>
      </c>
      <c r="AQ66" s="207" t="s">
        <v>57</v>
      </c>
      <c r="AR66" s="207" t="s">
        <v>57</v>
      </c>
      <c r="AS66" s="207" t="s">
        <v>58</v>
      </c>
      <c r="AT66" s="207" t="s">
        <v>58</v>
      </c>
      <c r="AU66" s="207" t="s">
        <v>58</v>
      </c>
      <c r="AV66" s="207" t="s">
        <v>57</v>
      </c>
      <c r="AW66" s="207" t="s">
        <v>57</v>
      </c>
      <c r="AX66" s="207" t="s">
        <v>57</v>
      </c>
    </row>
    <row r="67" spans="2:50" s="71" customFormat="1" ht="12.75" hidden="1" x14ac:dyDescent="0.2">
      <c r="B67" s="86" t="s">
        <v>61</v>
      </c>
      <c r="C67" s="436"/>
      <c r="D67" s="392">
        <f t="shared" si="13"/>
        <v>0</v>
      </c>
      <c r="E67" s="374"/>
      <c r="F67" s="435"/>
      <c r="G67" s="387"/>
      <c r="H67" s="80"/>
      <c r="I67" s="80">
        <f>F67</f>
        <v>0</v>
      </c>
      <c r="J67" s="374"/>
      <c r="K67" s="194"/>
      <c r="L67" s="194"/>
      <c r="M67" s="194"/>
      <c r="N67" s="194"/>
      <c r="O67" s="194"/>
      <c r="P67" s="194"/>
      <c r="Q67" s="194"/>
      <c r="R67" s="194"/>
      <c r="S67" s="194"/>
      <c r="T67" s="374"/>
      <c r="U67" s="419"/>
      <c r="W67" s="378">
        <f t="shared" si="10"/>
        <v>0</v>
      </c>
      <c r="AG67" s="333" t="s">
        <v>58</v>
      </c>
      <c r="AH67" s="207" t="s">
        <v>58</v>
      </c>
      <c r="AI67" s="207" t="s">
        <v>58</v>
      </c>
      <c r="AJ67" s="207" t="s">
        <v>58</v>
      </c>
      <c r="AK67" s="207" t="s">
        <v>58</v>
      </c>
      <c r="AL67" s="207" t="s">
        <v>58</v>
      </c>
      <c r="AM67" s="207" t="s">
        <v>58</v>
      </c>
      <c r="AN67" s="207" t="s">
        <v>58</v>
      </c>
      <c r="AO67" s="207" t="s">
        <v>57</v>
      </c>
      <c r="AP67" s="207" t="s">
        <v>58</v>
      </c>
      <c r="AQ67" s="207" t="s">
        <v>58</v>
      </c>
      <c r="AR67" s="207" t="s">
        <v>58</v>
      </c>
      <c r="AS67" s="207" t="s">
        <v>57</v>
      </c>
      <c r="AT67" s="207" t="s">
        <v>58</v>
      </c>
      <c r="AU67" s="207" t="s">
        <v>58</v>
      </c>
      <c r="AV67" s="207" t="s">
        <v>58</v>
      </c>
      <c r="AW67" s="207" t="s">
        <v>58</v>
      </c>
      <c r="AX67" s="207" t="s">
        <v>58</v>
      </c>
    </row>
    <row r="68" spans="2:50" s="71" customFormat="1" ht="13.5" hidden="1" thickBot="1" x14ac:dyDescent="0.25">
      <c r="B68" s="38" t="s">
        <v>142</v>
      </c>
      <c r="C68" s="417"/>
      <c r="D68" s="185">
        <f t="shared" si="13"/>
        <v>0</v>
      </c>
      <c r="E68" s="374"/>
      <c r="F68" s="413"/>
      <c r="G68" s="387"/>
      <c r="H68" s="383"/>
      <c r="I68" s="383">
        <f>F68</f>
        <v>0</v>
      </c>
      <c r="J68" s="374"/>
      <c r="K68" s="194"/>
      <c r="L68" s="194"/>
      <c r="M68" s="194"/>
      <c r="N68" s="194"/>
      <c r="O68" s="194"/>
      <c r="P68" s="104"/>
      <c r="Q68" s="104"/>
      <c r="R68" s="104"/>
      <c r="S68" s="104"/>
      <c r="T68" s="374"/>
      <c r="U68" s="427"/>
      <c r="W68" s="383">
        <f t="shared" si="10"/>
        <v>0</v>
      </c>
      <c r="AG68" s="333" t="s">
        <v>57</v>
      </c>
      <c r="AH68" s="207" t="s">
        <v>57</v>
      </c>
      <c r="AI68" s="207" t="s">
        <v>58</v>
      </c>
      <c r="AJ68" s="207" t="s">
        <v>58</v>
      </c>
      <c r="AK68" s="207" t="s">
        <v>57</v>
      </c>
      <c r="AL68" s="207" t="s">
        <v>58</v>
      </c>
      <c r="AM68" s="207" t="s">
        <v>57</v>
      </c>
      <c r="AN68" s="207" t="s">
        <v>57</v>
      </c>
      <c r="AO68" s="207" t="s">
        <v>58</v>
      </c>
      <c r="AP68" s="207" t="s">
        <v>57</v>
      </c>
      <c r="AQ68" s="207" t="s">
        <v>57</v>
      </c>
      <c r="AR68" s="207" t="s">
        <v>58</v>
      </c>
      <c r="AS68" s="207" t="s">
        <v>58</v>
      </c>
      <c r="AT68" s="207" t="s">
        <v>58</v>
      </c>
      <c r="AU68" s="207" t="s">
        <v>58</v>
      </c>
      <c r="AV68" s="207" t="s">
        <v>58</v>
      </c>
      <c r="AW68" s="207" t="s">
        <v>57</v>
      </c>
      <c r="AX68" s="207" t="s">
        <v>57</v>
      </c>
    </row>
    <row r="69" spans="2:50" s="71" customFormat="1" ht="12.75" hidden="1" x14ac:dyDescent="0.2">
      <c r="B69" s="326"/>
      <c r="C69" s="393"/>
      <c r="D69" s="393"/>
      <c r="E69" s="394"/>
      <c r="F69" s="395"/>
      <c r="G69" s="394"/>
      <c r="H69" s="395"/>
      <c r="I69" s="395"/>
      <c r="J69" s="394"/>
      <c r="K69" s="396"/>
      <c r="L69" s="396"/>
      <c r="M69" s="396"/>
      <c r="N69" s="396"/>
      <c r="O69" s="396"/>
      <c r="P69" s="396"/>
      <c r="Q69" s="396"/>
      <c r="R69" s="396"/>
      <c r="S69" s="396"/>
      <c r="T69" s="394"/>
      <c r="U69" s="100"/>
      <c r="W69" s="371"/>
      <c r="AG69" s="333" t="s">
        <v>57</v>
      </c>
      <c r="AH69" s="207" t="s">
        <v>57</v>
      </c>
      <c r="AI69" s="207" t="s">
        <v>57</v>
      </c>
      <c r="AJ69" s="207" t="s">
        <v>57</v>
      </c>
      <c r="AK69" s="207" t="s">
        <v>57</v>
      </c>
      <c r="AL69" s="207" t="s">
        <v>57</v>
      </c>
      <c r="AM69" s="207" t="s">
        <v>57</v>
      </c>
      <c r="AN69" s="207" t="s">
        <v>57</v>
      </c>
      <c r="AO69" s="207" t="s">
        <v>57</v>
      </c>
      <c r="AP69" s="207" t="s">
        <v>57</v>
      </c>
      <c r="AQ69" s="207" t="s">
        <v>57</v>
      </c>
      <c r="AR69" s="207" t="s">
        <v>58</v>
      </c>
      <c r="AS69" s="207" t="s">
        <v>57</v>
      </c>
      <c r="AT69" s="207" t="s">
        <v>58</v>
      </c>
      <c r="AU69" s="207" t="s">
        <v>58</v>
      </c>
      <c r="AV69" s="207" t="s">
        <v>58</v>
      </c>
      <c r="AW69" s="207" t="s">
        <v>58</v>
      </c>
      <c r="AX69" s="207" t="s">
        <v>58</v>
      </c>
    </row>
    <row r="70" spans="2:50" s="71" customFormat="1" ht="13.5" hidden="1" thickBot="1" x14ac:dyDescent="0.25">
      <c r="B70" s="18" t="s">
        <v>51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195"/>
      <c r="L70" s="195"/>
      <c r="M70" s="195"/>
      <c r="N70" s="195"/>
      <c r="O70" s="195"/>
      <c r="P70" s="195"/>
      <c r="Q70" s="195"/>
      <c r="R70" s="195"/>
      <c r="S70" s="195"/>
      <c r="T70" s="26"/>
      <c r="U70" s="463" t="s">
        <v>311</v>
      </c>
      <c r="W70" s="43">
        <f t="shared" ref="W70:W73" si="16">IFERROR(F70/D70,0)</f>
        <v>0</v>
      </c>
      <c r="AG70" s="333" t="s">
        <v>58</v>
      </c>
      <c r="AH70" s="207" t="s">
        <v>58</v>
      </c>
      <c r="AI70" s="207" t="s">
        <v>58</v>
      </c>
      <c r="AJ70" s="207" t="s">
        <v>58</v>
      </c>
      <c r="AK70" s="207" t="s">
        <v>58</v>
      </c>
      <c r="AL70" s="207" t="s">
        <v>58</v>
      </c>
      <c r="AM70" s="207" t="s">
        <v>58</v>
      </c>
      <c r="AN70" s="207" t="s">
        <v>58</v>
      </c>
      <c r="AO70" s="207" t="s">
        <v>57</v>
      </c>
      <c r="AP70" s="207" t="s">
        <v>58</v>
      </c>
      <c r="AQ70" s="207" t="s">
        <v>58</v>
      </c>
      <c r="AR70" s="207" t="s">
        <v>58</v>
      </c>
      <c r="AS70" s="207" t="s">
        <v>57</v>
      </c>
      <c r="AT70" s="207" t="s">
        <v>58</v>
      </c>
      <c r="AU70" s="207" t="s">
        <v>58</v>
      </c>
      <c r="AV70" s="207" t="s">
        <v>58</v>
      </c>
      <c r="AW70" s="207" t="s">
        <v>58</v>
      </c>
      <c r="AX70" s="207" t="s">
        <v>58</v>
      </c>
    </row>
    <row r="71" spans="2:50" s="71" customFormat="1" ht="12.75" hidden="1" x14ac:dyDescent="0.2">
      <c r="B71" s="322" t="s">
        <v>303</v>
      </c>
      <c r="C71" s="437"/>
      <c r="D71" s="391">
        <f t="shared" si="15"/>
        <v>0</v>
      </c>
      <c r="E71" s="374"/>
      <c r="F71" s="412"/>
      <c r="G71" s="387"/>
      <c r="H71" s="375"/>
      <c r="I71" s="375">
        <f>F71</f>
        <v>0</v>
      </c>
      <c r="J71" s="374"/>
      <c r="K71" s="194"/>
      <c r="L71" s="194"/>
      <c r="M71" s="194"/>
      <c r="N71" s="194"/>
      <c r="O71" s="194"/>
      <c r="P71" s="194"/>
      <c r="Q71" s="194"/>
      <c r="R71" s="194"/>
      <c r="S71" s="194"/>
      <c r="T71" s="374"/>
      <c r="U71" s="432"/>
      <c r="W71" s="375">
        <f t="shared" si="16"/>
        <v>0</v>
      </c>
      <c r="AG71" s="333" t="s">
        <v>58</v>
      </c>
      <c r="AH71" s="207" t="s">
        <v>58</v>
      </c>
      <c r="AI71" s="207" t="s">
        <v>58</v>
      </c>
      <c r="AJ71" s="207" t="s">
        <v>58</v>
      </c>
      <c r="AK71" s="207" t="s">
        <v>58</v>
      </c>
      <c r="AL71" s="207" t="s">
        <v>58</v>
      </c>
      <c r="AM71" s="207" t="s">
        <v>58</v>
      </c>
      <c r="AN71" s="207" t="s">
        <v>58</v>
      </c>
      <c r="AO71" s="207" t="s">
        <v>57</v>
      </c>
      <c r="AP71" s="207" t="s">
        <v>58</v>
      </c>
      <c r="AQ71" s="207" t="s">
        <v>58</v>
      </c>
      <c r="AR71" s="207" t="s">
        <v>58</v>
      </c>
      <c r="AS71" s="207" t="s">
        <v>57</v>
      </c>
      <c r="AT71" s="207" t="s">
        <v>58</v>
      </c>
      <c r="AU71" s="207" t="s">
        <v>58</v>
      </c>
      <c r="AV71" s="207" t="s">
        <v>58</v>
      </c>
      <c r="AW71" s="207" t="s">
        <v>58</v>
      </c>
      <c r="AX71" s="207" t="s">
        <v>58</v>
      </c>
    </row>
    <row r="72" spans="2:50" s="71" customFormat="1" ht="12.75" hidden="1" x14ac:dyDescent="0.2">
      <c r="B72" s="86" t="s">
        <v>304</v>
      </c>
      <c r="C72" s="414"/>
      <c r="D72" s="377">
        <f t="shared" si="15"/>
        <v>0</v>
      </c>
      <c r="E72" s="374"/>
      <c r="F72" s="435"/>
      <c r="G72" s="387"/>
      <c r="H72" s="378"/>
      <c r="I72" s="378">
        <f>F72</f>
        <v>0</v>
      </c>
      <c r="J72" s="374"/>
      <c r="K72" s="194"/>
      <c r="L72" s="194"/>
      <c r="M72" s="194"/>
      <c r="N72" s="194"/>
      <c r="O72" s="194"/>
      <c r="P72" s="194"/>
      <c r="Q72" s="194"/>
      <c r="R72" s="194"/>
      <c r="S72" s="194"/>
      <c r="T72" s="374"/>
      <c r="U72" s="420"/>
      <c r="W72" s="378">
        <f t="shared" si="16"/>
        <v>0</v>
      </c>
      <c r="AG72" s="333" t="s">
        <v>58</v>
      </c>
      <c r="AH72" s="207" t="s">
        <v>58</v>
      </c>
      <c r="AI72" s="207" t="s">
        <v>58</v>
      </c>
      <c r="AJ72" s="207" t="s">
        <v>58</v>
      </c>
      <c r="AK72" s="207" t="s">
        <v>58</v>
      </c>
      <c r="AL72" s="207" t="s">
        <v>58</v>
      </c>
      <c r="AM72" s="207" t="s">
        <v>58</v>
      </c>
      <c r="AN72" s="207" t="s">
        <v>58</v>
      </c>
      <c r="AO72" s="207" t="s">
        <v>57</v>
      </c>
      <c r="AP72" s="207" t="s">
        <v>58</v>
      </c>
      <c r="AQ72" s="207" t="s">
        <v>58</v>
      </c>
      <c r="AR72" s="207" t="s">
        <v>58</v>
      </c>
      <c r="AS72" s="207" t="s">
        <v>58</v>
      </c>
      <c r="AT72" s="207" t="s">
        <v>58</v>
      </c>
      <c r="AU72" s="207" t="s">
        <v>58</v>
      </c>
      <c r="AV72" s="207" t="s">
        <v>58</v>
      </c>
      <c r="AW72" s="207" t="s">
        <v>58</v>
      </c>
      <c r="AX72" s="207" t="s">
        <v>58</v>
      </c>
    </row>
    <row r="73" spans="2:50" s="71" customFormat="1" ht="12.75" hidden="1" x14ac:dyDescent="0.2">
      <c r="B73" s="54" t="s">
        <v>305</v>
      </c>
      <c r="C73" s="422"/>
      <c r="D73" s="181">
        <f t="shared" si="15"/>
        <v>0</v>
      </c>
      <c r="E73" s="374"/>
      <c r="F73" s="407"/>
      <c r="G73" s="387"/>
      <c r="H73" s="80"/>
      <c r="I73" s="378">
        <f t="shared" ref="I73:I74" si="17">F73</f>
        <v>0</v>
      </c>
      <c r="J73" s="374"/>
      <c r="K73" s="194"/>
      <c r="L73" s="194"/>
      <c r="M73" s="194"/>
      <c r="N73" s="194"/>
      <c r="O73" s="194"/>
      <c r="P73" s="194"/>
      <c r="Q73" s="194"/>
      <c r="R73" s="194"/>
      <c r="S73" s="194"/>
      <c r="T73" s="374"/>
      <c r="U73" s="419"/>
      <c r="W73" s="80">
        <f t="shared" si="16"/>
        <v>0</v>
      </c>
      <c r="AG73" s="333" t="s">
        <v>58</v>
      </c>
      <c r="AH73" s="207" t="s">
        <v>58</v>
      </c>
      <c r="AI73" s="207" t="s">
        <v>58</v>
      </c>
      <c r="AJ73" s="207" t="s">
        <v>58</v>
      </c>
      <c r="AK73" s="207" t="s">
        <v>58</v>
      </c>
      <c r="AL73" s="207" t="s">
        <v>58</v>
      </c>
      <c r="AM73" s="207" t="s">
        <v>58</v>
      </c>
      <c r="AN73" s="207" t="s">
        <v>58</v>
      </c>
      <c r="AO73" s="207" t="s">
        <v>57</v>
      </c>
      <c r="AP73" s="207" t="s">
        <v>58</v>
      </c>
      <c r="AQ73" s="207" t="s">
        <v>58</v>
      </c>
      <c r="AR73" s="207" t="s">
        <v>58</v>
      </c>
      <c r="AS73" s="207" t="s">
        <v>57</v>
      </c>
      <c r="AT73" s="207" t="s">
        <v>58</v>
      </c>
      <c r="AU73" s="207" t="s">
        <v>58</v>
      </c>
      <c r="AV73" s="207" t="s">
        <v>58</v>
      </c>
      <c r="AW73" s="207" t="s">
        <v>58</v>
      </c>
      <c r="AX73" s="207" t="s">
        <v>58</v>
      </c>
    </row>
    <row r="74" spans="2:50" s="71" customFormat="1" ht="12.75" hidden="1" x14ac:dyDescent="0.2">
      <c r="B74" s="55" t="s">
        <v>306</v>
      </c>
      <c r="C74" s="416"/>
      <c r="D74" s="181">
        <f t="shared" si="15"/>
        <v>0</v>
      </c>
      <c r="E74" s="374"/>
      <c r="F74" s="433"/>
      <c r="G74" s="387"/>
      <c r="H74" s="80"/>
      <c r="I74" s="378">
        <f t="shared" si="17"/>
        <v>0</v>
      </c>
      <c r="J74" s="374"/>
      <c r="K74" s="194"/>
      <c r="L74" s="194"/>
      <c r="M74" s="194"/>
      <c r="N74" s="194"/>
      <c r="O74" s="194"/>
      <c r="P74" s="194"/>
      <c r="Q74" s="194"/>
      <c r="R74" s="194"/>
      <c r="S74" s="194"/>
      <c r="T74" s="374"/>
      <c r="U74" s="419"/>
      <c r="W74" s="80">
        <f>IFERROR(F74/D74,0)</f>
        <v>0</v>
      </c>
      <c r="AG74" s="333" t="s">
        <v>58</v>
      </c>
      <c r="AH74" s="207" t="s">
        <v>58</v>
      </c>
      <c r="AI74" s="207" t="s">
        <v>58</v>
      </c>
      <c r="AJ74" s="207" t="s">
        <v>58</v>
      </c>
      <c r="AK74" s="207" t="s">
        <v>58</v>
      </c>
      <c r="AL74" s="207" t="s">
        <v>58</v>
      </c>
      <c r="AM74" s="207" t="s">
        <v>58</v>
      </c>
      <c r="AN74" s="207" t="s">
        <v>58</v>
      </c>
      <c r="AO74" s="207" t="s">
        <v>57</v>
      </c>
      <c r="AP74" s="207" t="s">
        <v>58</v>
      </c>
      <c r="AQ74" s="207" t="s">
        <v>58</v>
      </c>
      <c r="AR74" s="207" t="s">
        <v>58</v>
      </c>
      <c r="AS74" s="207" t="s">
        <v>58</v>
      </c>
      <c r="AT74" s="207" t="s">
        <v>58</v>
      </c>
      <c r="AU74" s="207" t="s">
        <v>58</v>
      </c>
      <c r="AV74" s="207" t="s">
        <v>58</v>
      </c>
      <c r="AW74" s="207" t="s">
        <v>58</v>
      </c>
      <c r="AX74" s="207" t="s">
        <v>58</v>
      </c>
    </row>
    <row r="75" spans="2:50" s="71" customFormat="1" ht="13.5" hidden="1" thickBot="1" x14ac:dyDescent="0.25">
      <c r="B75" s="38" t="s">
        <v>307</v>
      </c>
      <c r="C75" s="417"/>
      <c r="D75" s="185">
        <f t="shared" si="15"/>
        <v>0</v>
      </c>
      <c r="E75" s="374"/>
      <c r="F75" s="413"/>
      <c r="G75" s="387"/>
      <c r="H75" s="383"/>
      <c r="I75" s="383">
        <f>F75</f>
        <v>0</v>
      </c>
      <c r="J75" s="374"/>
      <c r="K75" s="194"/>
      <c r="L75" s="194"/>
      <c r="M75" s="194"/>
      <c r="N75" s="194"/>
      <c r="O75" s="194"/>
      <c r="P75" s="194"/>
      <c r="Q75" s="194"/>
      <c r="R75" s="194"/>
      <c r="S75" s="194"/>
      <c r="T75" s="374"/>
      <c r="U75" s="427"/>
      <c r="W75" s="383">
        <f>IFERROR(F75/D75,0)</f>
        <v>0</v>
      </c>
      <c r="AG75" s="333" t="s">
        <v>58</v>
      </c>
      <c r="AH75" s="207" t="s">
        <v>58</v>
      </c>
      <c r="AI75" s="207" t="s">
        <v>58</v>
      </c>
      <c r="AJ75" s="207" t="s">
        <v>58</v>
      </c>
      <c r="AK75" s="207" t="s">
        <v>58</v>
      </c>
      <c r="AL75" s="207" t="s">
        <v>58</v>
      </c>
      <c r="AM75" s="207" t="s">
        <v>58</v>
      </c>
      <c r="AN75" s="207" t="s">
        <v>58</v>
      </c>
      <c r="AO75" s="207" t="s">
        <v>57</v>
      </c>
      <c r="AP75" s="207" t="s">
        <v>58</v>
      </c>
      <c r="AQ75" s="207" t="s">
        <v>58</v>
      </c>
      <c r="AR75" s="207" t="s">
        <v>58</v>
      </c>
      <c r="AS75" s="207" t="s">
        <v>58</v>
      </c>
      <c r="AT75" s="207" t="s">
        <v>58</v>
      </c>
      <c r="AU75" s="207" t="s">
        <v>58</v>
      </c>
      <c r="AV75" s="207" t="s">
        <v>58</v>
      </c>
      <c r="AW75" s="207" t="s">
        <v>58</v>
      </c>
      <c r="AX75" s="207" t="s">
        <v>58</v>
      </c>
    </row>
    <row r="76" spans="2:50" s="71" customFormat="1" ht="13.5" thickBot="1" x14ac:dyDescent="0.25">
      <c r="B76" s="326"/>
      <c r="C76" s="393"/>
      <c r="D76" s="393"/>
      <c r="E76" s="394"/>
      <c r="F76" s="395"/>
      <c r="G76" s="394"/>
      <c r="H76" s="395"/>
      <c r="I76" s="395"/>
      <c r="J76" s="394"/>
      <c r="K76" s="396"/>
      <c r="L76" s="396"/>
      <c r="M76" s="396"/>
      <c r="N76" s="396"/>
      <c r="O76" s="396"/>
      <c r="P76" s="396"/>
      <c r="Q76" s="396"/>
      <c r="R76" s="396"/>
      <c r="S76" s="396"/>
      <c r="T76" s="394"/>
      <c r="U76" s="100"/>
      <c r="W76" s="371"/>
      <c r="AG76" s="333" t="s">
        <v>58</v>
      </c>
      <c r="AH76" s="207" t="s">
        <v>58</v>
      </c>
      <c r="AI76" s="207" t="s">
        <v>58</v>
      </c>
      <c r="AJ76" s="207" t="s">
        <v>58</v>
      </c>
      <c r="AK76" s="207" t="s">
        <v>58</v>
      </c>
      <c r="AL76" s="207" t="s">
        <v>58</v>
      </c>
      <c r="AM76" s="207" t="s">
        <v>58</v>
      </c>
      <c r="AN76" s="207" t="s">
        <v>58</v>
      </c>
      <c r="AO76" s="207" t="s">
        <v>57</v>
      </c>
      <c r="AP76" s="207" t="s">
        <v>58</v>
      </c>
      <c r="AQ76" s="207" t="s">
        <v>58</v>
      </c>
      <c r="AR76" s="207" t="s">
        <v>57</v>
      </c>
      <c r="AS76" s="207" t="s">
        <v>57</v>
      </c>
      <c r="AT76" s="207" t="s">
        <v>57</v>
      </c>
      <c r="AU76" s="207" t="s">
        <v>57</v>
      </c>
      <c r="AV76" s="207" t="s">
        <v>57</v>
      </c>
      <c r="AW76" s="207" t="s">
        <v>57</v>
      </c>
      <c r="AX76" s="207" t="s">
        <v>57</v>
      </c>
    </row>
    <row r="77" spans="2:50" s="71" customFormat="1" ht="13.5" thickBot="1" x14ac:dyDescent="0.25">
      <c r="B77" s="18" t="s">
        <v>15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195"/>
      <c r="L77" s="195"/>
      <c r="M77" s="195"/>
      <c r="N77" s="195"/>
      <c r="O77" s="195"/>
      <c r="P77" s="49">
        <f>SUM(P78:P82)</f>
        <v>0</v>
      </c>
      <c r="Q77" s="49">
        <f>IFERROR(P77/$AC$1,0)</f>
        <v>0</v>
      </c>
      <c r="R77" s="195"/>
      <c r="S77" s="43">
        <f>SUM(S78:S82)</f>
        <v>0</v>
      </c>
      <c r="T77" s="26"/>
      <c r="U77" s="463" t="s">
        <v>311</v>
      </c>
      <c r="W77" s="43">
        <f t="shared" si="10"/>
        <v>0</v>
      </c>
      <c r="AG77" s="333" t="s">
        <v>57</v>
      </c>
      <c r="AH77" s="207" t="s">
        <v>57</v>
      </c>
      <c r="AI77" s="207" t="s">
        <v>57</v>
      </c>
      <c r="AJ77" s="207" t="s">
        <v>57</v>
      </c>
      <c r="AK77" s="207" t="s">
        <v>57</v>
      </c>
      <c r="AL77" s="207" t="s">
        <v>57</v>
      </c>
      <c r="AM77" s="207" t="s">
        <v>57</v>
      </c>
      <c r="AN77" s="207" t="s">
        <v>57</v>
      </c>
      <c r="AO77" s="207" t="s">
        <v>57</v>
      </c>
      <c r="AP77" s="207" t="s">
        <v>57</v>
      </c>
      <c r="AQ77" s="207" t="s">
        <v>57</v>
      </c>
      <c r="AR77" s="207" t="s">
        <v>57</v>
      </c>
      <c r="AS77" s="207" t="s">
        <v>57</v>
      </c>
      <c r="AT77" s="207" t="s">
        <v>57</v>
      </c>
      <c r="AU77" s="207" t="s">
        <v>57</v>
      </c>
      <c r="AV77" s="207" t="s">
        <v>58</v>
      </c>
      <c r="AW77" s="207" t="s">
        <v>57</v>
      </c>
      <c r="AX77" s="207" t="s">
        <v>57</v>
      </c>
    </row>
    <row r="78" spans="2:50" s="71" customFormat="1" ht="12.75" x14ac:dyDescent="0.2">
      <c r="B78" s="322" t="s">
        <v>41</v>
      </c>
      <c r="C78" s="390"/>
      <c r="D78" s="391">
        <f t="shared" si="18"/>
        <v>0</v>
      </c>
      <c r="E78" s="374"/>
      <c r="F78" s="176"/>
      <c r="G78" s="387"/>
      <c r="H78" s="375"/>
      <c r="I78" s="375">
        <f>F78</f>
        <v>0</v>
      </c>
      <c r="J78" s="374"/>
      <c r="K78" s="194"/>
      <c r="L78" s="194"/>
      <c r="M78" s="194"/>
      <c r="N78" s="194"/>
      <c r="O78" s="194"/>
      <c r="P78" s="194"/>
      <c r="Q78" s="194"/>
      <c r="R78" s="194"/>
      <c r="S78" s="194"/>
      <c r="T78" s="374"/>
      <c r="U78" s="388"/>
      <c r="W78" s="375">
        <f t="shared" si="10"/>
        <v>0</v>
      </c>
      <c r="AG78" s="333" t="s">
        <v>57</v>
      </c>
      <c r="AH78" s="207" t="s">
        <v>57</v>
      </c>
      <c r="AI78" s="207" t="s">
        <v>57</v>
      </c>
      <c r="AJ78" s="207" t="s">
        <v>57</v>
      </c>
      <c r="AK78" s="207" t="s">
        <v>57</v>
      </c>
      <c r="AL78" s="207" t="s">
        <v>57</v>
      </c>
      <c r="AM78" s="207" t="s">
        <v>57</v>
      </c>
      <c r="AN78" s="207" t="s">
        <v>57</v>
      </c>
      <c r="AO78" s="207" t="s">
        <v>57</v>
      </c>
      <c r="AP78" s="207" t="s">
        <v>57</v>
      </c>
      <c r="AQ78" s="207" t="s">
        <v>57</v>
      </c>
      <c r="AR78" s="207" t="s">
        <v>57</v>
      </c>
      <c r="AS78" s="207" t="s">
        <v>57</v>
      </c>
      <c r="AT78" s="207" t="s">
        <v>57</v>
      </c>
      <c r="AU78" s="207" t="s">
        <v>58</v>
      </c>
      <c r="AV78" s="207" t="s">
        <v>58</v>
      </c>
      <c r="AW78" s="207" t="s">
        <v>57</v>
      </c>
      <c r="AX78" s="207" t="s">
        <v>57</v>
      </c>
    </row>
    <row r="79" spans="2:50" s="71" customFormat="1" ht="12.75" x14ac:dyDescent="0.2">
      <c r="B79" s="54" t="s">
        <v>11</v>
      </c>
      <c r="C79" s="77"/>
      <c r="D79" s="181">
        <f t="shared" si="18"/>
        <v>0</v>
      </c>
      <c r="E79" s="374"/>
      <c r="F79" s="177"/>
      <c r="G79" s="387"/>
      <c r="H79" s="80"/>
      <c r="I79" s="80">
        <f>F79</f>
        <v>0</v>
      </c>
      <c r="J79" s="374"/>
      <c r="K79" s="194"/>
      <c r="L79" s="194"/>
      <c r="M79" s="194"/>
      <c r="N79" s="194"/>
      <c r="O79" s="194"/>
      <c r="P79" s="194"/>
      <c r="Q79" s="194"/>
      <c r="R79" s="194"/>
      <c r="S79" s="194"/>
      <c r="T79" s="374"/>
      <c r="U79" s="293"/>
      <c r="W79" s="80">
        <f t="shared" si="10"/>
        <v>0</v>
      </c>
      <c r="AG79" s="333" t="s">
        <v>57</v>
      </c>
      <c r="AH79" s="207" t="s">
        <v>57</v>
      </c>
      <c r="AI79" s="207" t="s">
        <v>57</v>
      </c>
      <c r="AJ79" s="207" t="s">
        <v>57</v>
      </c>
      <c r="AK79" s="207" t="s">
        <v>57</v>
      </c>
      <c r="AL79" s="207" t="s">
        <v>57</v>
      </c>
      <c r="AM79" s="207" t="s">
        <v>57</v>
      </c>
      <c r="AN79" s="207" t="s">
        <v>57</v>
      </c>
      <c r="AO79" s="207" t="s">
        <v>57</v>
      </c>
      <c r="AP79" s="207" t="s">
        <v>57</v>
      </c>
      <c r="AQ79" s="207" t="s">
        <v>57</v>
      </c>
      <c r="AR79" s="207" t="s">
        <v>57</v>
      </c>
      <c r="AS79" s="207" t="s">
        <v>58</v>
      </c>
      <c r="AT79" s="207" t="s">
        <v>58</v>
      </c>
      <c r="AU79" s="207" t="s">
        <v>58</v>
      </c>
      <c r="AV79" s="207" t="s">
        <v>58</v>
      </c>
      <c r="AW79" s="207" t="s">
        <v>58</v>
      </c>
      <c r="AX79" s="207" t="s">
        <v>58</v>
      </c>
    </row>
    <row r="80" spans="2:50" s="71" customFormat="1" ht="13.5" thickBot="1" x14ac:dyDescent="0.25">
      <c r="B80" s="54" t="s">
        <v>308</v>
      </c>
      <c r="C80" s="77"/>
      <c r="D80" s="181">
        <f t="shared" si="18"/>
        <v>0</v>
      </c>
      <c r="E80" s="374"/>
      <c r="F80" s="177"/>
      <c r="G80" s="387"/>
      <c r="H80" s="80"/>
      <c r="I80" s="80">
        <f>F80</f>
        <v>0</v>
      </c>
      <c r="J80" s="374"/>
      <c r="K80" s="194"/>
      <c r="L80" s="194"/>
      <c r="M80" s="194"/>
      <c r="N80" s="194"/>
      <c r="O80" s="194"/>
      <c r="P80" s="194"/>
      <c r="Q80" s="194"/>
      <c r="R80" s="194"/>
      <c r="S80" s="194"/>
      <c r="T80" s="374"/>
      <c r="U80" s="379"/>
      <c r="W80" s="80">
        <f t="shared" si="10"/>
        <v>0</v>
      </c>
      <c r="AG80" s="333" t="s">
        <v>57</v>
      </c>
      <c r="AH80" s="207" t="s">
        <v>57</v>
      </c>
      <c r="AI80" s="207" t="s">
        <v>57</v>
      </c>
      <c r="AJ80" s="207" t="s">
        <v>57</v>
      </c>
      <c r="AK80" s="207" t="s">
        <v>57</v>
      </c>
      <c r="AL80" s="207" t="s">
        <v>57</v>
      </c>
      <c r="AM80" s="207" t="s">
        <v>57</v>
      </c>
      <c r="AN80" s="207" t="s">
        <v>57</v>
      </c>
      <c r="AO80" s="207" t="s">
        <v>57</v>
      </c>
      <c r="AP80" s="207" t="s">
        <v>57</v>
      </c>
      <c r="AQ80" s="207" t="s">
        <v>57</v>
      </c>
      <c r="AR80" s="207" t="s">
        <v>57</v>
      </c>
      <c r="AS80" s="207" t="s">
        <v>58</v>
      </c>
      <c r="AT80" s="207" t="s">
        <v>57</v>
      </c>
      <c r="AU80" s="207" t="s">
        <v>58</v>
      </c>
      <c r="AV80" s="207" t="s">
        <v>58</v>
      </c>
      <c r="AW80" s="207" t="s">
        <v>57</v>
      </c>
      <c r="AX80" s="207" t="s">
        <v>57</v>
      </c>
    </row>
    <row r="81" spans="2:50" s="71" customFormat="1" ht="13.5" hidden="1" thickBot="1" x14ac:dyDescent="0.25">
      <c r="B81" s="55" t="s">
        <v>309</v>
      </c>
      <c r="C81" s="416"/>
      <c r="D81" s="382">
        <f t="shared" si="18"/>
        <v>0</v>
      </c>
      <c r="E81" s="374"/>
      <c r="F81" s="433"/>
      <c r="G81" s="387"/>
      <c r="H81" s="90"/>
      <c r="I81" s="90">
        <f>F81</f>
        <v>0</v>
      </c>
      <c r="J81" s="374"/>
      <c r="K81" s="194"/>
      <c r="L81" s="194"/>
      <c r="M81" s="194"/>
      <c r="N81" s="194"/>
      <c r="O81" s="194"/>
      <c r="P81" s="194"/>
      <c r="Q81" s="194"/>
      <c r="R81" s="194"/>
      <c r="S81" s="194"/>
      <c r="T81" s="374"/>
      <c r="U81" s="419"/>
      <c r="W81" s="90">
        <f t="shared" si="10"/>
        <v>0</v>
      </c>
      <c r="AG81" s="333" t="s">
        <v>58</v>
      </c>
      <c r="AH81" s="207" t="s">
        <v>58</v>
      </c>
      <c r="AI81" s="207" t="s">
        <v>58</v>
      </c>
      <c r="AJ81" s="207" t="s">
        <v>58</v>
      </c>
      <c r="AK81" s="207" t="s">
        <v>58</v>
      </c>
      <c r="AL81" s="207" t="s">
        <v>58</v>
      </c>
      <c r="AM81" s="207" t="s">
        <v>58</v>
      </c>
      <c r="AN81" s="207" t="s">
        <v>58</v>
      </c>
      <c r="AO81" s="207" t="s">
        <v>58</v>
      </c>
      <c r="AP81" s="207" t="s">
        <v>57</v>
      </c>
      <c r="AQ81" s="207" t="s">
        <v>58</v>
      </c>
      <c r="AR81" s="207" t="s">
        <v>58</v>
      </c>
      <c r="AS81" s="207" t="s">
        <v>58</v>
      </c>
      <c r="AT81" s="207" t="s">
        <v>58</v>
      </c>
      <c r="AU81" s="207" t="s">
        <v>58</v>
      </c>
      <c r="AV81" s="207" t="s">
        <v>58</v>
      </c>
      <c r="AW81" s="207" t="s">
        <v>58</v>
      </c>
      <c r="AX81" s="207" t="s">
        <v>58</v>
      </c>
    </row>
    <row r="82" spans="2:50" s="71" customFormat="1" ht="13.5" thickBot="1" x14ac:dyDescent="0.25">
      <c r="B82" s="38" t="s">
        <v>47</v>
      </c>
      <c r="C82" s="78"/>
      <c r="D82" s="185">
        <f t="shared" si="18"/>
        <v>0</v>
      </c>
      <c r="E82" s="374"/>
      <c r="F82" s="178"/>
      <c r="G82" s="387"/>
      <c r="H82" s="383"/>
      <c r="I82" s="383">
        <f>F82</f>
        <v>0</v>
      </c>
      <c r="J82" s="374"/>
      <c r="K82" s="194"/>
      <c r="L82" s="194"/>
      <c r="M82" s="194"/>
      <c r="N82" s="194"/>
      <c r="O82" s="194"/>
      <c r="P82" s="438"/>
      <c r="Q82" s="183">
        <f>IFERROR(P82/$AC$1,0)</f>
        <v>0</v>
      </c>
      <c r="R82" s="194"/>
      <c r="S82" s="439"/>
      <c r="T82" s="374"/>
      <c r="U82" s="294"/>
      <c r="W82" s="383">
        <f t="shared" si="10"/>
        <v>0</v>
      </c>
      <c r="AG82" s="333" t="s">
        <v>57</v>
      </c>
      <c r="AH82" s="207" t="s">
        <v>57</v>
      </c>
      <c r="AI82" s="207" t="s">
        <v>57</v>
      </c>
      <c r="AJ82" s="207" t="s">
        <v>57</v>
      </c>
      <c r="AK82" s="207" t="s">
        <v>57</v>
      </c>
      <c r="AL82" s="207" t="s">
        <v>57</v>
      </c>
      <c r="AM82" s="207" t="s">
        <v>57</v>
      </c>
      <c r="AN82" s="207" t="s">
        <v>57</v>
      </c>
      <c r="AO82" s="207" t="s">
        <v>57</v>
      </c>
      <c r="AP82" s="207" t="s">
        <v>57</v>
      </c>
      <c r="AQ82" s="207" t="s">
        <v>57</v>
      </c>
      <c r="AR82" s="207" t="s">
        <v>57</v>
      </c>
      <c r="AS82" s="207" t="s">
        <v>57</v>
      </c>
      <c r="AT82" s="207" t="s">
        <v>57</v>
      </c>
      <c r="AU82" s="207" t="s">
        <v>57</v>
      </c>
      <c r="AV82" s="207" t="s">
        <v>58</v>
      </c>
      <c r="AW82" s="207" t="s">
        <v>57</v>
      </c>
      <c r="AX82" s="207" t="s">
        <v>57</v>
      </c>
    </row>
    <row r="83" spans="2:50" s="71" customFormat="1" ht="13.5" thickBot="1" x14ac:dyDescent="0.25">
      <c r="B83" s="326"/>
      <c r="C83" s="393"/>
      <c r="D83" s="393"/>
      <c r="E83" s="394"/>
      <c r="F83" s="395"/>
      <c r="G83" s="394"/>
      <c r="H83" s="395"/>
      <c r="I83" s="395"/>
      <c r="J83" s="394"/>
      <c r="K83" s="396"/>
      <c r="L83" s="396"/>
      <c r="M83" s="396"/>
      <c r="N83" s="396"/>
      <c r="O83" s="396"/>
      <c r="P83" s="396"/>
      <c r="Q83" s="396"/>
      <c r="R83" s="396"/>
      <c r="S83" s="396"/>
      <c r="T83" s="394"/>
      <c r="U83" s="100"/>
      <c r="W83" s="384"/>
      <c r="AG83" s="333" t="s">
        <v>57</v>
      </c>
      <c r="AH83" s="207" t="s">
        <v>57</v>
      </c>
      <c r="AI83" s="207" t="s">
        <v>57</v>
      </c>
      <c r="AJ83" s="207" t="s">
        <v>57</v>
      </c>
      <c r="AK83" s="207" t="s">
        <v>57</v>
      </c>
      <c r="AL83" s="207" t="s">
        <v>57</v>
      </c>
      <c r="AM83" s="207" t="s">
        <v>57</v>
      </c>
      <c r="AN83" s="207" t="s">
        <v>57</v>
      </c>
      <c r="AO83" s="207" t="s">
        <v>57</v>
      </c>
      <c r="AP83" s="207" t="s">
        <v>57</v>
      </c>
      <c r="AQ83" s="207" t="s">
        <v>57</v>
      </c>
      <c r="AR83" s="207" t="s">
        <v>57</v>
      </c>
      <c r="AS83" s="207" t="s">
        <v>57</v>
      </c>
      <c r="AT83" s="207" t="s">
        <v>57</v>
      </c>
      <c r="AU83" s="207" t="s">
        <v>58</v>
      </c>
      <c r="AV83" s="207" t="s">
        <v>58</v>
      </c>
      <c r="AW83" s="207" t="s">
        <v>57</v>
      </c>
      <c r="AX83" s="207" t="s">
        <v>57</v>
      </c>
    </row>
    <row r="84" spans="2:50" s="71" customFormat="1" ht="13.5" thickBot="1" x14ac:dyDescent="0.25">
      <c r="B84" s="36" t="s">
        <v>94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442"/>
      <c r="N84" s="43">
        <f>SUM(N86:N136)</f>
        <v>0</v>
      </c>
      <c r="O84" s="442"/>
      <c r="P84" s="49">
        <f>SUM(P85:P136)</f>
        <v>0</v>
      </c>
      <c r="Q84" s="49">
        <f>IFERROR(P84/$AC$1,0)</f>
        <v>0</v>
      </c>
      <c r="R84" s="195"/>
      <c r="S84" s="43">
        <f>SUM(S85:S136)</f>
        <v>0</v>
      </c>
      <c r="T84" s="25"/>
      <c r="U84" s="27"/>
      <c r="W84" s="52">
        <f t="shared" si="10"/>
        <v>0</v>
      </c>
      <c r="AG84" s="333" t="s">
        <v>57</v>
      </c>
      <c r="AH84" s="207" t="s">
        <v>57</v>
      </c>
      <c r="AI84" s="207" t="s">
        <v>57</v>
      </c>
      <c r="AJ84" s="207" t="s">
        <v>57</v>
      </c>
      <c r="AK84" s="207" t="s">
        <v>57</v>
      </c>
      <c r="AL84" s="207" t="s">
        <v>57</v>
      </c>
      <c r="AM84" s="207" t="s">
        <v>57</v>
      </c>
      <c r="AN84" s="207" t="s">
        <v>57</v>
      </c>
      <c r="AO84" s="207" t="s">
        <v>57</v>
      </c>
      <c r="AP84" s="207" t="s">
        <v>57</v>
      </c>
      <c r="AQ84" s="207" t="s">
        <v>57</v>
      </c>
      <c r="AR84" s="207" t="s">
        <v>57</v>
      </c>
      <c r="AS84" s="207" t="s">
        <v>57</v>
      </c>
      <c r="AT84" s="207" t="s">
        <v>57</v>
      </c>
      <c r="AU84" s="207" t="s">
        <v>58</v>
      </c>
      <c r="AV84" s="207" t="s">
        <v>57</v>
      </c>
      <c r="AW84" s="207" t="s">
        <v>57</v>
      </c>
      <c r="AX84" s="207" t="s">
        <v>57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195"/>
      <c r="L85" s="195"/>
      <c r="M85" s="195"/>
      <c r="N85" s="195"/>
      <c r="O85" s="195"/>
      <c r="P85" s="195"/>
      <c r="Q85" s="195"/>
      <c r="R85" s="195"/>
      <c r="S85" s="195"/>
      <c r="T85" s="26"/>
      <c r="U85" s="26"/>
      <c r="W85" s="371"/>
      <c r="AG85" s="333" t="s">
        <v>57</v>
      </c>
      <c r="AH85" s="207" t="s">
        <v>57</v>
      </c>
      <c r="AI85" s="207" t="s">
        <v>57</v>
      </c>
      <c r="AJ85" s="207" t="s">
        <v>57</v>
      </c>
      <c r="AK85" s="207" t="s">
        <v>57</v>
      </c>
      <c r="AL85" s="207" t="s">
        <v>57</v>
      </c>
      <c r="AM85" s="207" t="s">
        <v>57</v>
      </c>
      <c r="AN85" s="207" t="s">
        <v>57</v>
      </c>
      <c r="AO85" s="207" t="s">
        <v>57</v>
      </c>
      <c r="AP85" s="207" t="s">
        <v>57</v>
      </c>
      <c r="AQ85" s="207" t="s">
        <v>57</v>
      </c>
      <c r="AR85" s="207" t="s">
        <v>57</v>
      </c>
      <c r="AS85" s="207" t="s">
        <v>57</v>
      </c>
      <c r="AT85" s="207" t="s">
        <v>57</v>
      </c>
      <c r="AU85" s="207" t="s">
        <v>58</v>
      </c>
      <c r="AV85" s="207" t="s">
        <v>57</v>
      </c>
      <c r="AW85" s="207" t="s">
        <v>57</v>
      </c>
      <c r="AX85" s="207" t="s">
        <v>57</v>
      </c>
    </row>
    <row r="86" spans="2:50" s="71" customFormat="1" ht="12.75" x14ac:dyDescent="0.2">
      <c r="B86" s="322" t="s">
        <v>279</v>
      </c>
      <c r="C86" s="390"/>
      <c r="D86" s="391">
        <f t="shared" ref="D86:D117" si="20">IFERROR(C86/$AC$1,0)</f>
        <v>0</v>
      </c>
      <c r="E86" s="374"/>
      <c r="F86" s="176"/>
      <c r="G86" s="387"/>
      <c r="H86" s="375">
        <f>F86</f>
        <v>0</v>
      </c>
      <c r="I86" s="375"/>
      <c r="J86" s="374"/>
      <c r="K86" s="194"/>
      <c r="L86" s="194"/>
      <c r="M86" s="194"/>
      <c r="N86" s="194"/>
      <c r="O86" s="194"/>
      <c r="P86" s="431"/>
      <c r="Q86" s="179">
        <f>IFERROR(P86/$AC$1,0)</f>
        <v>0</v>
      </c>
      <c r="R86" s="194"/>
      <c r="S86" s="440"/>
      <c r="T86" s="374"/>
      <c r="U86" s="388"/>
      <c r="W86" s="375">
        <f t="shared" si="10"/>
        <v>0</v>
      </c>
      <c r="AG86" s="333" t="s">
        <v>57</v>
      </c>
      <c r="AH86" s="207" t="s">
        <v>57</v>
      </c>
      <c r="AI86" s="207" t="s">
        <v>58</v>
      </c>
      <c r="AJ86" s="207" t="s">
        <v>58</v>
      </c>
      <c r="AK86" s="207" t="s">
        <v>57</v>
      </c>
      <c r="AL86" s="207" t="s">
        <v>58</v>
      </c>
      <c r="AM86" s="207" t="s">
        <v>57</v>
      </c>
      <c r="AN86" s="207" t="s">
        <v>57</v>
      </c>
      <c r="AO86" s="207" t="s">
        <v>58</v>
      </c>
      <c r="AP86" s="207" t="s">
        <v>58</v>
      </c>
      <c r="AQ86" s="207" t="s">
        <v>57</v>
      </c>
      <c r="AR86" s="207" t="s">
        <v>57</v>
      </c>
      <c r="AS86" s="207" t="s">
        <v>58</v>
      </c>
      <c r="AT86" s="207" t="s">
        <v>57</v>
      </c>
      <c r="AU86" s="207" t="s">
        <v>58</v>
      </c>
      <c r="AV86" s="207" t="s">
        <v>58</v>
      </c>
      <c r="AW86" s="207" t="s">
        <v>57</v>
      </c>
      <c r="AX86" s="207" t="s">
        <v>57</v>
      </c>
    </row>
    <row r="87" spans="2:50" s="71" customFormat="1" ht="12.75" hidden="1" x14ac:dyDescent="0.2">
      <c r="B87" s="86" t="s">
        <v>280</v>
      </c>
      <c r="C87" s="414"/>
      <c r="D87" s="377">
        <f t="shared" si="20"/>
        <v>0</v>
      </c>
      <c r="E87" s="374"/>
      <c r="F87" s="435"/>
      <c r="G87" s="387"/>
      <c r="H87" s="80">
        <f>F87</f>
        <v>0</v>
      </c>
      <c r="I87" s="378"/>
      <c r="J87" s="374"/>
      <c r="K87" s="194"/>
      <c r="L87" s="194"/>
      <c r="M87" s="194"/>
      <c r="N87" s="194"/>
      <c r="O87" s="194"/>
      <c r="P87" s="194"/>
      <c r="Q87" s="194"/>
      <c r="R87" s="194"/>
      <c r="S87" s="194"/>
      <c r="T87" s="374"/>
      <c r="U87" s="419"/>
      <c r="W87" s="80">
        <f t="shared" si="10"/>
        <v>0</v>
      </c>
      <c r="AG87" s="333" t="s">
        <v>57</v>
      </c>
      <c r="AH87" s="207" t="s">
        <v>58</v>
      </c>
      <c r="AI87" s="207" t="s">
        <v>58</v>
      </c>
      <c r="AJ87" s="207" t="s">
        <v>58</v>
      </c>
      <c r="AK87" s="207" t="s">
        <v>57</v>
      </c>
      <c r="AL87" s="207" t="s">
        <v>57</v>
      </c>
      <c r="AM87" s="207" t="s">
        <v>58</v>
      </c>
      <c r="AN87" s="207" t="s">
        <v>58</v>
      </c>
      <c r="AO87" s="207" t="s">
        <v>58</v>
      </c>
      <c r="AP87" s="207" t="s">
        <v>58</v>
      </c>
      <c r="AQ87" s="207" t="s">
        <v>57</v>
      </c>
      <c r="AR87" s="207" t="s">
        <v>58</v>
      </c>
      <c r="AS87" s="207" t="s">
        <v>58</v>
      </c>
      <c r="AT87" s="207" t="s">
        <v>58</v>
      </c>
      <c r="AU87" s="207" t="s">
        <v>58</v>
      </c>
      <c r="AV87" s="207" t="s">
        <v>58</v>
      </c>
      <c r="AW87" s="207" t="s">
        <v>58</v>
      </c>
      <c r="AX87" s="207" t="s">
        <v>58</v>
      </c>
    </row>
    <row r="88" spans="2:50" s="71" customFormat="1" ht="12.75" hidden="1" x14ac:dyDescent="0.2">
      <c r="B88" s="86" t="s">
        <v>281</v>
      </c>
      <c r="C88" s="422"/>
      <c r="D88" s="181">
        <f t="shared" si="20"/>
        <v>0</v>
      </c>
      <c r="E88" s="374"/>
      <c r="F88" s="407"/>
      <c r="G88" s="387"/>
      <c r="H88" s="80">
        <f t="shared" ref="H88:H112" si="21">F88</f>
        <v>0</v>
      </c>
      <c r="I88" s="80"/>
      <c r="J88" s="374"/>
      <c r="K88" s="194"/>
      <c r="L88" s="194"/>
      <c r="M88" s="194"/>
      <c r="N88" s="194"/>
      <c r="O88" s="194"/>
      <c r="P88" s="194"/>
      <c r="Q88" s="194"/>
      <c r="R88" s="194"/>
      <c r="S88" s="194"/>
      <c r="T88" s="374"/>
      <c r="U88" s="419"/>
      <c r="W88" s="80">
        <f t="shared" si="10"/>
        <v>0</v>
      </c>
      <c r="AG88" s="333" t="s">
        <v>58</v>
      </c>
      <c r="AH88" s="207" t="s">
        <v>58</v>
      </c>
      <c r="AI88" s="207" t="s">
        <v>58</v>
      </c>
      <c r="AJ88" s="207" t="s">
        <v>58</v>
      </c>
      <c r="AK88" s="207" t="s">
        <v>57</v>
      </c>
      <c r="AL88" s="207" t="s">
        <v>57</v>
      </c>
      <c r="AM88" s="207" t="s">
        <v>58</v>
      </c>
      <c r="AN88" s="207" t="s">
        <v>58</v>
      </c>
      <c r="AO88" s="207" t="s">
        <v>58</v>
      </c>
      <c r="AP88" s="207" t="s">
        <v>58</v>
      </c>
      <c r="AQ88" s="207" t="s">
        <v>57</v>
      </c>
      <c r="AR88" s="207" t="s">
        <v>58</v>
      </c>
      <c r="AS88" s="207" t="s">
        <v>58</v>
      </c>
      <c r="AT88" s="207" t="s">
        <v>58</v>
      </c>
      <c r="AU88" s="207" t="s">
        <v>58</v>
      </c>
      <c r="AV88" s="207" t="s">
        <v>58</v>
      </c>
      <c r="AW88" s="207" t="s">
        <v>58</v>
      </c>
      <c r="AX88" s="207" t="s">
        <v>58</v>
      </c>
    </row>
    <row r="89" spans="2:50" s="71" customFormat="1" ht="12.75" hidden="1" x14ac:dyDescent="0.2">
      <c r="B89" s="86" t="s">
        <v>282</v>
      </c>
      <c r="C89" s="422"/>
      <c r="D89" s="181">
        <f t="shared" si="20"/>
        <v>0</v>
      </c>
      <c r="E89" s="374"/>
      <c r="F89" s="407"/>
      <c r="G89" s="387"/>
      <c r="H89" s="80">
        <f t="shared" si="21"/>
        <v>0</v>
      </c>
      <c r="I89" s="80"/>
      <c r="J89" s="374"/>
      <c r="K89" s="194"/>
      <c r="L89" s="194"/>
      <c r="M89" s="194"/>
      <c r="N89" s="194"/>
      <c r="O89" s="194"/>
      <c r="P89" s="421"/>
      <c r="Q89" s="180">
        <f>IFERROR(P89/$AC$1,0)</f>
        <v>0</v>
      </c>
      <c r="R89" s="194"/>
      <c r="S89" s="407"/>
      <c r="T89" s="374"/>
      <c r="U89" s="419"/>
      <c r="W89" s="80">
        <f t="shared" si="10"/>
        <v>0</v>
      </c>
      <c r="AG89" s="333" t="s">
        <v>57</v>
      </c>
      <c r="AH89" s="207" t="s">
        <v>57</v>
      </c>
      <c r="AI89" s="207" t="s">
        <v>58</v>
      </c>
      <c r="AJ89" s="207" t="s">
        <v>58</v>
      </c>
      <c r="AK89" s="207" t="s">
        <v>58</v>
      </c>
      <c r="AL89" s="207" t="s">
        <v>58</v>
      </c>
      <c r="AM89" s="207" t="s">
        <v>57</v>
      </c>
      <c r="AN89" s="207" t="s">
        <v>57</v>
      </c>
      <c r="AO89" s="207" t="s">
        <v>58</v>
      </c>
      <c r="AP89" s="207" t="s">
        <v>57</v>
      </c>
      <c r="AQ89" s="207" t="s">
        <v>57</v>
      </c>
      <c r="AR89" s="207" t="s">
        <v>58</v>
      </c>
      <c r="AS89" s="207" t="s">
        <v>58</v>
      </c>
      <c r="AT89" s="207" t="s">
        <v>57</v>
      </c>
      <c r="AU89" s="207" t="s">
        <v>58</v>
      </c>
      <c r="AV89" s="207" t="s">
        <v>57</v>
      </c>
      <c r="AW89" s="207" t="s">
        <v>57</v>
      </c>
      <c r="AX89" s="207" t="s">
        <v>57</v>
      </c>
    </row>
    <row r="90" spans="2:50" s="71" customFormat="1" ht="12.75" hidden="1" x14ac:dyDescent="0.2">
      <c r="B90" s="86" t="s">
        <v>283</v>
      </c>
      <c r="C90" s="416"/>
      <c r="D90" s="382">
        <f t="shared" si="20"/>
        <v>0</v>
      </c>
      <c r="E90" s="374"/>
      <c r="F90" s="433"/>
      <c r="G90" s="387"/>
      <c r="H90" s="80">
        <f t="shared" si="21"/>
        <v>0</v>
      </c>
      <c r="I90" s="90"/>
      <c r="J90" s="374"/>
      <c r="K90" s="194"/>
      <c r="L90" s="194"/>
      <c r="M90" s="194"/>
      <c r="N90" s="194"/>
      <c r="O90" s="194"/>
      <c r="P90" s="422"/>
      <c r="Q90" s="181">
        <f>IFERROR(P90/$AC$1,0)</f>
        <v>0</v>
      </c>
      <c r="R90" s="194"/>
      <c r="S90" s="407"/>
      <c r="T90" s="374"/>
      <c r="U90" s="419"/>
      <c r="W90" s="80">
        <f t="shared" si="10"/>
        <v>0</v>
      </c>
      <c r="AG90" s="333" t="s">
        <v>58</v>
      </c>
      <c r="AH90" s="207" t="s">
        <v>57</v>
      </c>
      <c r="AI90" s="207" t="s">
        <v>58</v>
      </c>
      <c r="AJ90" s="207" t="s">
        <v>58</v>
      </c>
      <c r="AK90" s="207" t="s">
        <v>58</v>
      </c>
      <c r="AL90" s="207" t="s">
        <v>58</v>
      </c>
      <c r="AM90" s="207" t="s">
        <v>58</v>
      </c>
      <c r="AN90" s="207" t="s">
        <v>58</v>
      </c>
      <c r="AO90" s="207" t="s">
        <v>57</v>
      </c>
      <c r="AP90" s="207" t="s">
        <v>57</v>
      </c>
      <c r="AQ90" s="207" t="s">
        <v>58</v>
      </c>
      <c r="AR90" s="207" t="s">
        <v>58</v>
      </c>
      <c r="AS90" s="207" t="s">
        <v>58</v>
      </c>
      <c r="AT90" s="207" t="s">
        <v>57</v>
      </c>
      <c r="AU90" s="207" t="s">
        <v>58</v>
      </c>
      <c r="AV90" s="207" t="s">
        <v>57</v>
      </c>
      <c r="AW90" s="207" t="s">
        <v>57</v>
      </c>
      <c r="AX90" s="207" t="s">
        <v>57</v>
      </c>
    </row>
    <row r="91" spans="2:50" s="71" customFormat="1" ht="12.75" hidden="1" x14ac:dyDescent="0.2">
      <c r="B91" s="86" t="s">
        <v>284</v>
      </c>
      <c r="C91" s="416"/>
      <c r="D91" s="382">
        <f t="shared" si="20"/>
        <v>0</v>
      </c>
      <c r="E91" s="374"/>
      <c r="F91" s="433"/>
      <c r="G91" s="387"/>
      <c r="H91" s="80">
        <f t="shared" si="21"/>
        <v>0</v>
      </c>
      <c r="I91" s="90"/>
      <c r="J91" s="374"/>
      <c r="K91" s="194"/>
      <c r="L91" s="194"/>
      <c r="M91" s="194"/>
      <c r="N91" s="194"/>
      <c r="O91" s="194"/>
      <c r="P91" s="422"/>
      <c r="Q91" s="181">
        <f>IFERROR(P91/$AC$1,0)</f>
        <v>0</v>
      </c>
      <c r="R91" s="194"/>
      <c r="S91" s="407"/>
      <c r="T91" s="374"/>
      <c r="U91" s="419"/>
      <c r="W91" s="80">
        <f t="shared" si="10"/>
        <v>0</v>
      </c>
      <c r="AG91" s="333" t="s">
        <v>58</v>
      </c>
      <c r="AH91" s="207" t="s">
        <v>57</v>
      </c>
      <c r="AI91" s="207" t="s">
        <v>58</v>
      </c>
      <c r="AJ91" s="207" t="s">
        <v>58</v>
      </c>
      <c r="AK91" s="207" t="s">
        <v>58</v>
      </c>
      <c r="AL91" s="207" t="s">
        <v>58</v>
      </c>
      <c r="AM91" s="207" t="s">
        <v>58</v>
      </c>
      <c r="AN91" s="207" t="s">
        <v>58</v>
      </c>
      <c r="AO91" s="207" t="s">
        <v>57</v>
      </c>
      <c r="AP91" s="207" t="s">
        <v>58</v>
      </c>
      <c r="AQ91" s="207" t="s">
        <v>58</v>
      </c>
      <c r="AR91" s="207" t="s">
        <v>58</v>
      </c>
      <c r="AS91" s="207" t="s">
        <v>58</v>
      </c>
      <c r="AT91" s="207" t="s">
        <v>57</v>
      </c>
      <c r="AU91" s="207" t="s">
        <v>58</v>
      </c>
      <c r="AV91" s="207" t="s">
        <v>57</v>
      </c>
      <c r="AW91" s="207" t="s">
        <v>57</v>
      </c>
      <c r="AX91" s="207" t="s">
        <v>57</v>
      </c>
    </row>
    <row r="92" spans="2:50" s="71" customFormat="1" ht="12.75" hidden="1" x14ac:dyDescent="0.2">
      <c r="B92" s="70" t="s">
        <v>285</v>
      </c>
      <c r="C92" s="422"/>
      <c r="D92" s="181">
        <f t="shared" si="20"/>
        <v>0</v>
      </c>
      <c r="E92" s="374"/>
      <c r="F92" s="407"/>
      <c r="G92" s="387"/>
      <c r="H92" s="80">
        <f t="shared" si="21"/>
        <v>0</v>
      </c>
      <c r="I92" s="80"/>
      <c r="J92" s="374"/>
      <c r="K92" s="194"/>
      <c r="L92" s="194"/>
      <c r="M92" s="194"/>
      <c r="N92" s="194"/>
      <c r="O92" s="194"/>
      <c r="P92" s="194"/>
      <c r="Q92" s="194"/>
      <c r="R92" s="194"/>
      <c r="S92" s="194"/>
      <c r="T92" s="374"/>
      <c r="U92" s="419"/>
      <c r="W92" s="80">
        <f t="shared" si="10"/>
        <v>0</v>
      </c>
      <c r="AG92" s="333" t="s">
        <v>58</v>
      </c>
      <c r="AH92" s="207" t="s">
        <v>58</v>
      </c>
      <c r="AI92" s="207" t="s">
        <v>58</v>
      </c>
      <c r="AJ92" s="207" t="s">
        <v>58</v>
      </c>
      <c r="AK92" s="207" t="s">
        <v>58</v>
      </c>
      <c r="AL92" s="207" t="s">
        <v>58</v>
      </c>
      <c r="AM92" s="207" t="s">
        <v>58</v>
      </c>
      <c r="AN92" s="207" t="s">
        <v>58</v>
      </c>
      <c r="AO92" s="207" t="s">
        <v>58</v>
      </c>
      <c r="AP92" s="207" t="s">
        <v>58</v>
      </c>
      <c r="AQ92" s="207" t="s">
        <v>57</v>
      </c>
      <c r="AR92" s="207" t="s">
        <v>58</v>
      </c>
      <c r="AS92" s="207" t="s">
        <v>58</v>
      </c>
      <c r="AT92" s="207" t="s">
        <v>58</v>
      </c>
      <c r="AU92" s="207" t="s">
        <v>58</v>
      </c>
      <c r="AV92" s="207" t="s">
        <v>58</v>
      </c>
      <c r="AW92" s="207" t="s">
        <v>58</v>
      </c>
      <c r="AX92" s="207" t="s">
        <v>58</v>
      </c>
    </row>
    <row r="93" spans="2:50" s="71" customFormat="1" ht="12.75" hidden="1" x14ac:dyDescent="0.2">
      <c r="B93" s="55" t="s">
        <v>286</v>
      </c>
      <c r="C93" s="416"/>
      <c r="D93" s="382">
        <f t="shared" si="20"/>
        <v>0</v>
      </c>
      <c r="E93" s="374"/>
      <c r="F93" s="433"/>
      <c r="G93" s="387"/>
      <c r="H93" s="80">
        <f t="shared" si="21"/>
        <v>0</v>
      </c>
      <c r="I93" s="90"/>
      <c r="J93" s="374"/>
      <c r="K93" s="194"/>
      <c r="L93" s="194"/>
      <c r="M93" s="194"/>
      <c r="N93" s="194"/>
      <c r="O93" s="194"/>
      <c r="P93" s="421"/>
      <c r="Q93" s="180">
        <f>IFERROR(P93/$AC$1,0)</f>
        <v>0</v>
      </c>
      <c r="R93" s="194"/>
      <c r="S93" s="407"/>
      <c r="T93" s="374"/>
      <c r="U93" s="419"/>
      <c r="W93" s="80">
        <f t="shared" si="10"/>
        <v>0</v>
      </c>
      <c r="AG93" s="333" t="s">
        <v>58</v>
      </c>
      <c r="AH93" s="207" t="s">
        <v>57</v>
      </c>
      <c r="AI93" s="207" t="s">
        <v>58</v>
      </c>
      <c r="AJ93" s="207" t="s">
        <v>58</v>
      </c>
      <c r="AK93" s="207" t="s">
        <v>58</v>
      </c>
      <c r="AL93" s="207" t="s">
        <v>58</v>
      </c>
      <c r="AM93" s="207" t="s">
        <v>58</v>
      </c>
      <c r="AN93" s="207" t="s">
        <v>58</v>
      </c>
      <c r="AO93" s="207" t="s">
        <v>57</v>
      </c>
      <c r="AP93" s="207" t="s">
        <v>58</v>
      </c>
      <c r="AQ93" s="207" t="s">
        <v>58</v>
      </c>
      <c r="AR93" s="207" t="s">
        <v>58</v>
      </c>
      <c r="AS93" s="207" t="s">
        <v>58</v>
      </c>
      <c r="AT93" s="207" t="s">
        <v>58</v>
      </c>
      <c r="AU93" s="207" t="s">
        <v>58</v>
      </c>
      <c r="AV93" s="207" t="s">
        <v>57</v>
      </c>
      <c r="AW93" s="207" t="s">
        <v>57</v>
      </c>
      <c r="AX93" s="207" t="s">
        <v>57</v>
      </c>
    </row>
    <row r="94" spans="2:50" s="71" customFormat="1" ht="12.75" hidden="1" x14ac:dyDescent="0.2">
      <c r="B94" s="54" t="s">
        <v>287</v>
      </c>
      <c r="C94" s="422"/>
      <c r="D94" s="181">
        <f t="shared" si="20"/>
        <v>0</v>
      </c>
      <c r="E94" s="374"/>
      <c r="F94" s="407"/>
      <c r="G94" s="387"/>
      <c r="H94" s="80">
        <f t="shared" si="21"/>
        <v>0</v>
      </c>
      <c r="I94" s="80"/>
      <c r="J94" s="374"/>
      <c r="K94" s="194"/>
      <c r="L94" s="194"/>
      <c r="M94" s="194"/>
      <c r="N94" s="194"/>
      <c r="O94" s="194"/>
      <c r="P94" s="422"/>
      <c r="Q94" s="181">
        <f>IFERROR(P94/$AC$1,0)</f>
        <v>0</v>
      </c>
      <c r="R94" s="194"/>
      <c r="S94" s="407"/>
      <c r="T94" s="374"/>
      <c r="U94" s="419"/>
      <c r="W94" s="80">
        <f t="shared" si="10"/>
        <v>0</v>
      </c>
      <c r="AG94" s="333" t="s">
        <v>58</v>
      </c>
      <c r="AH94" s="207" t="s">
        <v>57</v>
      </c>
      <c r="AI94" s="207" t="s">
        <v>58</v>
      </c>
      <c r="AJ94" s="207" t="s">
        <v>58</v>
      </c>
      <c r="AK94" s="207" t="s">
        <v>58</v>
      </c>
      <c r="AL94" s="207" t="s">
        <v>58</v>
      </c>
      <c r="AM94" s="207" t="s">
        <v>58</v>
      </c>
      <c r="AN94" s="207" t="s">
        <v>58</v>
      </c>
      <c r="AO94" s="207" t="s">
        <v>57</v>
      </c>
      <c r="AP94" s="207" t="s">
        <v>58</v>
      </c>
      <c r="AQ94" s="207" t="s">
        <v>58</v>
      </c>
      <c r="AR94" s="207" t="s">
        <v>58</v>
      </c>
      <c r="AS94" s="207" t="s">
        <v>58</v>
      </c>
      <c r="AT94" s="207" t="s">
        <v>58</v>
      </c>
      <c r="AU94" s="207" t="s">
        <v>58</v>
      </c>
      <c r="AV94" s="207" t="s">
        <v>57</v>
      </c>
      <c r="AW94" s="207" t="s">
        <v>57</v>
      </c>
      <c r="AX94" s="207" t="s">
        <v>57</v>
      </c>
    </row>
    <row r="95" spans="2:50" s="71" customFormat="1" ht="12.75" hidden="1" x14ac:dyDescent="0.2">
      <c r="B95" s="86" t="s">
        <v>48</v>
      </c>
      <c r="C95" s="422"/>
      <c r="D95" s="181">
        <f t="shared" si="20"/>
        <v>0</v>
      </c>
      <c r="E95" s="374"/>
      <c r="F95" s="407"/>
      <c r="G95" s="387"/>
      <c r="H95" s="80">
        <f t="shared" si="21"/>
        <v>0</v>
      </c>
      <c r="I95" s="80"/>
      <c r="J95" s="374"/>
      <c r="K95" s="194"/>
      <c r="L95" s="194"/>
      <c r="M95" s="194"/>
      <c r="N95" s="194"/>
      <c r="O95" s="194"/>
      <c r="P95" s="422"/>
      <c r="Q95" s="181">
        <f>IFERROR(P95/$AC$1,0)</f>
        <v>0</v>
      </c>
      <c r="R95" s="194"/>
      <c r="S95" s="407"/>
      <c r="T95" s="374"/>
      <c r="U95" s="419"/>
      <c r="W95" s="80">
        <f t="shared" si="10"/>
        <v>0</v>
      </c>
      <c r="AG95" s="333" t="s">
        <v>57</v>
      </c>
      <c r="AH95" s="207" t="s">
        <v>57</v>
      </c>
      <c r="AI95" s="207" t="s">
        <v>58</v>
      </c>
      <c r="AJ95" s="207" t="s">
        <v>58</v>
      </c>
      <c r="AK95" s="207" t="s">
        <v>58</v>
      </c>
      <c r="AL95" s="207" t="s">
        <v>58</v>
      </c>
      <c r="AM95" s="207" t="s">
        <v>58</v>
      </c>
      <c r="AN95" s="207" t="s">
        <v>58</v>
      </c>
      <c r="AO95" s="207" t="s">
        <v>58</v>
      </c>
      <c r="AP95" s="207" t="s">
        <v>58</v>
      </c>
      <c r="AQ95" s="207" t="s">
        <v>58</v>
      </c>
      <c r="AR95" s="207" t="s">
        <v>58</v>
      </c>
      <c r="AS95" s="207" t="s">
        <v>58</v>
      </c>
      <c r="AT95" s="207" t="s">
        <v>57</v>
      </c>
      <c r="AU95" s="207" t="s">
        <v>58</v>
      </c>
      <c r="AV95" s="207" t="s">
        <v>57</v>
      </c>
      <c r="AW95" s="207" t="s">
        <v>57</v>
      </c>
      <c r="AX95" s="207" t="s">
        <v>57</v>
      </c>
    </row>
    <row r="96" spans="2:50" s="71" customFormat="1" ht="12.75" hidden="1" x14ac:dyDescent="0.2">
      <c r="B96" s="86" t="s">
        <v>288</v>
      </c>
      <c r="C96" s="422"/>
      <c r="D96" s="181">
        <f t="shared" si="20"/>
        <v>0</v>
      </c>
      <c r="E96" s="374"/>
      <c r="F96" s="407"/>
      <c r="G96" s="387"/>
      <c r="H96" s="80">
        <f t="shared" si="21"/>
        <v>0</v>
      </c>
      <c r="I96" s="80"/>
      <c r="J96" s="374"/>
      <c r="K96" s="194"/>
      <c r="L96" s="194"/>
      <c r="M96" s="194"/>
      <c r="N96" s="194"/>
      <c r="O96" s="194"/>
      <c r="P96" s="194"/>
      <c r="Q96" s="194"/>
      <c r="R96" s="194"/>
      <c r="S96" s="194"/>
      <c r="T96" s="374"/>
      <c r="U96" s="419"/>
      <c r="W96" s="80">
        <f t="shared" si="10"/>
        <v>0</v>
      </c>
      <c r="AG96" s="333" t="s">
        <v>58</v>
      </c>
      <c r="AH96" s="207" t="s">
        <v>58</v>
      </c>
      <c r="AI96" s="207" t="s">
        <v>57</v>
      </c>
      <c r="AJ96" s="207" t="s">
        <v>57</v>
      </c>
      <c r="AK96" s="207" t="s">
        <v>58</v>
      </c>
      <c r="AL96" s="207" t="s">
        <v>58</v>
      </c>
      <c r="AM96" s="207" t="s">
        <v>58</v>
      </c>
      <c r="AN96" s="207" t="s">
        <v>58</v>
      </c>
      <c r="AO96" s="207" t="s">
        <v>58</v>
      </c>
      <c r="AP96" s="207" t="s">
        <v>58</v>
      </c>
      <c r="AQ96" s="207" t="s">
        <v>58</v>
      </c>
      <c r="AR96" s="207" t="s">
        <v>58</v>
      </c>
      <c r="AS96" s="207" t="s">
        <v>58</v>
      </c>
      <c r="AT96" s="207" t="s">
        <v>58</v>
      </c>
      <c r="AU96" s="207" t="s">
        <v>58</v>
      </c>
      <c r="AV96" s="207" t="s">
        <v>58</v>
      </c>
      <c r="AW96" s="207" t="s">
        <v>58</v>
      </c>
      <c r="AX96" s="207" t="s">
        <v>58</v>
      </c>
    </row>
    <row r="97" spans="2:50" s="71" customFormat="1" ht="12.75" hidden="1" x14ac:dyDescent="0.2">
      <c r="B97" s="55" t="s">
        <v>310</v>
      </c>
      <c r="C97" s="422"/>
      <c r="D97" s="181">
        <f t="shared" si="20"/>
        <v>0</v>
      </c>
      <c r="E97" s="374"/>
      <c r="F97" s="407"/>
      <c r="G97" s="387"/>
      <c r="H97" s="80">
        <f t="shared" si="21"/>
        <v>0</v>
      </c>
      <c r="I97" s="80"/>
      <c r="J97" s="374"/>
      <c r="K97" s="194"/>
      <c r="L97" s="194"/>
      <c r="M97" s="194"/>
      <c r="N97" s="194"/>
      <c r="O97" s="194"/>
      <c r="P97" s="421"/>
      <c r="Q97" s="180">
        <f>IFERROR(P97/$AC$1,0)</f>
        <v>0</v>
      </c>
      <c r="R97" s="194"/>
      <c r="S97" s="424"/>
      <c r="T97" s="374"/>
      <c r="U97" s="419"/>
      <c r="W97" s="80">
        <f t="shared" si="10"/>
        <v>0</v>
      </c>
      <c r="AG97" s="333" t="s">
        <v>58</v>
      </c>
      <c r="AH97" s="207" t="s">
        <v>57</v>
      </c>
      <c r="AI97" s="207" t="s">
        <v>57</v>
      </c>
      <c r="AJ97" s="207" t="s">
        <v>57</v>
      </c>
      <c r="AK97" s="207" t="s">
        <v>58</v>
      </c>
      <c r="AL97" s="207" t="s">
        <v>58</v>
      </c>
      <c r="AM97" s="207" t="s">
        <v>58</v>
      </c>
      <c r="AN97" s="207" t="s">
        <v>58</v>
      </c>
      <c r="AO97" s="207" t="s">
        <v>57</v>
      </c>
      <c r="AP97" s="207" t="s">
        <v>57</v>
      </c>
      <c r="AQ97" s="207" t="s">
        <v>57</v>
      </c>
      <c r="AR97" s="207" t="s">
        <v>58</v>
      </c>
      <c r="AS97" s="207" t="s">
        <v>58</v>
      </c>
      <c r="AT97" s="207" t="s">
        <v>58</v>
      </c>
      <c r="AU97" s="207" t="s">
        <v>58</v>
      </c>
      <c r="AV97" s="207" t="s">
        <v>58</v>
      </c>
      <c r="AW97" s="207" t="s">
        <v>57</v>
      </c>
      <c r="AX97" s="207" t="s">
        <v>57</v>
      </c>
    </row>
    <row r="98" spans="2:50" s="71" customFormat="1" ht="12.75" hidden="1" x14ac:dyDescent="0.2">
      <c r="B98" s="55" t="s">
        <v>290</v>
      </c>
      <c r="C98" s="422"/>
      <c r="D98" s="181">
        <f t="shared" si="20"/>
        <v>0</v>
      </c>
      <c r="E98" s="374"/>
      <c r="F98" s="407"/>
      <c r="G98" s="387"/>
      <c r="H98" s="80">
        <f t="shared" si="21"/>
        <v>0</v>
      </c>
      <c r="I98" s="80"/>
      <c r="J98" s="374"/>
      <c r="K98" s="194"/>
      <c r="L98" s="194"/>
      <c r="M98" s="194"/>
      <c r="N98" s="194"/>
      <c r="O98" s="194"/>
      <c r="P98" s="194"/>
      <c r="Q98" s="194"/>
      <c r="R98" s="194"/>
      <c r="S98" s="194"/>
      <c r="T98" s="374"/>
      <c r="U98" s="419"/>
      <c r="W98" s="80">
        <f t="shared" si="10"/>
        <v>0</v>
      </c>
      <c r="AG98" s="333" t="s">
        <v>58</v>
      </c>
      <c r="AH98" s="207" t="s">
        <v>58</v>
      </c>
      <c r="AI98" s="207" t="s">
        <v>58</v>
      </c>
      <c r="AJ98" s="207" t="s">
        <v>58</v>
      </c>
      <c r="AK98" s="207" t="s">
        <v>58</v>
      </c>
      <c r="AL98" s="207" t="s">
        <v>58</v>
      </c>
      <c r="AM98" s="207" t="s">
        <v>58</v>
      </c>
      <c r="AN98" s="207" t="s">
        <v>58</v>
      </c>
      <c r="AO98" s="207" t="s">
        <v>57</v>
      </c>
      <c r="AP98" s="207" t="s">
        <v>58</v>
      </c>
      <c r="AQ98" s="207" t="s">
        <v>58</v>
      </c>
      <c r="AR98" s="207" t="s">
        <v>58</v>
      </c>
      <c r="AS98" s="207" t="s">
        <v>58</v>
      </c>
      <c r="AT98" s="207" t="s">
        <v>58</v>
      </c>
      <c r="AU98" s="207" t="s">
        <v>58</v>
      </c>
      <c r="AV98" s="207" t="s">
        <v>58</v>
      </c>
      <c r="AW98" s="207" t="s">
        <v>58</v>
      </c>
      <c r="AX98" s="207" t="s">
        <v>58</v>
      </c>
    </row>
    <row r="99" spans="2:50" s="71" customFormat="1" ht="12.75" hidden="1" x14ac:dyDescent="0.2">
      <c r="B99" s="55" t="s">
        <v>291</v>
      </c>
      <c r="C99" s="422"/>
      <c r="D99" s="181">
        <f t="shared" si="20"/>
        <v>0</v>
      </c>
      <c r="E99" s="374"/>
      <c r="F99" s="407"/>
      <c r="G99" s="387"/>
      <c r="H99" s="80"/>
      <c r="I99" s="80">
        <f>F99</f>
        <v>0</v>
      </c>
      <c r="J99" s="374"/>
      <c r="K99" s="194"/>
      <c r="L99" s="194"/>
      <c r="M99" s="194"/>
      <c r="N99" s="194"/>
      <c r="O99" s="194"/>
      <c r="P99" s="194"/>
      <c r="Q99" s="194"/>
      <c r="R99" s="194"/>
      <c r="S99" s="194"/>
      <c r="T99" s="374"/>
      <c r="U99" s="419"/>
      <c r="W99" s="80">
        <f t="shared" si="10"/>
        <v>0</v>
      </c>
      <c r="AG99" s="333" t="s">
        <v>58</v>
      </c>
      <c r="AH99" s="207" t="s">
        <v>58</v>
      </c>
      <c r="AI99" s="207" t="s">
        <v>58</v>
      </c>
      <c r="AJ99" s="207" t="s">
        <v>58</v>
      </c>
      <c r="AK99" s="207" t="s">
        <v>58</v>
      </c>
      <c r="AL99" s="207" t="s">
        <v>58</v>
      </c>
      <c r="AM99" s="207" t="s">
        <v>58</v>
      </c>
      <c r="AN99" s="207" t="s">
        <v>58</v>
      </c>
      <c r="AO99" s="207" t="s">
        <v>58</v>
      </c>
      <c r="AP99" s="207" t="s">
        <v>58</v>
      </c>
      <c r="AQ99" s="207" t="s">
        <v>58</v>
      </c>
      <c r="AR99" s="207" t="s">
        <v>58</v>
      </c>
      <c r="AS99" s="207" t="s">
        <v>58</v>
      </c>
      <c r="AT99" s="207" t="s">
        <v>58</v>
      </c>
      <c r="AU99" s="207" t="s">
        <v>58</v>
      </c>
      <c r="AV99" s="207" t="s">
        <v>58</v>
      </c>
      <c r="AW99" s="207" t="s">
        <v>58</v>
      </c>
      <c r="AX99" s="207" t="s">
        <v>58</v>
      </c>
    </row>
    <row r="100" spans="2:50" s="71" customFormat="1" ht="12.75" hidden="1" x14ac:dyDescent="0.2">
      <c r="B100" s="55" t="s">
        <v>292</v>
      </c>
      <c r="C100" s="422"/>
      <c r="D100" s="181">
        <f t="shared" si="20"/>
        <v>0</v>
      </c>
      <c r="E100" s="374"/>
      <c r="F100" s="407"/>
      <c r="G100" s="387"/>
      <c r="H100" s="80">
        <f t="shared" si="21"/>
        <v>0</v>
      </c>
      <c r="I100" s="80"/>
      <c r="J100" s="374"/>
      <c r="K100" s="194"/>
      <c r="L100" s="194"/>
      <c r="M100" s="194"/>
      <c r="N100" s="194"/>
      <c r="O100" s="194"/>
      <c r="P100" s="194"/>
      <c r="Q100" s="194"/>
      <c r="R100" s="194"/>
      <c r="S100" s="194"/>
      <c r="T100" s="374"/>
      <c r="U100" s="419"/>
      <c r="W100" s="80">
        <f t="shared" si="10"/>
        <v>0</v>
      </c>
      <c r="AG100" s="333" t="s">
        <v>57</v>
      </c>
      <c r="AH100" s="207" t="s">
        <v>58</v>
      </c>
      <c r="AI100" s="207" t="s">
        <v>58</v>
      </c>
      <c r="AJ100" s="207" t="s">
        <v>58</v>
      </c>
      <c r="AK100" s="207" t="s">
        <v>58</v>
      </c>
      <c r="AL100" s="207" t="s">
        <v>57</v>
      </c>
      <c r="AM100" s="207" t="s">
        <v>58</v>
      </c>
      <c r="AN100" s="207" t="s">
        <v>58</v>
      </c>
      <c r="AO100" s="207" t="s">
        <v>57</v>
      </c>
      <c r="AP100" s="207" t="s">
        <v>58</v>
      </c>
      <c r="AQ100" s="207" t="s">
        <v>57</v>
      </c>
      <c r="AR100" s="207" t="s">
        <v>58</v>
      </c>
      <c r="AS100" s="207" t="s">
        <v>58</v>
      </c>
      <c r="AT100" s="207" t="s">
        <v>58</v>
      </c>
      <c r="AU100" s="207" t="s">
        <v>58</v>
      </c>
      <c r="AV100" s="207" t="s">
        <v>58</v>
      </c>
      <c r="AW100" s="207" t="s">
        <v>58</v>
      </c>
      <c r="AX100" s="207" t="s">
        <v>58</v>
      </c>
    </row>
    <row r="101" spans="2:50" s="71" customFormat="1" ht="12.75" hidden="1" x14ac:dyDescent="0.2">
      <c r="B101" s="55" t="s">
        <v>46</v>
      </c>
      <c r="C101" s="422"/>
      <c r="D101" s="181">
        <f t="shared" si="20"/>
        <v>0</v>
      </c>
      <c r="E101" s="374"/>
      <c r="F101" s="407"/>
      <c r="G101" s="387"/>
      <c r="H101" s="80">
        <f t="shared" si="21"/>
        <v>0</v>
      </c>
      <c r="I101" s="80"/>
      <c r="J101" s="374"/>
      <c r="K101" s="194"/>
      <c r="L101" s="194"/>
      <c r="M101" s="194"/>
      <c r="N101" s="194"/>
      <c r="O101" s="194"/>
      <c r="P101" s="421"/>
      <c r="Q101" s="180">
        <f>IFERROR(P101/$AC$1,0)</f>
        <v>0</v>
      </c>
      <c r="R101" s="194"/>
      <c r="S101" s="424"/>
      <c r="T101" s="374"/>
      <c r="U101" s="419"/>
      <c r="W101" s="80">
        <f t="shared" si="10"/>
        <v>0</v>
      </c>
      <c r="AG101" s="333" t="s">
        <v>58</v>
      </c>
      <c r="AH101" s="207" t="s">
        <v>57</v>
      </c>
      <c r="AI101" s="207" t="s">
        <v>58</v>
      </c>
      <c r="AJ101" s="207" t="s">
        <v>58</v>
      </c>
      <c r="AK101" s="207" t="s">
        <v>58</v>
      </c>
      <c r="AL101" s="207" t="s">
        <v>58</v>
      </c>
      <c r="AM101" s="207" t="s">
        <v>58</v>
      </c>
      <c r="AN101" s="207" t="s">
        <v>58</v>
      </c>
      <c r="AO101" s="207" t="s">
        <v>58</v>
      </c>
      <c r="AP101" s="207" t="s">
        <v>58</v>
      </c>
      <c r="AQ101" s="207" t="s">
        <v>58</v>
      </c>
      <c r="AR101" s="207" t="s">
        <v>58</v>
      </c>
      <c r="AS101" s="207" t="s">
        <v>58</v>
      </c>
      <c r="AT101" s="207" t="s">
        <v>58</v>
      </c>
      <c r="AU101" s="207" t="s">
        <v>58</v>
      </c>
      <c r="AV101" s="207" t="s">
        <v>58</v>
      </c>
      <c r="AW101" s="207" t="s">
        <v>57</v>
      </c>
      <c r="AX101" s="207" t="s">
        <v>57</v>
      </c>
    </row>
    <row r="102" spans="2:50" s="71" customFormat="1" ht="12.75" hidden="1" x14ac:dyDescent="0.2">
      <c r="B102" s="55" t="s">
        <v>293</v>
      </c>
      <c r="C102" s="422"/>
      <c r="D102" s="181">
        <f t="shared" si="20"/>
        <v>0</v>
      </c>
      <c r="E102" s="374"/>
      <c r="F102" s="407"/>
      <c r="G102" s="387"/>
      <c r="H102" s="80">
        <f t="shared" si="21"/>
        <v>0</v>
      </c>
      <c r="I102" s="80"/>
      <c r="J102" s="374"/>
      <c r="K102" s="194"/>
      <c r="L102" s="194"/>
      <c r="M102" s="194"/>
      <c r="N102" s="194"/>
      <c r="O102" s="194"/>
      <c r="P102" s="194"/>
      <c r="Q102" s="194"/>
      <c r="R102" s="194"/>
      <c r="S102" s="194"/>
      <c r="T102" s="374"/>
      <c r="U102" s="419"/>
      <c r="W102" s="80">
        <f t="shared" si="10"/>
        <v>0</v>
      </c>
      <c r="AG102" s="333" t="s">
        <v>58</v>
      </c>
      <c r="AH102" s="207" t="s">
        <v>58</v>
      </c>
      <c r="AI102" s="207" t="s">
        <v>58</v>
      </c>
      <c r="AJ102" s="207" t="s">
        <v>58</v>
      </c>
      <c r="AK102" s="207" t="s">
        <v>58</v>
      </c>
      <c r="AL102" s="207" t="s">
        <v>58</v>
      </c>
      <c r="AM102" s="207" t="s">
        <v>57</v>
      </c>
      <c r="AN102" s="207" t="s">
        <v>57</v>
      </c>
      <c r="AO102" s="207" t="s">
        <v>58</v>
      </c>
      <c r="AP102" s="207" t="s">
        <v>58</v>
      </c>
      <c r="AQ102" s="207" t="s">
        <v>58</v>
      </c>
      <c r="AR102" s="207" t="s">
        <v>58</v>
      </c>
      <c r="AS102" s="207" t="s">
        <v>58</v>
      </c>
      <c r="AT102" s="207" t="s">
        <v>58</v>
      </c>
      <c r="AU102" s="207" t="s">
        <v>58</v>
      </c>
      <c r="AV102" s="207" t="s">
        <v>58</v>
      </c>
      <c r="AW102" s="207" t="s">
        <v>58</v>
      </c>
      <c r="AX102" s="207" t="s">
        <v>58</v>
      </c>
    </row>
    <row r="103" spans="2:50" s="71" customFormat="1" ht="12.75" hidden="1" x14ac:dyDescent="0.2">
      <c r="B103" s="54" t="s">
        <v>294</v>
      </c>
      <c r="C103" s="422"/>
      <c r="D103" s="181">
        <f t="shared" si="20"/>
        <v>0</v>
      </c>
      <c r="E103" s="374"/>
      <c r="F103" s="407"/>
      <c r="G103" s="387"/>
      <c r="H103" s="80">
        <f t="shared" si="21"/>
        <v>0</v>
      </c>
      <c r="I103" s="80"/>
      <c r="J103" s="374"/>
      <c r="K103" s="194"/>
      <c r="L103" s="194"/>
      <c r="M103" s="194"/>
      <c r="N103" s="194"/>
      <c r="O103" s="194"/>
      <c r="P103" s="194"/>
      <c r="Q103" s="194"/>
      <c r="R103" s="194"/>
      <c r="S103" s="194"/>
      <c r="T103" s="374"/>
      <c r="U103" s="419"/>
      <c r="W103" s="80">
        <f t="shared" si="10"/>
        <v>0</v>
      </c>
      <c r="AG103" s="333" t="s">
        <v>58</v>
      </c>
      <c r="AH103" s="207" t="s">
        <v>58</v>
      </c>
      <c r="AI103" s="207" t="s">
        <v>58</v>
      </c>
      <c r="AJ103" s="207" t="s">
        <v>58</v>
      </c>
      <c r="AK103" s="207" t="s">
        <v>58</v>
      </c>
      <c r="AL103" s="207" t="s">
        <v>58</v>
      </c>
      <c r="AM103" s="207" t="s">
        <v>57</v>
      </c>
      <c r="AN103" s="207" t="s">
        <v>57</v>
      </c>
      <c r="AO103" s="207" t="s">
        <v>58</v>
      </c>
      <c r="AP103" s="207" t="s">
        <v>58</v>
      </c>
      <c r="AQ103" s="207" t="s">
        <v>58</v>
      </c>
      <c r="AR103" s="207" t="s">
        <v>58</v>
      </c>
      <c r="AS103" s="207" t="s">
        <v>58</v>
      </c>
      <c r="AT103" s="207" t="s">
        <v>58</v>
      </c>
      <c r="AU103" s="207" t="s">
        <v>58</v>
      </c>
      <c r="AV103" s="207" t="s">
        <v>58</v>
      </c>
      <c r="AW103" s="207" t="s">
        <v>58</v>
      </c>
      <c r="AX103" s="207" t="s">
        <v>58</v>
      </c>
    </row>
    <row r="104" spans="2:50" s="71" customFormat="1" ht="12.75" hidden="1" x14ac:dyDescent="0.2">
      <c r="B104" s="55" t="s">
        <v>140</v>
      </c>
      <c r="C104" s="422"/>
      <c r="D104" s="181">
        <f t="shared" si="20"/>
        <v>0</v>
      </c>
      <c r="E104" s="374"/>
      <c r="F104" s="407"/>
      <c r="G104" s="387"/>
      <c r="H104" s="80">
        <f t="shared" si="21"/>
        <v>0</v>
      </c>
      <c r="I104" s="80"/>
      <c r="J104" s="374"/>
      <c r="K104" s="194"/>
      <c r="L104" s="194"/>
      <c r="M104" s="194"/>
      <c r="N104" s="194"/>
      <c r="O104" s="194"/>
      <c r="P104" s="421"/>
      <c r="Q104" s="180">
        <f t="shared" ref="Q104:Q109" si="22">IFERROR(P104/$AC$1,0)</f>
        <v>0</v>
      </c>
      <c r="R104" s="194"/>
      <c r="S104" s="407"/>
      <c r="T104" s="374"/>
      <c r="U104" s="419"/>
      <c r="W104" s="80">
        <f t="shared" si="10"/>
        <v>0</v>
      </c>
      <c r="AG104" s="333" t="s">
        <v>57</v>
      </c>
      <c r="AH104" s="207" t="s">
        <v>57</v>
      </c>
      <c r="AI104" s="207" t="s">
        <v>58</v>
      </c>
      <c r="AJ104" s="207" t="s">
        <v>58</v>
      </c>
      <c r="AK104" s="207" t="s">
        <v>57</v>
      </c>
      <c r="AL104" s="207" t="s">
        <v>57</v>
      </c>
      <c r="AM104" s="207" t="s">
        <v>58</v>
      </c>
      <c r="AN104" s="207" t="s">
        <v>58</v>
      </c>
      <c r="AO104" s="207" t="s">
        <v>57</v>
      </c>
      <c r="AP104" s="207" t="s">
        <v>57</v>
      </c>
      <c r="AQ104" s="207" t="s">
        <v>57</v>
      </c>
      <c r="AR104" s="207" t="s">
        <v>58</v>
      </c>
      <c r="AS104" s="207" t="s">
        <v>58</v>
      </c>
      <c r="AT104" s="207" t="s">
        <v>57</v>
      </c>
      <c r="AU104" s="207" t="s">
        <v>58</v>
      </c>
      <c r="AV104" s="207" t="s">
        <v>57</v>
      </c>
      <c r="AW104" s="207" t="s">
        <v>57</v>
      </c>
      <c r="AX104" s="207" t="s">
        <v>57</v>
      </c>
    </row>
    <row r="105" spans="2:50" s="71" customFormat="1" ht="13.5" hidden="1" thickBot="1" x14ac:dyDescent="0.25">
      <c r="B105" s="55" t="s">
        <v>295</v>
      </c>
      <c r="C105" s="422"/>
      <c r="D105" s="181">
        <f t="shared" si="20"/>
        <v>0</v>
      </c>
      <c r="E105" s="374"/>
      <c r="F105" s="407"/>
      <c r="G105" s="387"/>
      <c r="H105" s="80">
        <f t="shared" si="21"/>
        <v>0</v>
      </c>
      <c r="I105" s="80"/>
      <c r="J105" s="374"/>
      <c r="K105" s="429"/>
      <c r="L105" s="184">
        <f>IFERROR(K105/$AC$1,0)</f>
        <v>0</v>
      </c>
      <c r="M105" s="194"/>
      <c r="N105" s="430"/>
      <c r="O105" s="194"/>
      <c r="P105" s="422"/>
      <c r="Q105" s="181">
        <f t="shared" si="22"/>
        <v>0</v>
      </c>
      <c r="R105" s="194"/>
      <c r="S105" s="407"/>
      <c r="T105" s="374"/>
      <c r="U105" s="419"/>
      <c r="W105" s="80">
        <f t="shared" si="10"/>
        <v>0</v>
      </c>
      <c r="AG105" s="333" t="s">
        <v>58</v>
      </c>
      <c r="AH105" s="207" t="s">
        <v>57</v>
      </c>
      <c r="AI105" s="207" t="s">
        <v>58</v>
      </c>
      <c r="AJ105" s="207" t="s">
        <v>57</v>
      </c>
      <c r="AK105" s="207" t="s">
        <v>57</v>
      </c>
      <c r="AL105" s="207" t="s">
        <v>58</v>
      </c>
      <c r="AM105" s="207" t="s">
        <v>58</v>
      </c>
      <c r="AN105" s="207" t="s">
        <v>58</v>
      </c>
      <c r="AO105" s="207" t="s">
        <v>58</v>
      </c>
      <c r="AP105" s="207" t="s">
        <v>57</v>
      </c>
      <c r="AQ105" s="207" t="s">
        <v>57</v>
      </c>
      <c r="AR105" s="207" t="s">
        <v>58</v>
      </c>
      <c r="AS105" s="207" t="s">
        <v>58</v>
      </c>
      <c r="AT105" s="207" t="s">
        <v>58</v>
      </c>
      <c r="AU105" s="207" t="s">
        <v>58</v>
      </c>
      <c r="AV105" s="207" t="s">
        <v>58</v>
      </c>
      <c r="AW105" s="207" t="s">
        <v>58</v>
      </c>
      <c r="AX105" s="207" t="s">
        <v>58</v>
      </c>
    </row>
    <row r="106" spans="2:50" s="71" customFormat="1" ht="12.75" hidden="1" x14ac:dyDescent="0.2">
      <c r="B106" s="54" t="s">
        <v>296</v>
      </c>
      <c r="C106" s="422"/>
      <c r="D106" s="181">
        <f t="shared" si="20"/>
        <v>0</v>
      </c>
      <c r="E106" s="374"/>
      <c r="F106" s="407"/>
      <c r="G106" s="387"/>
      <c r="H106" s="80">
        <f t="shared" si="21"/>
        <v>0</v>
      </c>
      <c r="I106" s="80"/>
      <c r="J106" s="374"/>
      <c r="K106" s="194"/>
      <c r="L106" s="194"/>
      <c r="M106" s="194"/>
      <c r="N106" s="194"/>
      <c r="O106" s="194"/>
      <c r="P106" s="422"/>
      <c r="Q106" s="181">
        <f t="shared" si="22"/>
        <v>0</v>
      </c>
      <c r="R106" s="194"/>
      <c r="S106" s="407"/>
      <c r="T106" s="374"/>
      <c r="U106" s="419"/>
      <c r="W106" s="80">
        <f t="shared" si="10"/>
        <v>0</v>
      </c>
      <c r="AG106" s="333" t="s">
        <v>57</v>
      </c>
      <c r="AH106" s="207" t="s">
        <v>57</v>
      </c>
      <c r="AI106" s="207" t="s">
        <v>58</v>
      </c>
      <c r="AJ106" s="207" t="s">
        <v>57</v>
      </c>
      <c r="AK106" s="207" t="s">
        <v>57</v>
      </c>
      <c r="AL106" s="207" t="s">
        <v>58</v>
      </c>
      <c r="AM106" s="207" t="s">
        <v>58</v>
      </c>
      <c r="AN106" s="207" t="s">
        <v>58</v>
      </c>
      <c r="AO106" s="207" t="s">
        <v>58</v>
      </c>
      <c r="AP106" s="207" t="s">
        <v>57</v>
      </c>
      <c r="AQ106" s="207" t="s">
        <v>57</v>
      </c>
      <c r="AR106" s="207" t="s">
        <v>58</v>
      </c>
      <c r="AS106" s="207" t="s">
        <v>58</v>
      </c>
      <c r="AT106" s="207" t="s">
        <v>58</v>
      </c>
      <c r="AU106" s="207" t="s">
        <v>58</v>
      </c>
      <c r="AV106" s="207" t="s">
        <v>58</v>
      </c>
      <c r="AW106" s="207" t="s">
        <v>57</v>
      </c>
      <c r="AX106" s="207" t="s">
        <v>57</v>
      </c>
    </row>
    <row r="107" spans="2:50" s="71" customFormat="1" ht="12.75" hidden="1" x14ac:dyDescent="0.2">
      <c r="B107" s="55" t="s">
        <v>297</v>
      </c>
      <c r="C107" s="422"/>
      <c r="D107" s="181">
        <f t="shared" si="20"/>
        <v>0</v>
      </c>
      <c r="E107" s="374"/>
      <c r="F107" s="407"/>
      <c r="G107" s="387"/>
      <c r="H107" s="80">
        <f t="shared" si="21"/>
        <v>0</v>
      </c>
      <c r="I107" s="80"/>
      <c r="J107" s="374"/>
      <c r="K107" s="431"/>
      <c r="L107" s="179">
        <f>IFERROR(K107/$AC$1,0)</f>
        <v>0</v>
      </c>
      <c r="M107" s="194"/>
      <c r="N107" s="412"/>
      <c r="O107" s="194"/>
      <c r="P107" s="422"/>
      <c r="Q107" s="181">
        <f t="shared" si="22"/>
        <v>0</v>
      </c>
      <c r="R107" s="194"/>
      <c r="S107" s="407"/>
      <c r="T107" s="374"/>
      <c r="U107" s="419"/>
      <c r="W107" s="80">
        <f t="shared" si="10"/>
        <v>0</v>
      </c>
      <c r="AG107" s="333" t="s">
        <v>57</v>
      </c>
      <c r="AH107" s="207" t="s">
        <v>57</v>
      </c>
      <c r="AI107" s="207" t="s">
        <v>58</v>
      </c>
      <c r="AJ107" s="207" t="s">
        <v>57</v>
      </c>
      <c r="AK107" s="207" t="s">
        <v>58</v>
      </c>
      <c r="AL107" s="207" t="s">
        <v>58</v>
      </c>
      <c r="AM107" s="207" t="s">
        <v>58</v>
      </c>
      <c r="AN107" s="207" t="s">
        <v>58</v>
      </c>
      <c r="AO107" s="207" t="s">
        <v>58</v>
      </c>
      <c r="AP107" s="207" t="s">
        <v>58</v>
      </c>
      <c r="AQ107" s="207" t="s">
        <v>58</v>
      </c>
      <c r="AR107" s="207" t="s">
        <v>58</v>
      </c>
      <c r="AS107" s="207" t="s">
        <v>58</v>
      </c>
      <c r="AT107" s="207" t="s">
        <v>58</v>
      </c>
      <c r="AU107" s="207" t="s">
        <v>58</v>
      </c>
      <c r="AV107" s="207" t="s">
        <v>58</v>
      </c>
      <c r="AW107" s="207" t="s">
        <v>57</v>
      </c>
      <c r="AX107" s="207" t="s">
        <v>57</v>
      </c>
    </row>
    <row r="108" spans="2:50" s="71" customFormat="1" ht="12.75" hidden="1" x14ac:dyDescent="0.2">
      <c r="B108" s="55" t="s">
        <v>298</v>
      </c>
      <c r="C108" s="422"/>
      <c r="D108" s="181">
        <f t="shared" si="20"/>
        <v>0</v>
      </c>
      <c r="E108" s="374"/>
      <c r="F108" s="407"/>
      <c r="G108" s="387"/>
      <c r="H108" s="80">
        <f t="shared" si="21"/>
        <v>0</v>
      </c>
      <c r="I108" s="80"/>
      <c r="J108" s="374"/>
      <c r="K108" s="422"/>
      <c r="L108" s="181">
        <f>IFERROR(K108/$AC$1,0)</f>
        <v>0</v>
      </c>
      <c r="M108" s="194"/>
      <c r="N108" s="407"/>
      <c r="O108" s="194"/>
      <c r="P108" s="422"/>
      <c r="Q108" s="181">
        <f t="shared" si="22"/>
        <v>0</v>
      </c>
      <c r="R108" s="194"/>
      <c r="S108" s="407"/>
      <c r="T108" s="374"/>
      <c r="U108" s="419"/>
      <c r="W108" s="80">
        <f t="shared" si="10"/>
        <v>0</v>
      </c>
      <c r="AG108" s="333" t="s">
        <v>57</v>
      </c>
      <c r="AH108" s="207" t="s">
        <v>57</v>
      </c>
      <c r="AI108" s="207" t="s">
        <v>58</v>
      </c>
      <c r="AJ108" s="207" t="s">
        <v>57</v>
      </c>
      <c r="AK108" s="207" t="s">
        <v>58</v>
      </c>
      <c r="AL108" s="207" t="s">
        <v>58</v>
      </c>
      <c r="AM108" s="207" t="s">
        <v>58</v>
      </c>
      <c r="AN108" s="207" t="s">
        <v>58</v>
      </c>
      <c r="AO108" s="207" t="s">
        <v>57</v>
      </c>
      <c r="AP108" s="207" t="s">
        <v>58</v>
      </c>
      <c r="AQ108" s="207" t="s">
        <v>58</v>
      </c>
      <c r="AR108" s="207" t="s">
        <v>58</v>
      </c>
      <c r="AS108" s="207" t="s">
        <v>58</v>
      </c>
      <c r="AT108" s="207" t="s">
        <v>58</v>
      </c>
      <c r="AU108" s="207" t="s">
        <v>58</v>
      </c>
      <c r="AV108" s="207" t="s">
        <v>58</v>
      </c>
      <c r="AW108" s="207" t="s">
        <v>57</v>
      </c>
      <c r="AX108" s="207" t="s">
        <v>57</v>
      </c>
    </row>
    <row r="109" spans="2:50" s="71" customFormat="1" ht="12.75" hidden="1" x14ac:dyDescent="0.2">
      <c r="B109" s="55" t="s">
        <v>299</v>
      </c>
      <c r="C109" s="422"/>
      <c r="D109" s="181">
        <f t="shared" si="20"/>
        <v>0</v>
      </c>
      <c r="E109" s="374"/>
      <c r="F109" s="407"/>
      <c r="G109" s="387"/>
      <c r="H109" s="80">
        <f t="shared" si="21"/>
        <v>0</v>
      </c>
      <c r="I109" s="80"/>
      <c r="J109" s="374"/>
      <c r="K109" s="422"/>
      <c r="L109" s="181">
        <f>IFERROR(K109/$AC$1,0)</f>
        <v>0</v>
      </c>
      <c r="M109" s="194"/>
      <c r="N109" s="407"/>
      <c r="O109" s="194"/>
      <c r="P109" s="422"/>
      <c r="Q109" s="181">
        <f t="shared" si="22"/>
        <v>0</v>
      </c>
      <c r="R109" s="194"/>
      <c r="S109" s="407"/>
      <c r="T109" s="374"/>
      <c r="U109" s="419"/>
      <c r="W109" s="80">
        <f t="shared" si="10"/>
        <v>0</v>
      </c>
      <c r="AG109" s="333" t="s">
        <v>57</v>
      </c>
      <c r="AH109" s="207" t="s">
        <v>57</v>
      </c>
      <c r="AI109" s="207" t="s">
        <v>58</v>
      </c>
      <c r="AJ109" s="207" t="s">
        <v>57</v>
      </c>
      <c r="AK109" s="207" t="s">
        <v>58</v>
      </c>
      <c r="AL109" s="207" t="s">
        <v>58</v>
      </c>
      <c r="AM109" s="207" t="s">
        <v>58</v>
      </c>
      <c r="AN109" s="207" t="s">
        <v>58</v>
      </c>
      <c r="AO109" s="207" t="s">
        <v>58</v>
      </c>
      <c r="AP109" s="207" t="s">
        <v>57</v>
      </c>
      <c r="AQ109" s="207" t="s">
        <v>58</v>
      </c>
      <c r="AR109" s="207" t="s">
        <v>58</v>
      </c>
      <c r="AS109" s="207" t="s">
        <v>58</v>
      </c>
      <c r="AT109" s="207" t="s">
        <v>58</v>
      </c>
      <c r="AU109" s="207" t="s">
        <v>58</v>
      </c>
      <c r="AV109" s="207" t="s">
        <v>58</v>
      </c>
      <c r="AW109" s="207" t="s">
        <v>58</v>
      </c>
      <c r="AX109" s="207" t="s">
        <v>58</v>
      </c>
    </row>
    <row r="110" spans="2:50" s="71" customFormat="1" ht="12.75" hidden="1" x14ac:dyDescent="0.2">
      <c r="B110" s="55" t="s">
        <v>300</v>
      </c>
      <c r="C110" s="422"/>
      <c r="D110" s="181">
        <f t="shared" si="20"/>
        <v>0</v>
      </c>
      <c r="E110" s="374"/>
      <c r="F110" s="407"/>
      <c r="G110" s="387"/>
      <c r="H110" s="80">
        <f t="shared" si="21"/>
        <v>0</v>
      </c>
      <c r="I110" s="80"/>
      <c r="J110" s="374"/>
      <c r="K110" s="194"/>
      <c r="L110" s="194"/>
      <c r="M110" s="194"/>
      <c r="N110" s="194"/>
      <c r="O110" s="194"/>
      <c r="P110" s="194"/>
      <c r="Q110" s="194"/>
      <c r="R110" s="194"/>
      <c r="S110" s="194"/>
      <c r="T110" s="374"/>
      <c r="U110" s="419"/>
      <c r="W110" s="80">
        <f t="shared" si="10"/>
        <v>0</v>
      </c>
      <c r="AG110" s="333" t="s">
        <v>57</v>
      </c>
      <c r="AH110" s="207" t="s">
        <v>58</v>
      </c>
      <c r="AI110" s="207" t="s">
        <v>58</v>
      </c>
      <c r="AJ110" s="207" t="s">
        <v>57</v>
      </c>
      <c r="AK110" s="207" t="s">
        <v>58</v>
      </c>
      <c r="AL110" s="207" t="s">
        <v>58</v>
      </c>
      <c r="AM110" s="207" t="s">
        <v>58</v>
      </c>
      <c r="AN110" s="207" t="s">
        <v>58</v>
      </c>
      <c r="AO110" s="207" t="s">
        <v>58</v>
      </c>
      <c r="AP110" s="207" t="s">
        <v>58</v>
      </c>
      <c r="AQ110" s="207" t="s">
        <v>58</v>
      </c>
      <c r="AR110" s="207" t="s">
        <v>58</v>
      </c>
      <c r="AS110" s="207" t="s">
        <v>58</v>
      </c>
      <c r="AT110" s="207" t="s">
        <v>58</v>
      </c>
      <c r="AU110" s="207" t="s">
        <v>58</v>
      </c>
      <c r="AV110" s="207" t="s">
        <v>58</v>
      </c>
      <c r="AW110" s="207" t="s">
        <v>58</v>
      </c>
      <c r="AX110" s="207" t="s">
        <v>58</v>
      </c>
    </row>
    <row r="111" spans="2:50" s="71" customFormat="1" ht="12.75" hidden="1" x14ac:dyDescent="0.2">
      <c r="B111" s="54" t="s">
        <v>301</v>
      </c>
      <c r="C111" s="422"/>
      <c r="D111" s="181">
        <f t="shared" si="20"/>
        <v>0</v>
      </c>
      <c r="E111" s="374"/>
      <c r="F111" s="407"/>
      <c r="G111" s="387"/>
      <c r="H111" s="80">
        <f t="shared" si="21"/>
        <v>0</v>
      </c>
      <c r="I111" s="80"/>
      <c r="J111" s="374"/>
      <c r="K111" s="194"/>
      <c r="L111" s="194"/>
      <c r="M111" s="194"/>
      <c r="N111" s="194"/>
      <c r="O111" s="194"/>
      <c r="P111" s="194"/>
      <c r="Q111" s="194"/>
      <c r="R111" s="194"/>
      <c r="S111" s="194"/>
      <c r="T111" s="374"/>
      <c r="U111" s="419"/>
      <c r="W111" s="80">
        <f t="shared" si="10"/>
        <v>0</v>
      </c>
      <c r="AG111" s="333" t="s">
        <v>58</v>
      </c>
      <c r="AH111" s="207" t="s">
        <v>58</v>
      </c>
      <c r="AI111" s="207" t="s">
        <v>58</v>
      </c>
      <c r="AJ111" s="207" t="s">
        <v>57</v>
      </c>
      <c r="AK111" s="207" t="s">
        <v>58</v>
      </c>
      <c r="AL111" s="207" t="s">
        <v>58</v>
      </c>
      <c r="AM111" s="207" t="s">
        <v>58</v>
      </c>
      <c r="AN111" s="207" t="s">
        <v>58</v>
      </c>
      <c r="AO111" s="207" t="s">
        <v>58</v>
      </c>
      <c r="AP111" s="207" t="s">
        <v>58</v>
      </c>
      <c r="AQ111" s="207" t="s">
        <v>58</v>
      </c>
      <c r="AR111" s="207" t="s">
        <v>58</v>
      </c>
      <c r="AS111" s="207" t="s">
        <v>58</v>
      </c>
      <c r="AT111" s="207" t="s">
        <v>58</v>
      </c>
      <c r="AU111" s="207" t="s">
        <v>58</v>
      </c>
      <c r="AV111" s="207" t="s">
        <v>58</v>
      </c>
      <c r="AW111" s="207" t="s">
        <v>57</v>
      </c>
      <c r="AX111" s="207" t="s">
        <v>57</v>
      </c>
    </row>
    <row r="112" spans="2:50" s="71" customFormat="1" ht="13.5" thickBot="1" x14ac:dyDescent="0.25">
      <c r="B112" s="55" t="s">
        <v>139</v>
      </c>
      <c r="C112" s="77"/>
      <c r="D112" s="181">
        <f t="shared" si="20"/>
        <v>0</v>
      </c>
      <c r="E112" s="374"/>
      <c r="F112" s="177"/>
      <c r="G112" s="387"/>
      <c r="H112" s="80">
        <f t="shared" si="21"/>
        <v>0</v>
      </c>
      <c r="I112" s="80"/>
      <c r="J112" s="374"/>
      <c r="K112" s="417"/>
      <c r="L112" s="185">
        <f>IFERROR(K112/$AC$1,0)</f>
        <v>0</v>
      </c>
      <c r="M112" s="194"/>
      <c r="N112" s="413"/>
      <c r="O112" s="194"/>
      <c r="P112" s="425"/>
      <c r="Q112" s="182">
        <f>IFERROR(P112/$AC$1,0)</f>
        <v>0</v>
      </c>
      <c r="R112" s="194"/>
      <c r="S112" s="426"/>
      <c r="T112" s="374"/>
      <c r="U112" s="379"/>
      <c r="W112" s="80">
        <f t="shared" si="10"/>
        <v>0</v>
      </c>
      <c r="AG112" s="333" t="s">
        <v>57</v>
      </c>
      <c r="AH112" s="207" t="s">
        <v>57</v>
      </c>
      <c r="AI112" s="207" t="s">
        <v>57</v>
      </c>
      <c r="AJ112" s="207" t="s">
        <v>57</v>
      </c>
      <c r="AK112" s="207" t="s">
        <v>58</v>
      </c>
      <c r="AL112" s="207" t="s">
        <v>58</v>
      </c>
      <c r="AM112" s="207" t="s">
        <v>57</v>
      </c>
      <c r="AN112" s="207" t="s">
        <v>57</v>
      </c>
      <c r="AO112" s="207" t="s">
        <v>57</v>
      </c>
      <c r="AP112" s="207" t="s">
        <v>57</v>
      </c>
      <c r="AQ112" s="207" t="s">
        <v>57</v>
      </c>
      <c r="AR112" s="207" t="s">
        <v>57</v>
      </c>
      <c r="AS112" s="207" t="s">
        <v>58</v>
      </c>
      <c r="AT112" s="207" t="s">
        <v>58</v>
      </c>
      <c r="AU112" s="207" t="s">
        <v>58</v>
      </c>
      <c r="AV112" s="207" t="s">
        <v>58</v>
      </c>
      <c r="AW112" s="207" t="s">
        <v>57</v>
      </c>
      <c r="AX112" s="207" t="s">
        <v>57</v>
      </c>
    </row>
    <row r="113" spans="2:50" s="71" customFormat="1" ht="12.75" hidden="1" x14ac:dyDescent="0.2">
      <c r="B113" s="55" t="s">
        <v>59</v>
      </c>
      <c r="C113" s="422"/>
      <c r="D113" s="181">
        <f t="shared" si="20"/>
        <v>0</v>
      </c>
      <c r="E113" s="374"/>
      <c r="F113" s="407"/>
      <c r="G113" s="387"/>
      <c r="H113" s="80"/>
      <c r="I113" s="80">
        <f>F113</f>
        <v>0</v>
      </c>
      <c r="J113" s="374"/>
      <c r="K113" s="194"/>
      <c r="L113" s="194"/>
      <c r="M113" s="194"/>
      <c r="N113" s="194"/>
      <c r="O113" s="194"/>
      <c r="P113" s="194"/>
      <c r="Q113" s="194"/>
      <c r="R113" s="194"/>
      <c r="S113" s="194"/>
      <c r="T113" s="374"/>
      <c r="U113" s="419"/>
      <c r="W113" s="80">
        <f t="shared" si="10"/>
        <v>0</v>
      </c>
      <c r="AG113" s="333" t="s">
        <v>57</v>
      </c>
      <c r="AH113" s="207" t="s">
        <v>58</v>
      </c>
      <c r="AI113" s="207" t="s">
        <v>58</v>
      </c>
      <c r="AJ113" s="207" t="s">
        <v>58</v>
      </c>
      <c r="AK113" s="207" t="s">
        <v>58</v>
      </c>
      <c r="AL113" s="207" t="s">
        <v>58</v>
      </c>
      <c r="AM113" s="207" t="s">
        <v>58</v>
      </c>
      <c r="AN113" s="207" t="s">
        <v>58</v>
      </c>
      <c r="AO113" s="207" t="s">
        <v>57</v>
      </c>
      <c r="AP113" s="207" t="s">
        <v>58</v>
      </c>
      <c r="AQ113" s="207" t="s">
        <v>57</v>
      </c>
      <c r="AR113" s="207" t="s">
        <v>58</v>
      </c>
      <c r="AS113" s="207" t="s">
        <v>57</v>
      </c>
      <c r="AT113" s="207" t="s">
        <v>58</v>
      </c>
      <c r="AU113" s="207" t="s">
        <v>58</v>
      </c>
      <c r="AV113" s="207" t="s">
        <v>58</v>
      </c>
      <c r="AW113" s="207" t="s">
        <v>57</v>
      </c>
      <c r="AX113" s="207" t="s">
        <v>57</v>
      </c>
    </row>
    <row r="114" spans="2:50" s="71" customFormat="1" ht="12.75" hidden="1" x14ac:dyDescent="0.2">
      <c r="B114" s="54" t="s">
        <v>79</v>
      </c>
      <c r="C114" s="422"/>
      <c r="D114" s="181">
        <f t="shared" si="20"/>
        <v>0</v>
      </c>
      <c r="E114" s="374"/>
      <c r="F114" s="407"/>
      <c r="G114" s="387"/>
      <c r="H114" s="80"/>
      <c r="I114" s="80">
        <f t="shared" ref="I114:I135" si="23">F114</f>
        <v>0</v>
      </c>
      <c r="J114" s="374"/>
      <c r="K114" s="194"/>
      <c r="L114" s="194"/>
      <c r="M114" s="194"/>
      <c r="N114" s="194"/>
      <c r="O114" s="194"/>
      <c r="P114" s="194"/>
      <c r="Q114" s="194"/>
      <c r="R114" s="194"/>
      <c r="S114" s="194"/>
      <c r="T114" s="374"/>
      <c r="U114" s="419"/>
      <c r="W114" s="80">
        <f t="shared" si="10"/>
        <v>0</v>
      </c>
      <c r="AG114" s="333" t="s">
        <v>57</v>
      </c>
      <c r="AH114" s="207" t="s">
        <v>58</v>
      </c>
      <c r="AI114" s="207" t="s">
        <v>58</v>
      </c>
      <c r="AJ114" s="207" t="s">
        <v>58</v>
      </c>
      <c r="AK114" s="207" t="s">
        <v>58</v>
      </c>
      <c r="AL114" s="207" t="s">
        <v>58</v>
      </c>
      <c r="AM114" s="207" t="s">
        <v>58</v>
      </c>
      <c r="AN114" s="207" t="s">
        <v>58</v>
      </c>
      <c r="AO114" s="207" t="s">
        <v>57</v>
      </c>
      <c r="AP114" s="207" t="s">
        <v>58</v>
      </c>
      <c r="AQ114" s="207" t="s">
        <v>57</v>
      </c>
      <c r="AR114" s="207" t="s">
        <v>58</v>
      </c>
      <c r="AS114" s="207" t="s">
        <v>58</v>
      </c>
      <c r="AT114" s="207" t="s">
        <v>58</v>
      </c>
      <c r="AU114" s="207" t="s">
        <v>58</v>
      </c>
      <c r="AV114" s="207" t="s">
        <v>58</v>
      </c>
      <c r="AW114" s="207" t="s">
        <v>57</v>
      </c>
      <c r="AX114" s="207" t="s">
        <v>57</v>
      </c>
    </row>
    <row r="115" spans="2:50" s="71" customFormat="1" ht="12.75" hidden="1" x14ac:dyDescent="0.2">
      <c r="B115" s="54" t="s">
        <v>62</v>
      </c>
      <c r="C115" s="422"/>
      <c r="D115" s="181">
        <f t="shared" si="20"/>
        <v>0</v>
      </c>
      <c r="E115" s="374"/>
      <c r="F115" s="407"/>
      <c r="G115" s="387"/>
      <c r="H115" s="80"/>
      <c r="I115" s="80">
        <f t="shared" si="23"/>
        <v>0</v>
      </c>
      <c r="J115" s="374"/>
      <c r="K115" s="194"/>
      <c r="L115" s="194"/>
      <c r="M115" s="194"/>
      <c r="N115" s="194"/>
      <c r="O115" s="194"/>
      <c r="P115" s="194"/>
      <c r="Q115" s="194"/>
      <c r="R115" s="194"/>
      <c r="S115" s="194"/>
      <c r="T115" s="374"/>
      <c r="U115" s="419"/>
      <c r="W115" s="80">
        <f t="shared" si="10"/>
        <v>0</v>
      </c>
      <c r="AG115" s="333" t="s">
        <v>58</v>
      </c>
      <c r="AH115" s="207" t="s">
        <v>57</v>
      </c>
      <c r="AI115" s="207" t="s">
        <v>58</v>
      </c>
      <c r="AJ115" s="207" t="s">
        <v>58</v>
      </c>
      <c r="AK115" s="207" t="s">
        <v>58</v>
      </c>
      <c r="AL115" s="207" t="s">
        <v>58</v>
      </c>
      <c r="AM115" s="207" t="s">
        <v>58</v>
      </c>
      <c r="AN115" s="207" t="s">
        <v>58</v>
      </c>
      <c r="AO115" s="207" t="s">
        <v>58</v>
      </c>
      <c r="AP115" s="207" t="s">
        <v>58</v>
      </c>
      <c r="AQ115" s="207" t="s">
        <v>58</v>
      </c>
      <c r="AR115" s="207" t="s">
        <v>58</v>
      </c>
      <c r="AS115" s="207" t="s">
        <v>58</v>
      </c>
      <c r="AT115" s="207" t="s">
        <v>58</v>
      </c>
      <c r="AU115" s="207" t="s">
        <v>58</v>
      </c>
      <c r="AV115" s="207" t="s">
        <v>58</v>
      </c>
      <c r="AW115" s="207" t="s">
        <v>58</v>
      </c>
      <c r="AX115" s="207" t="s">
        <v>58</v>
      </c>
    </row>
    <row r="116" spans="2:50" s="71" customFormat="1" ht="12.75" hidden="1" x14ac:dyDescent="0.2">
      <c r="B116" s="54" t="s">
        <v>44</v>
      </c>
      <c r="C116" s="422"/>
      <c r="D116" s="181">
        <f t="shared" si="20"/>
        <v>0</v>
      </c>
      <c r="E116" s="374"/>
      <c r="F116" s="407"/>
      <c r="G116" s="387"/>
      <c r="H116" s="80"/>
      <c r="I116" s="80">
        <f t="shared" si="23"/>
        <v>0</v>
      </c>
      <c r="J116" s="374"/>
      <c r="K116" s="194"/>
      <c r="L116" s="194"/>
      <c r="M116" s="194"/>
      <c r="N116" s="194"/>
      <c r="O116" s="194"/>
      <c r="P116" s="194"/>
      <c r="Q116" s="194"/>
      <c r="R116" s="194"/>
      <c r="S116" s="194"/>
      <c r="T116" s="374"/>
      <c r="U116" s="419"/>
      <c r="W116" s="80">
        <f t="shared" si="10"/>
        <v>0</v>
      </c>
      <c r="AG116" s="333" t="s">
        <v>58</v>
      </c>
      <c r="AH116" s="207" t="s">
        <v>58</v>
      </c>
      <c r="AI116" s="207" t="s">
        <v>58</v>
      </c>
      <c r="AJ116" s="207" t="s">
        <v>58</v>
      </c>
      <c r="AK116" s="207" t="s">
        <v>58</v>
      </c>
      <c r="AL116" s="207" t="s">
        <v>58</v>
      </c>
      <c r="AM116" s="207" t="s">
        <v>58</v>
      </c>
      <c r="AN116" s="207" t="s">
        <v>58</v>
      </c>
      <c r="AO116" s="207" t="s">
        <v>58</v>
      </c>
      <c r="AP116" s="207" t="s">
        <v>58</v>
      </c>
      <c r="AQ116" s="207" t="s">
        <v>58</v>
      </c>
      <c r="AR116" s="207" t="s">
        <v>58</v>
      </c>
      <c r="AS116" s="207" t="s">
        <v>58</v>
      </c>
      <c r="AT116" s="207" t="s">
        <v>58</v>
      </c>
      <c r="AU116" s="207" t="s">
        <v>58</v>
      </c>
      <c r="AV116" s="207" t="s">
        <v>58</v>
      </c>
      <c r="AW116" s="207" t="s">
        <v>58</v>
      </c>
      <c r="AX116" s="207" t="s">
        <v>58</v>
      </c>
    </row>
    <row r="117" spans="2:50" s="71" customFormat="1" ht="12.75" hidden="1" x14ac:dyDescent="0.2">
      <c r="B117" s="54" t="s">
        <v>49</v>
      </c>
      <c r="C117" s="422"/>
      <c r="D117" s="181">
        <f t="shared" si="20"/>
        <v>0</v>
      </c>
      <c r="E117" s="374"/>
      <c r="F117" s="407"/>
      <c r="G117" s="387"/>
      <c r="H117" s="80"/>
      <c r="I117" s="80">
        <f t="shared" si="23"/>
        <v>0</v>
      </c>
      <c r="J117" s="374"/>
      <c r="K117" s="194"/>
      <c r="L117" s="194"/>
      <c r="M117" s="194"/>
      <c r="N117" s="194"/>
      <c r="O117" s="194"/>
      <c r="P117" s="194"/>
      <c r="Q117" s="194"/>
      <c r="R117" s="194"/>
      <c r="S117" s="194"/>
      <c r="T117" s="374"/>
      <c r="U117" s="419"/>
      <c r="W117" s="80">
        <f t="shared" si="10"/>
        <v>0</v>
      </c>
      <c r="AG117" s="333" t="s">
        <v>57</v>
      </c>
      <c r="AH117" s="207" t="s">
        <v>57</v>
      </c>
      <c r="AI117" s="207" t="s">
        <v>58</v>
      </c>
      <c r="AJ117" s="207" t="s">
        <v>58</v>
      </c>
      <c r="AK117" s="207" t="s">
        <v>58</v>
      </c>
      <c r="AL117" s="207" t="s">
        <v>58</v>
      </c>
      <c r="AM117" s="207" t="s">
        <v>58</v>
      </c>
      <c r="AN117" s="207" t="s">
        <v>58</v>
      </c>
      <c r="AO117" s="207" t="s">
        <v>58</v>
      </c>
      <c r="AP117" s="207" t="s">
        <v>58</v>
      </c>
      <c r="AQ117" s="207" t="s">
        <v>58</v>
      </c>
      <c r="AR117" s="207" t="s">
        <v>58</v>
      </c>
      <c r="AS117" s="207" t="s">
        <v>58</v>
      </c>
      <c r="AT117" s="207" t="s">
        <v>58</v>
      </c>
      <c r="AU117" s="207" t="s">
        <v>58</v>
      </c>
      <c r="AV117" s="207" t="s">
        <v>58</v>
      </c>
      <c r="AW117" s="207" t="s">
        <v>57</v>
      </c>
      <c r="AX117" s="207" t="s">
        <v>57</v>
      </c>
    </row>
    <row r="118" spans="2:50" s="71" customFormat="1" ht="12.75" hidden="1" x14ac:dyDescent="0.2">
      <c r="B118" s="54" t="s">
        <v>60</v>
      </c>
      <c r="C118" s="422"/>
      <c r="D118" s="181">
        <f t="shared" ref="D118:D136" si="24">IFERROR(C118/$AC$1,0)</f>
        <v>0</v>
      </c>
      <c r="E118" s="374"/>
      <c r="F118" s="407"/>
      <c r="G118" s="387"/>
      <c r="H118" s="80"/>
      <c r="I118" s="80">
        <f t="shared" si="23"/>
        <v>0</v>
      </c>
      <c r="J118" s="374"/>
      <c r="K118" s="194"/>
      <c r="L118" s="194"/>
      <c r="M118" s="194"/>
      <c r="N118" s="194"/>
      <c r="O118" s="194"/>
      <c r="P118" s="194"/>
      <c r="Q118" s="194"/>
      <c r="R118" s="194"/>
      <c r="S118" s="194"/>
      <c r="T118" s="374"/>
      <c r="U118" s="419"/>
      <c r="W118" s="80">
        <f t="shared" si="10"/>
        <v>0</v>
      </c>
      <c r="AG118" s="333" t="s">
        <v>57</v>
      </c>
      <c r="AH118" s="207" t="s">
        <v>58</v>
      </c>
      <c r="AI118" s="207" t="s">
        <v>58</v>
      </c>
      <c r="AJ118" s="207" t="s">
        <v>58</v>
      </c>
      <c r="AK118" s="207" t="s">
        <v>58</v>
      </c>
      <c r="AL118" s="207" t="s">
        <v>58</v>
      </c>
      <c r="AM118" s="207" t="s">
        <v>58</v>
      </c>
      <c r="AN118" s="207" t="s">
        <v>58</v>
      </c>
      <c r="AO118" s="207" t="s">
        <v>57</v>
      </c>
      <c r="AP118" s="207" t="s">
        <v>58</v>
      </c>
      <c r="AQ118" s="207" t="s">
        <v>57</v>
      </c>
      <c r="AR118" s="207" t="s">
        <v>58</v>
      </c>
      <c r="AS118" s="207" t="s">
        <v>57</v>
      </c>
      <c r="AT118" s="207" t="s">
        <v>58</v>
      </c>
      <c r="AU118" s="207" t="s">
        <v>58</v>
      </c>
      <c r="AV118" s="207" t="s">
        <v>58</v>
      </c>
      <c r="AW118" s="207" t="s">
        <v>57</v>
      </c>
      <c r="AX118" s="207" t="s">
        <v>57</v>
      </c>
    </row>
    <row r="119" spans="2:50" s="71" customFormat="1" ht="12.75" hidden="1" x14ac:dyDescent="0.2">
      <c r="B119" s="54" t="s">
        <v>115</v>
      </c>
      <c r="C119" s="422"/>
      <c r="D119" s="181">
        <f t="shared" si="24"/>
        <v>0</v>
      </c>
      <c r="E119" s="374"/>
      <c r="F119" s="407"/>
      <c r="G119" s="387"/>
      <c r="H119" s="80"/>
      <c r="I119" s="80">
        <f t="shared" si="23"/>
        <v>0</v>
      </c>
      <c r="J119" s="374"/>
      <c r="K119" s="194"/>
      <c r="L119" s="194"/>
      <c r="M119" s="194"/>
      <c r="N119" s="194"/>
      <c r="O119" s="194"/>
      <c r="P119" s="194"/>
      <c r="Q119" s="194"/>
      <c r="R119" s="194"/>
      <c r="S119" s="194"/>
      <c r="T119" s="374"/>
      <c r="U119" s="419"/>
      <c r="W119" s="80">
        <f t="shared" si="10"/>
        <v>0</v>
      </c>
      <c r="AG119" s="333" t="s">
        <v>57</v>
      </c>
      <c r="AH119" s="207" t="s">
        <v>57</v>
      </c>
      <c r="AI119" s="207" t="s">
        <v>58</v>
      </c>
      <c r="AJ119" s="207" t="s">
        <v>58</v>
      </c>
      <c r="AK119" s="207" t="s">
        <v>58</v>
      </c>
      <c r="AL119" s="207" t="s">
        <v>58</v>
      </c>
      <c r="AM119" s="207" t="s">
        <v>58</v>
      </c>
      <c r="AN119" s="207" t="s">
        <v>58</v>
      </c>
      <c r="AO119" s="207" t="s">
        <v>57</v>
      </c>
      <c r="AP119" s="207" t="s">
        <v>57</v>
      </c>
      <c r="AQ119" s="207" t="s">
        <v>57</v>
      </c>
      <c r="AR119" s="207" t="s">
        <v>58</v>
      </c>
      <c r="AS119" s="207" t="s">
        <v>57</v>
      </c>
      <c r="AT119" s="207" t="s">
        <v>57</v>
      </c>
      <c r="AU119" s="207" t="s">
        <v>58</v>
      </c>
      <c r="AV119" s="207" t="s">
        <v>58</v>
      </c>
      <c r="AW119" s="207" t="s">
        <v>57</v>
      </c>
      <c r="AX119" s="207" t="s">
        <v>57</v>
      </c>
    </row>
    <row r="120" spans="2:50" s="71" customFormat="1" ht="12.75" hidden="1" x14ac:dyDescent="0.2">
      <c r="B120" s="54" t="s">
        <v>123</v>
      </c>
      <c r="C120" s="422"/>
      <c r="D120" s="181">
        <f t="shared" si="24"/>
        <v>0</v>
      </c>
      <c r="E120" s="374"/>
      <c r="F120" s="407"/>
      <c r="G120" s="387"/>
      <c r="H120" s="80"/>
      <c r="I120" s="80">
        <f t="shared" si="23"/>
        <v>0</v>
      </c>
      <c r="J120" s="374"/>
      <c r="K120" s="194"/>
      <c r="L120" s="194"/>
      <c r="M120" s="194"/>
      <c r="N120" s="194"/>
      <c r="O120" s="194"/>
      <c r="P120" s="194"/>
      <c r="Q120" s="194"/>
      <c r="R120" s="194"/>
      <c r="S120" s="194"/>
      <c r="T120" s="374"/>
      <c r="U120" s="419"/>
      <c r="W120" s="80">
        <f t="shared" si="10"/>
        <v>0</v>
      </c>
      <c r="AG120" s="333" t="s">
        <v>58</v>
      </c>
      <c r="AH120" s="207" t="s">
        <v>58</v>
      </c>
      <c r="AI120" s="207" t="s">
        <v>58</v>
      </c>
      <c r="AJ120" s="207" t="s">
        <v>58</v>
      </c>
      <c r="AK120" s="207" t="s">
        <v>58</v>
      </c>
      <c r="AL120" s="207" t="s">
        <v>58</v>
      </c>
      <c r="AM120" s="207" t="s">
        <v>58</v>
      </c>
      <c r="AN120" s="207" t="s">
        <v>58</v>
      </c>
      <c r="AO120" s="207" t="s">
        <v>58</v>
      </c>
      <c r="AP120" s="207" t="s">
        <v>58</v>
      </c>
      <c r="AQ120" s="207" t="s">
        <v>58</v>
      </c>
      <c r="AR120" s="207" t="s">
        <v>58</v>
      </c>
      <c r="AS120" s="207" t="s">
        <v>57</v>
      </c>
      <c r="AT120" s="207" t="s">
        <v>57</v>
      </c>
      <c r="AU120" s="207" t="s">
        <v>58</v>
      </c>
      <c r="AV120" s="207" t="s">
        <v>57</v>
      </c>
      <c r="AW120" s="207" t="s">
        <v>57</v>
      </c>
      <c r="AX120" s="207" t="s">
        <v>57</v>
      </c>
    </row>
    <row r="121" spans="2:50" s="71" customFormat="1" ht="12.75" x14ac:dyDescent="0.2">
      <c r="B121" s="54" t="s">
        <v>138</v>
      </c>
      <c r="C121" s="77"/>
      <c r="D121" s="181">
        <f t="shared" si="24"/>
        <v>0</v>
      </c>
      <c r="E121" s="374"/>
      <c r="F121" s="177"/>
      <c r="G121" s="387"/>
      <c r="H121" s="80"/>
      <c r="I121" s="80">
        <f t="shared" si="23"/>
        <v>0</v>
      </c>
      <c r="J121" s="374"/>
      <c r="K121" s="193"/>
      <c r="L121" s="193"/>
      <c r="M121" s="193"/>
      <c r="N121" s="193"/>
      <c r="O121" s="193"/>
      <c r="P121" s="193"/>
      <c r="Q121" s="193"/>
      <c r="R121" s="193"/>
      <c r="S121" s="193"/>
      <c r="T121" s="374"/>
      <c r="U121" s="379"/>
      <c r="W121" s="80">
        <f t="shared" si="10"/>
        <v>0</v>
      </c>
      <c r="AG121" s="333" t="s">
        <v>57</v>
      </c>
      <c r="AH121" s="207" t="s">
        <v>57</v>
      </c>
      <c r="AI121" s="207" t="s">
        <v>58</v>
      </c>
      <c r="AJ121" s="207" t="s">
        <v>57</v>
      </c>
      <c r="AK121" s="207" t="s">
        <v>58</v>
      </c>
      <c r="AL121" s="207" t="s">
        <v>58</v>
      </c>
      <c r="AM121" s="207" t="s">
        <v>58</v>
      </c>
      <c r="AN121" s="207" t="s">
        <v>58</v>
      </c>
      <c r="AO121" s="207" t="s">
        <v>57</v>
      </c>
      <c r="AP121" s="207" t="s">
        <v>57</v>
      </c>
      <c r="AQ121" s="207" t="s">
        <v>57</v>
      </c>
      <c r="AR121" s="207" t="s">
        <v>57</v>
      </c>
      <c r="AS121" s="207" t="s">
        <v>57</v>
      </c>
      <c r="AT121" s="207" t="s">
        <v>57</v>
      </c>
      <c r="AU121" s="207" t="s">
        <v>58</v>
      </c>
      <c r="AV121" s="207" t="s">
        <v>57</v>
      </c>
      <c r="AW121" s="207" t="s">
        <v>57</v>
      </c>
      <c r="AX121" s="207" t="s">
        <v>57</v>
      </c>
    </row>
    <row r="122" spans="2:50" s="71" customFormat="1" ht="12.75" x14ac:dyDescent="0.2">
      <c r="B122" s="54" t="s">
        <v>10</v>
      </c>
      <c r="C122" s="77"/>
      <c r="D122" s="181">
        <f t="shared" si="24"/>
        <v>0</v>
      </c>
      <c r="E122" s="374"/>
      <c r="F122" s="177"/>
      <c r="G122" s="387"/>
      <c r="H122" s="80"/>
      <c r="I122" s="80">
        <f t="shared" si="23"/>
        <v>0</v>
      </c>
      <c r="J122" s="374"/>
      <c r="K122" s="193"/>
      <c r="L122" s="193"/>
      <c r="M122" s="193"/>
      <c r="N122" s="193"/>
      <c r="O122" s="193"/>
      <c r="P122" s="193"/>
      <c r="Q122" s="193"/>
      <c r="R122" s="193"/>
      <c r="S122" s="193"/>
      <c r="T122" s="374"/>
      <c r="U122" s="379"/>
      <c r="W122" s="80">
        <f t="shared" si="10"/>
        <v>0</v>
      </c>
      <c r="AG122" s="333" t="s">
        <v>57</v>
      </c>
      <c r="AH122" s="207" t="s">
        <v>57</v>
      </c>
      <c r="AI122" s="207" t="s">
        <v>58</v>
      </c>
      <c r="AJ122" s="207" t="s">
        <v>58</v>
      </c>
      <c r="AK122" s="207" t="s">
        <v>58</v>
      </c>
      <c r="AL122" s="207" t="s">
        <v>58</v>
      </c>
      <c r="AM122" s="207" t="s">
        <v>58</v>
      </c>
      <c r="AN122" s="207" t="s">
        <v>58</v>
      </c>
      <c r="AO122" s="207" t="s">
        <v>57</v>
      </c>
      <c r="AP122" s="207" t="s">
        <v>57</v>
      </c>
      <c r="AQ122" s="207" t="s">
        <v>57</v>
      </c>
      <c r="AR122" s="207" t="s">
        <v>57</v>
      </c>
      <c r="AS122" s="207" t="s">
        <v>57</v>
      </c>
      <c r="AT122" s="207" t="s">
        <v>58</v>
      </c>
      <c r="AU122" s="207" t="s">
        <v>58</v>
      </c>
      <c r="AV122" s="207" t="s">
        <v>58</v>
      </c>
      <c r="AW122" s="207" t="s">
        <v>58</v>
      </c>
      <c r="AX122" s="207" t="s">
        <v>58</v>
      </c>
    </row>
    <row r="123" spans="2:50" s="71" customFormat="1" ht="12.75" hidden="1" x14ac:dyDescent="0.2">
      <c r="B123" s="55" t="s">
        <v>45</v>
      </c>
      <c r="C123" s="422"/>
      <c r="D123" s="181">
        <f t="shared" si="24"/>
        <v>0</v>
      </c>
      <c r="E123" s="374"/>
      <c r="F123" s="407"/>
      <c r="G123" s="387"/>
      <c r="H123" s="80"/>
      <c r="I123" s="80">
        <f t="shared" si="23"/>
        <v>0</v>
      </c>
      <c r="J123" s="374"/>
      <c r="K123" s="194"/>
      <c r="L123" s="194"/>
      <c r="M123" s="194"/>
      <c r="N123" s="194"/>
      <c r="O123" s="194"/>
      <c r="P123" s="104"/>
      <c r="Q123" s="104"/>
      <c r="R123" s="104"/>
      <c r="S123" s="104"/>
      <c r="T123" s="374"/>
      <c r="U123" s="419"/>
      <c r="W123" s="80">
        <f t="shared" si="10"/>
        <v>0</v>
      </c>
      <c r="AG123" s="333" t="s">
        <v>57</v>
      </c>
      <c r="AH123" s="207" t="s">
        <v>57</v>
      </c>
      <c r="AI123" s="207" t="s">
        <v>58</v>
      </c>
      <c r="AJ123" s="207" t="s">
        <v>58</v>
      </c>
      <c r="AK123" s="207" t="s">
        <v>58</v>
      </c>
      <c r="AL123" s="207" t="s">
        <v>58</v>
      </c>
      <c r="AM123" s="207" t="s">
        <v>58</v>
      </c>
      <c r="AN123" s="207" t="s">
        <v>58</v>
      </c>
      <c r="AO123" s="207" t="s">
        <v>58</v>
      </c>
      <c r="AP123" s="207" t="s">
        <v>57</v>
      </c>
      <c r="AQ123" s="207" t="s">
        <v>57</v>
      </c>
      <c r="AR123" s="207" t="s">
        <v>58</v>
      </c>
      <c r="AS123" s="207" t="s">
        <v>58</v>
      </c>
      <c r="AT123" s="207" t="s">
        <v>58</v>
      </c>
      <c r="AU123" s="207" t="s">
        <v>58</v>
      </c>
      <c r="AV123" s="207" t="s">
        <v>58</v>
      </c>
      <c r="AW123" s="207" t="s">
        <v>58</v>
      </c>
      <c r="AX123" s="207" t="s">
        <v>58</v>
      </c>
    </row>
    <row r="124" spans="2:50" s="71" customFormat="1" ht="13.5" thickBot="1" x14ac:dyDescent="0.25">
      <c r="B124" s="38" t="s">
        <v>302</v>
      </c>
      <c r="C124" s="78"/>
      <c r="D124" s="185">
        <f t="shared" si="24"/>
        <v>0</v>
      </c>
      <c r="E124" s="374"/>
      <c r="F124" s="178"/>
      <c r="G124" s="387"/>
      <c r="H124" s="80"/>
      <c r="I124" s="80">
        <f t="shared" si="23"/>
        <v>0</v>
      </c>
      <c r="J124" s="374"/>
      <c r="K124" s="193"/>
      <c r="L124" s="193"/>
      <c r="M124" s="193"/>
      <c r="N124" s="193"/>
      <c r="O124" s="193"/>
      <c r="P124" s="102"/>
      <c r="Q124" s="102"/>
      <c r="R124" s="102"/>
      <c r="S124" s="102"/>
      <c r="T124" s="374"/>
      <c r="U124" s="294"/>
      <c r="W124" s="383">
        <f t="shared" si="10"/>
        <v>0</v>
      </c>
      <c r="AG124" s="333" t="s">
        <v>57</v>
      </c>
      <c r="AH124" s="207" t="s">
        <v>57</v>
      </c>
      <c r="AI124" s="207" t="s">
        <v>58</v>
      </c>
      <c r="AJ124" s="207" t="s">
        <v>57</v>
      </c>
      <c r="AK124" s="207" t="s">
        <v>58</v>
      </c>
      <c r="AL124" s="207" t="s">
        <v>58</v>
      </c>
      <c r="AM124" s="207" t="s">
        <v>58</v>
      </c>
      <c r="AN124" s="207" t="s">
        <v>58</v>
      </c>
      <c r="AO124" s="207" t="s">
        <v>57</v>
      </c>
      <c r="AP124" s="207" t="s">
        <v>57</v>
      </c>
      <c r="AQ124" s="207" t="s">
        <v>57</v>
      </c>
      <c r="AR124" s="207" t="s">
        <v>57</v>
      </c>
      <c r="AS124" s="207" t="s">
        <v>58</v>
      </c>
      <c r="AT124" s="207" t="s">
        <v>58</v>
      </c>
      <c r="AU124" s="207" t="s">
        <v>58</v>
      </c>
      <c r="AV124" s="207" t="s">
        <v>57</v>
      </c>
      <c r="AW124" s="207" t="s">
        <v>58</v>
      </c>
      <c r="AX124" s="207" t="s">
        <v>58</v>
      </c>
    </row>
    <row r="125" spans="2:50" s="71" customFormat="1" ht="12.75" hidden="1" x14ac:dyDescent="0.2">
      <c r="B125" s="86" t="s">
        <v>61</v>
      </c>
      <c r="C125" s="436"/>
      <c r="D125" s="392">
        <f t="shared" si="24"/>
        <v>0</v>
      </c>
      <c r="E125" s="374"/>
      <c r="F125" s="435"/>
      <c r="G125" s="387"/>
      <c r="H125" s="80"/>
      <c r="I125" s="80">
        <f t="shared" si="23"/>
        <v>0</v>
      </c>
      <c r="J125" s="374"/>
      <c r="K125" s="194"/>
      <c r="L125" s="194"/>
      <c r="M125" s="194"/>
      <c r="N125" s="194"/>
      <c r="O125" s="194"/>
      <c r="P125" s="194"/>
      <c r="Q125" s="194"/>
      <c r="R125" s="194"/>
      <c r="S125" s="194"/>
      <c r="T125" s="374"/>
      <c r="U125" s="419"/>
      <c r="W125" s="378">
        <f t="shared" si="10"/>
        <v>0</v>
      </c>
      <c r="AG125" s="333" t="s">
        <v>58</v>
      </c>
      <c r="AH125" s="207" t="s">
        <v>58</v>
      </c>
      <c r="AI125" s="207" t="s">
        <v>58</v>
      </c>
      <c r="AJ125" s="207" t="s">
        <v>58</v>
      </c>
      <c r="AK125" s="207" t="s">
        <v>58</v>
      </c>
      <c r="AL125" s="207" t="s">
        <v>58</v>
      </c>
      <c r="AM125" s="207" t="s">
        <v>58</v>
      </c>
      <c r="AN125" s="207" t="s">
        <v>58</v>
      </c>
      <c r="AO125" s="207" t="s">
        <v>57</v>
      </c>
      <c r="AP125" s="207" t="s">
        <v>58</v>
      </c>
      <c r="AQ125" s="207" t="s">
        <v>58</v>
      </c>
      <c r="AR125" s="207" t="s">
        <v>58</v>
      </c>
      <c r="AS125" s="207" t="s">
        <v>57</v>
      </c>
      <c r="AT125" s="207" t="s">
        <v>58</v>
      </c>
      <c r="AU125" s="207" t="s">
        <v>58</v>
      </c>
      <c r="AV125" s="207" t="s">
        <v>58</v>
      </c>
      <c r="AW125" s="207" t="s">
        <v>58</v>
      </c>
      <c r="AX125" s="207" t="s">
        <v>58</v>
      </c>
    </row>
    <row r="126" spans="2:50" s="71" customFormat="1" ht="12.75" hidden="1" x14ac:dyDescent="0.2">
      <c r="B126" s="54" t="s">
        <v>142</v>
      </c>
      <c r="C126" s="422"/>
      <c r="D126" s="181">
        <f t="shared" si="24"/>
        <v>0</v>
      </c>
      <c r="E126" s="374"/>
      <c r="F126" s="407"/>
      <c r="G126" s="387"/>
      <c r="H126" s="80"/>
      <c r="I126" s="80">
        <f t="shared" si="23"/>
        <v>0</v>
      </c>
      <c r="J126" s="374"/>
      <c r="K126" s="194"/>
      <c r="L126" s="194"/>
      <c r="M126" s="194"/>
      <c r="N126" s="194"/>
      <c r="O126" s="194"/>
      <c r="P126" s="104"/>
      <c r="Q126" s="104"/>
      <c r="R126" s="104"/>
      <c r="S126" s="104"/>
      <c r="T126" s="374"/>
      <c r="U126" s="419"/>
      <c r="W126" s="80">
        <f t="shared" si="10"/>
        <v>0</v>
      </c>
      <c r="AG126" s="333" t="s">
        <v>57</v>
      </c>
      <c r="AH126" s="207" t="s">
        <v>57</v>
      </c>
      <c r="AI126" s="207" t="s">
        <v>58</v>
      </c>
      <c r="AJ126" s="207" t="s">
        <v>58</v>
      </c>
      <c r="AK126" s="207" t="s">
        <v>58</v>
      </c>
      <c r="AL126" s="207" t="s">
        <v>58</v>
      </c>
      <c r="AM126" s="207" t="s">
        <v>58</v>
      </c>
      <c r="AN126" s="207" t="s">
        <v>58</v>
      </c>
      <c r="AO126" s="207" t="s">
        <v>58</v>
      </c>
      <c r="AP126" s="207" t="s">
        <v>57</v>
      </c>
      <c r="AQ126" s="207" t="s">
        <v>57</v>
      </c>
      <c r="AR126" s="207" t="s">
        <v>58</v>
      </c>
      <c r="AS126" s="207" t="s">
        <v>58</v>
      </c>
      <c r="AT126" s="207" t="s">
        <v>58</v>
      </c>
      <c r="AU126" s="207" t="s">
        <v>58</v>
      </c>
      <c r="AV126" s="207" t="s">
        <v>58</v>
      </c>
      <c r="AW126" s="207" t="s">
        <v>58</v>
      </c>
      <c r="AX126" s="207" t="s">
        <v>58</v>
      </c>
    </row>
    <row r="127" spans="2:50" s="71" customFormat="1" ht="12.75" hidden="1" x14ac:dyDescent="0.2">
      <c r="B127" s="54" t="s">
        <v>303</v>
      </c>
      <c r="C127" s="422"/>
      <c r="D127" s="181">
        <f t="shared" si="24"/>
        <v>0</v>
      </c>
      <c r="E127" s="374"/>
      <c r="F127" s="407"/>
      <c r="G127" s="387"/>
      <c r="H127" s="80">
        <f>F127</f>
        <v>0</v>
      </c>
      <c r="I127" s="80"/>
      <c r="J127" s="374"/>
      <c r="K127" s="194"/>
      <c r="L127" s="194"/>
      <c r="M127" s="194"/>
      <c r="N127" s="194"/>
      <c r="O127" s="194"/>
      <c r="P127" s="194"/>
      <c r="Q127" s="194"/>
      <c r="R127" s="194"/>
      <c r="S127" s="194"/>
      <c r="T127" s="374"/>
      <c r="U127" s="419"/>
      <c r="W127" s="80">
        <f t="shared" si="10"/>
        <v>0</v>
      </c>
      <c r="AG127" s="333" t="s">
        <v>58</v>
      </c>
      <c r="AH127" s="207" t="s">
        <v>58</v>
      </c>
      <c r="AI127" s="207" t="s">
        <v>58</v>
      </c>
      <c r="AJ127" s="207" t="s">
        <v>58</v>
      </c>
      <c r="AK127" s="207" t="s">
        <v>58</v>
      </c>
      <c r="AL127" s="207" t="s">
        <v>58</v>
      </c>
      <c r="AM127" s="207" t="s">
        <v>58</v>
      </c>
      <c r="AN127" s="207" t="s">
        <v>58</v>
      </c>
      <c r="AO127" s="207" t="s">
        <v>57</v>
      </c>
      <c r="AP127" s="207" t="s">
        <v>58</v>
      </c>
      <c r="AQ127" s="207" t="s">
        <v>58</v>
      </c>
      <c r="AR127" s="207" t="s">
        <v>58</v>
      </c>
      <c r="AS127" s="207" t="s">
        <v>57</v>
      </c>
      <c r="AT127" s="207" t="s">
        <v>58</v>
      </c>
      <c r="AU127" s="207" t="s">
        <v>58</v>
      </c>
      <c r="AV127" s="207" t="s">
        <v>58</v>
      </c>
      <c r="AW127" s="207" t="s">
        <v>58</v>
      </c>
      <c r="AX127" s="207" t="s">
        <v>58</v>
      </c>
    </row>
    <row r="128" spans="2:50" s="71" customFormat="1" ht="12.75" hidden="1" x14ac:dyDescent="0.2">
      <c r="B128" s="55" t="s">
        <v>304</v>
      </c>
      <c r="C128" s="422"/>
      <c r="D128" s="181">
        <f t="shared" si="24"/>
        <v>0</v>
      </c>
      <c r="E128" s="374"/>
      <c r="F128" s="407"/>
      <c r="G128" s="387"/>
      <c r="H128" s="80">
        <f t="shared" ref="H128:H131" si="25">F128</f>
        <v>0</v>
      </c>
      <c r="I128" s="80"/>
      <c r="J128" s="374"/>
      <c r="K128" s="194"/>
      <c r="L128" s="194"/>
      <c r="M128" s="194"/>
      <c r="N128" s="194"/>
      <c r="O128" s="194"/>
      <c r="P128" s="194"/>
      <c r="Q128" s="194"/>
      <c r="R128" s="194"/>
      <c r="S128" s="194"/>
      <c r="T128" s="374"/>
      <c r="U128" s="419"/>
      <c r="W128" s="80">
        <f t="shared" si="10"/>
        <v>0</v>
      </c>
      <c r="AG128" s="333" t="s">
        <v>58</v>
      </c>
      <c r="AH128" s="207" t="s">
        <v>58</v>
      </c>
      <c r="AI128" s="207" t="s">
        <v>58</v>
      </c>
      <c r="AJ128" s="207" t="s">
        <v>58</v>
      </c>
      <c r="AK128" s="207" t="s">
        <v>58</v>
      </c>
      <c r="AL128" s="207" t="s">
        <v>58</v>
      </c>
      <c r="AM128" s="207" t="s">
        <v>58</v>
      </c>
      <c r="AN128" s="207" t="s">
        <v>58</v>
      </c>
      <c r="AO128" s="207" t="s">
        <v>57</v>
      </c>
      <c r="AP128" s="207" t="s">
        <v>58</v>
      </c>
      <c r="AQ128" s="207" t="s">
        <v>58</v>
      </c>
      <c r="AR128" s="207" t="s">
        <v>58</v>
      </c>
      <c r="AS128" s="207" t="s">
        <v>58</v>
      </c>
      <c r="AT128" s="207" t="s">
        <v>58</v>
      </c>
      <c r="AU128" s="207" t="s">
        <v>58</v>
      </c>
      <c r="AV128" s="207" t="s">
        <v>58</v>
      </c>
      <c r="AW128" s="207" t="s">
        <v>58</v>
      </c>
      <c r="AX128" s="207" t="s">
        <v>58</v>
      </c>
    </row>
    <row r="129" spans="1:100" s="71" customFormat="1" ht="12.75" hidden="1" x14ac:dyDescent="0.2">
      <c r="B129" s="54" t="s">
        <v>305</v>
      </c>
      <c r="C129" s="422"/>
      <c r="D129" s="181">
        <f t="shared" si="24"/>
        <v>0</v>
      </c>
      <c r="E129" s="374"/>
      <c r="F129" s="407"/>
      <c r="G129" s="387"/>
      <c r="H129" s="80">
        <f t="shared" si="25"/>
        <v>0</v>
      </c>
      <c r="I129" s="80"/>
      <c r="J129" s="374"/>
      <c r="K129" s="194"/>
      <c r="L129" s="194"/>
      <c r="M129" s="194"/>
      <c r="N129" s="194"/>
      <c r="O129" s="194"/>
      <c r="P129" s="194"/>
      <c r="Q129" s="194"/>
      <c r="R129" s="194"/>
      <c r="S129" s="194"/>
      <c r="T129" s="374"/>
      <c r="U129" s="419"/>
      <c r="W129" s="80">
        <f t="shared" si="10"/>
        <v>0</v>
      </c>
      <c r="AG129" s="333" t="s">
        <v>58</v>
      </c>
      <c r="AH129" s="207" t="s">
        <v>58</v>
      </c>
      <c r="AI129" s="207" t="s">
        <v>58</v>
      </c>
      <c r="AJ129" s="207" t="s">
        <v>58</v>
      </c>
      <c r="AK129" s="207" t="s">
        <v>58</v>
      </c>
      <c r="AL129" s="207" t="s">
        <v>58</v>
      </c>
      <c r="AM129" s="207" t="s">
        <v>58</v>
      </c>
      <c r="AN129" s="207" t="s">
        <v>58</v>
      </c>
      <c r="AO129" s="207" t="s">
        <v>57</v>
      </c>
      <c r="AP129" s="207" t="s">
        <v>58</v>
      </c>
      <c r="AQ129" s="207" t="s">
        <v>58</v>
      </c>
      <c r="AR129" s="207" t="s">
        <v>58</v>
      </c>
      <c r="AS129" s="207" t="s">
        <v>57</v>
      </c>
      <c r="AT129" s="207" t="s">
        <v>58</v>
      </c>
      <c r="AU129" s="207" t="s">
        <v>58</v>
      </c>
      <c r="AV129" s="207" t="s">
        <v>58</v>
      </c>
      <c r="AW129" s="207" t="s">
        <v>58</v>
      </c>
      <c r="AX129" s="207" t="s">
        <v>58</v>
      </c>
    </row>
    <row r="130" spans="1:100" s="71" customFormat="1" ht="12.75" hidden="1" x14ac:dyDescent="0.2">
      <c r="B130" s="55" t="s">
        <v>306</v>
      </c>
      <c r="C130" s="422"/>
      <c r="D130" s="181">
        <f t="shared" si="24"/>
        <v>0</v>
      </c>
      <c r="E130" s="374"/>
      <c r="F130" s="407"/>
      <c r="G130" s="387"/>
      <c r="H130" s="80">
        <f t="shared" si="25"/>
        <v>0</v>
      </c>
      <c r="I130" s="80"/>
      <c r="J130" s="374"/>
      <c r="K130" s="194"/>
      <c r="L130" s="194"/>
      <c r="M130" s="194"/>
      <c r="N130" s="194"/>
      <c r="O130" s="194"/>
      <c r="P130" s="194"/>
      <c r="Q130" s="194"/>
      <c r="R130" s="194"/>
      <c r="S130" s="194"/>
      <c r="T130" s="374"/>
      <c r="U130" s="419"/>
      <c r="W130" s="80">
        <f t="shared" si="10"/>
        <v>0</v>
      </c>
      <c r="AG130" s="333" t="s">
        <v>58</v>
      </c>
      <c r="AH130" s="207" t="s">
        <v>58</v>
      </c>
      <c r="AI130" s="207" t="s">
        <v>58</v>
      </c>
      <c r="AJ130" s="207" t="s">
        <v>58</v>
      </c>
      <c r="AK130" s="207" t="s">
        <v>58</v>
      </c>
      <c r="AL130" s="207" t="s">
        <v>58</v>
      </c>
      <c r="AM130" s="207" t="s">
        <v>58</v>
      </c>
      <c r="AN130" s="207" t="s">
        <v>58</v>
      </c>
      <c r="AO130" s="207" t="s">
        <v>57</v>
      </c>
      <c r="AP130" s="207" t="s">
        <v>58</v>
      </c>
      <c r="AQ130" s="207" t="s">
        <v>58</v>
      </c>
      <c r="AR130" s="207" t="s">
        <v>58</v>
      </c>
      <c r="AS130" s="207" t="s">
        <v>58</v>
      </c>
      <c r="AT130" s="207" t="s">
        <v>58</v>
      </c>
      <c r="AU130" s="207" t="s">
        <v>58</v>
      </c>
      <c r="AV130" s="207" t="s">
        <v>58</v>
      </c>
      <c r="AW130" s="207" t="s">
        <v>58</v>
      </c>
      <c r="AX130" s="207" t="s">
        <v>58</v>
      </c>
    </row>
    <row r="131" spans="1:100" s="71" customFormat="1" ht="12.75" hidden="1" x14ac:dyDescent="0.2">
      <c r="B131" s="54" t="s">
        <v>307</v>
      </c>
      <c r="C131" s="422"/>
      <c r="D131" s="181">
        <f t="shared" si="24"/>
        <v>0</v>
      </c>
      <c r="E131" s="374"/>
      <c r="F131" s="407"/>
      <c r="G131" s="387"/>
      <c r="H131" s="80">
        <f t="shared" si="25"/>
        <v>0</v>
      </c>
      <c r="I131" s="80"/>
      <c r="J131" s="374"/>
      <c r="K131" s="194"/>
      <c r="L131" s="194"/>
      <c r="M131" s="194"/>
      <c r="N131" s="194"/>
      <c r="O131" s="194"/>
      <c r="P131" s="194"/>
      <c r="Q131" s="194"/>
      <c r="R131" s="194"/>
      <c r="S131" s="194"/>
      <c r="T131" s="374"/>
      <c r="U131" s="419"/>
      <c r="W131" s="80">
        <f t="shared" si="10"/>
        <v>0</v>
      </c>
      <c r="AG131" s="333" t="s">
        <v>58</v>
      </c>
      <c r="AH131" s="207" t="s">
        <v>58</v>
      </c>
      <c r="AI131" s="207" t="s">
        <v>58</v>
      </c>
      <c r="AJ131" s="207" t="s">
        <v>58</v>
      </c>
      <c r="AK131" s="207" t="s">
        <v>58</v>
      </c>
      <c r="AL131" s="207" t="s">
        <v>58</v>
      </c>
      <c r="AM131" s="207" t="s">
        <v>58</v>
      </c>
      <c r="AN131" s="207" t="s">
        <v>58</v>
      </c>
      <c r="AO131" s="207" t="s">
        <v>57</v>
      </c>
      <c r="AP131" s="207" t="s">
        <v>58</v>
      </c>
      <c r="AQ131" s="207" t="s">
        <v>58</v>
      </c>
      <c r="AR131" s="207" t="s">
        <v>58</v>
      </c>
      <c r="AS131" s="207" t="s">
        <v>58</v>
      </c>
      <c r="AT131" s="207" t="s">
        <v>58</v>
      </c>
      <c r="AU131" s="207" t="s">
        <v>58</v>
      </c>
      <c r="AV131" s="207" t="s">
        <v>58</v>
      </c>
      <c r="AW131" s="207" t="s">
        <v>58</v>
      </c>
      <c r="AX131" s="207" t="s">
        <v>58</v>
      </c>
    </row>
    <row r="132" spans="1:100" s="71" customFormat="1" ht="12.75" hidden="1" x14ac:dyDescent="0.2">
      <c r="B132" s="55" t="s">
        <v>41</v>
      </c>
      <c r="C132" s="422"/>
      <c r="D132" s="181">
        <f t="shared" si="24"/>
        <v>0</v>
      </c>
      <c r="E132" s="374"/>
      <c r="F132" s="407"/>
      <c r="G132" s="387"/>
      <c r="H132" s="80"/>
      <c r="I132" s="80">
        <f t="shared" si="23"/>
        <v>0</v>
      </c>
      <c r="J132" s="374"/>
      <c r="K132" s="194"/>
      <c r="L132" s="194"/>
      <c r="M132" s="194"/>
      <c r="N132" s="194"/>
      <c r="O132" s="194"/>
      <c r="P132" s="194"/>
      <c r="Q132" s="194"/>
      <c r="R132" s="194"/>
      <c r="S132" s="194"/>
      <c r="T132" s="374"/>
      <c r="U132" s="419"/>
      <c r="W132" s="80">
        <f t="shared" si="10"/>
        <v>0</v>
      </c>
      <c r="AG132" s="333" t="s">
        <v>58</v>
      </c>
      <c r="AH132" s="207" t="s">
        <v>57</v>
      </c>
      <c r="AI132" s="207" t="s">
        <v>58</v>
      </c>
      <c r="AJ132" s="207" t="s">
        <v>58</v>
      </c>
      <c r="AK132" s="207" t="s">
        <v>58</v>
      </c>
      <c r="AL132" s="207" t="s">
        <v>58</v>
      </c>
      <c r="AM132" s="207" t="s">
        <v>58</v>
      </c>
      <c r="AN132" s="207" t="s">
        <v>58</v>
      </c>
      <c r="AO132" s="207" t="s">
        <v>57</v>
      </c>
      <c r="AP132" s="207" t="s">
        <v>57</v>
      </c>
      <c r="AQ132" s="207" t="s">
        <v>57</v>
      </c>
      <c r="AR132" s="207" t="s">
        <v>58</v>
      </c>
      <c r="AS132" s="207" t="s">
        <v>57</v>
      </c>
      <c r="AT132" s="207" t="s">
        <v>57</v>
      </c>
      <c r="AU132" s="207" t="s">
        <v>58</v>
      </c>
      <c r="AV132" s="207" t="s">
        <v>58</v>
      </c>
      <c r="AW132" s="207" t="s">
        <v>57</v>
      </c>
      <c r="AX132" s="207" t="s">
        <v>57</v>
      </c>
    </row>
    <row r="133" spans="1:100" s="71" customFormat="1" ht="12.75" hidden="1" x14ac:dyDescent="0.2">
      <c r="B133" s="54" t="s">
        <v>11</v>
      </c>
      <c r="C133" s="422"/>
      <c r="D133" s="181">
        <f t="shared" si="24"/>
        <v>0</v>
      </c>
      <c r="E133" s="374"/>
      <c r="F133" s="407"/>
      <c r="G133" s="387"/>
      <c r="H133" s="80"/>
      <c r="I133" s="80">
        <f t="shared" si="23"/>
        <v>0</v>
      </c>
      <c r="J133" s="374"/>
      <c r="K133" s="194"/>
      <c r="L133" s="194"/>
      <c r="M133" s="194"/>
      <c r="N133" s="194"/>
      <c r="O133" s="194"/>
      <c r="P133" s="194"/>
      <c r="Q133" s="194"/>
      <c r="R133" s="194"/>
      <c r="S133" s="194"/>
      <c r="T133" s="374"/>
      <c r="U133" s="419"/>
      <c r="W133" s="80">
        <f t="shared" si="10"/>
        <v>0</v>
      </c>
      <c r="AG133" s="333" t="s">
        <v>57</v>
      </c>
      <c r="AH133" s="207" t="s">
        <v>57</v>
      </c>
      <c r="AI133" s="207" t="s">
        <v>58</v>
      </c>
      <c r="AJ133" s="207" t="s">
        <v>58</v>
      </c>
      <c r="AK133" s="207" t="s">
        <v>58</v>
      </c>
      <c r="AL133" s="207" t="s">
        <v>58</v>
      </c>
      <c r="AM133" s="207" t="s">
        <v>58</v>
      </c>
      <c r="AN133" s="207" t="s">
        <v>58</v>
      </c>
      <c r="AO133" s="207" t="s">
        <v>57</v>
      </c>
      <c r="AP133" s="207" t="s">
        <v>57</v>
      </c>
      <c r="AQ133" s="207" t="s">
        <v>57</v>
      </c>
      <c r="AR133" s="207" t="s">
        <v>58</v>
      </c>
      <c r="AS133" s="207" t="s">
        <v>58</v>
      </c>
      <c r="AT133" s="207" t="s">
        <v>58</v>
      </c>
      <c r="AU133" s="207" t="s">
        <v>58</v>
      </c>
      <c r="AV133" s="207" t="s">
        <v>58</v>
      </c>
      <c r="AW133" s="207" t="s">
        <v>58</v>
      </c>
      <c r="AX133" s="207" t="s">
        <v>58</v>
      </c>
    </row>
    <row r="134" spans="1:100" s="71" customFormat="1" ht="12.75" hidden="1" x14ac:dyDescent="0.2">
      <c r="B134" s="54" t="s">
        <v>308</v>
      </c>
      <c r="C134" s="422"/>
      <c r="D134" s="181">
        <f t="shared" si="24"/>
        <v>0</v>
      </c>
      <c r="E134" s="374"/>
      <c r="F134" s="407"/>
      <c r="G134" s="387"/>
      <c r="H134" s="80"/>
      <c r="I134" s="80">
        <f t="shared" si="23"/>
        <v>0</v>
      </c>
      <c r="J134" s="374"/>
      <c r="K134" s="194"/>
      <c r="L134" s="194"/>
      <c r="M134" s="194"/>
      <c r="N134" s="194"/>
      <c r="O134" s="194"/>
      <c r="P134" s="194"/>
      <c r="Q134" s="194"/>
      <c r="R134" s="194"/>
      <c r="S134" s="194"/>
      <c r="T134" s="374"/>
      <c r="U134" s="419"/>
      <c r="W134" s="80">
        <f t="shared" si="10"/>
        <v>0</v>
      </c>
      <c r="AG134" s="333" t="s">
        <v>57</v>
      </c>
      <c r="AH134" s="207" t="s">
        <v>57</v>
      </c>
      <c r="AI134" s="207" t="s">
        <v>58</v>
      </c>
      <c r="AJ134" s="207" t="s">
        <v>58</v>
      </c>
      <c r="AK134" s="207" t="s">
        <v>58</v>
      </c>
      <c r="AL134" s="207" t="s">
        <v>58</v>
      </c>
      <c r="AM134" s="207" t="s">
        <v>58</v>
      </c>
      <c r="AN134" s="207" t="s">
        <v>58</v>
      </c>
      <c r="AO134" s="207" t="s">
        <v>57</v>
      </c>
      <c r="AP134" s="207" t="s">
        <v>57</v>
      </c>
      <c r="AQ134" s="207" t="s">
        <v>57</v>
      </c>
      <c r="AR134" s="207" t="s">
        <v>58</v>
      </c>
      <c r="AS134" s="207" t="s">
        <v>58</v>
      </c>
      <c r="AT134" s="207" t="s">
        <v>57</v>
      </c>
      <c r="AU134" s="207" t="s">
        <v>58</v>
      </c>
      <c r="AV134" s="207" t="s">
        <v>58</v>
      </c>
      <c r="AW134" s="207" t="s">
        <v>57</v>
      </c>
      <c r="AX134" s="207" t="s">
        <v>57</v>
      </c>
    </row>
    <row r="135" spans="1:100" s="71" customFormat="1" ht="12.75" hidden="1" x14ac:dyDescent="0.2">
      <c r="B135" s="55" t="s">
        <v>309</v>
      </c>
      <c r="C135" s="422"/>
      <c r="D135" s="181">
        <f t="shared" si="24"/>
        <v>0</v>
      </c>
      <c r="E135" s="374"/>
      <c r="F135" s="407"/>
      <c r="G135" s="387"/>
      <c r="H135" s="80"/>
      <c r="I135" s="80">
        <f t="shared" si="23"/>
        <v>0</v>
      </c>
      <c r="J135" s="374"/>
      <c r="K135" s="194"/>
      <c r="L135" s="194"/>
      <c r="M135" s="194"/>
      <c r="N135" s="194"/>
      <c r="O135" s="194"/>
      <c r="P135" s="194"/>
      <c r="Q135" s="194"/>
      <c r="R135" s="194"/>
      <c r="S135" s="194"/>
      <c r="T135" s="374"/>
      <c r="U135" s="419"/>
      <c r="W135" s="80">
        <f t="shared" si="10"/>
        <v>0</v>
      </c>
      <c r="AG135" s="333" t="s">
        <v>58</v>
      </c>
      <c r="AH135" s="207" t="s">
        <v>58</v>
      </c>
      <c r="AI135" s="207" t="s">
        <v>58</v>
      </c>
      <c r="AJ135" s="207" t="s">
        <v>57</v>
      </c>
      <c r="AK135" s="207" t="s">
        <v>58</v>
      </c>
      <c r="AL135" s="207" t="s">
        <v>58</v>
      </c>
      <c r="AM135" s="207" t="s">
        <v>58</v>
      </c>
      <c r="AN135" s="207" t="s">
        <v>58</v>
      </c>
      <c r="AO135" s="207" t="s">
        <v>58</v>
      </c>
      <c r="AP135" s="207" t="s">
        <v>57</v>
      </c>
      <c r="AQ135" s="207" t="s">
        <v>58</v>
      </c>
      <c r="AR135" s="207" t="s">
        <v>58</v>
      </c>
      <c r="AS135" s="207" t="s">
        <v>58</v>
      </c>
      <c r="AT135" s="207" t="s">
        <v>58</v>
      </c>
      <c r="AU135" s="207" t="s">
        <v>58</v>
      </c>
      <c r="AV135" s="207" t="s">
        <v>58</v>
      </c>
      <c r="AW135" s="207" t="s">
        <v>58</v>
      </c>
      <c r="AX135" s="207" t="s">
        <v>58</v>
      </c>
    </row>
    <row r="136" spans="1:100" s="71" customFormat="1" ht="13.5" hidden="1" thickBot="1" x14ac:dyDescent="0.25">
      <c r="B136" s="38" t="s">
        <v>47</v>
      </c>
      <c r="C136" s="417"/>
      <c r="D136" s="185">
        <f t="shared" si="24"/>
        <v>0</v>
      </c>
      <c r="E136" s="374"/>
      <c r="F136" s="413"/>
      <c r="G136" s="387"/>
      <c r="H136" s="383"/>
      <c r="I136" s="383">
        <f>F136</f>
        <v>0</v>
      </c>
      <c r="J136" s="374"/>
      <c r="K136" s="194"/>
      <c r="L136" s="194"/>
      <c r="M136" s="194"/>
      <c r="N136" s="194"/>
      <c r="O136" s="194"/>
      <c r="P136" s="438"/>
      <c r="Q136" s="183">
        <f>IFERROR(P136/$AC$1,0)</f>
        <v>0</v>
      </c>
      <c r="R136" s="194"/>
      <c r="S136" s="439"/>
      <c r="T136" s="374"/>
      <c r="U136" s="427"/>
      <c r="W136" s="383">
        <f t="shared" si="10"/>
        <v>0</v>
      </c>
      <c r="AG136" s="333" t="s">
        <v>57</v>
      </c>
      <c r="AH136" s="207" t="s">
        <v>57</v>
      </c>
      <c r="AI136" s="207" t="s">
        <v>58</v>
      </c>
      <c r="AJ136" s="207" t="s">
        <v>58</v>
      </c>
      <c r="AK136" s="207" t="s">
        <v>58</v>
      </c>
      <c r="AL136" s="207" t="s">
        <v>58</v>
      </c>
      <c r="AM136" s="207" t="s">
        <v>58</v>
      </c>
      <c r="AN136" s="207" t="s">
        <v>58</v>
      </c>
      <c r="AO136" s="207" t="s">
        <v>57</v>
      </c>
      <c r="AP136" s="207" t="s">
        <v>57</v>
      </c>
      <c r="AQ136" s="207" t="s">
        <v>57</v>
      </c>
      <c r="AR136" s="207" t="s">
        <v>58</v>
      </c>
      <c r="AS136" s="207" t="s">
        <v>57</v>
      </c>
      <c r="AT136" s="207" t="s">
        <v>57</v>
      </c>
      <c r="AU136" s="207" t="s">
        <v>58</v>
      </c>
      <c r="AV136" s="207" t="s">
        <v>58</v>
      </c>
      <c r="AW136" s="207" t="s">
        <v>57</v>
      </c>
      <c r="AX136" s="207" t="s">
        <v>57</v>
      </c>
    </row>
    <row r="137" spans="1:100" x14ac:dyDescent="0.25">
      <c r="A137" s="6"/>
      <c r="B137" s="7"/>
      <c r="C137" s="186"/>
      <c r="D137" s="187"/>
      <c r="F137" s="7"/>
      <c r="H137" s="7"/>
      <c r="I137" s="7"/>
      <c r="P137" s="115"/>
      <c r="Q137" s="115"/>
      <c r="R137" s="115"/>
      <c r="S137" s="115"/>
      <c r="U137" s="7"/>
      <c r="V137" s="6"/>
      <c r="W137" s="7"/>
      <c r="X137" s="6"/>
      <c r="Y137" s="6"/>
      <c r="Z137" s="6"/>
      <c r="AA137" s="115"/>
      <c r="AB137" s="115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197"/>
      <c r="D138" s="198"/>
      <c r="F138" s="6"/>
      <c r="H138" s="6"/>
      <c r="I138" s="6"/>
      <c r="P138" s="115"/>
      <c r="Q138" s="115"/>
      <c r="R138" s="115"/>
      <c r="S138" s="115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197"/>
      <c r="D139" s="198"/>
      <c r="F139" s="6"/>
      <c r="H139" s="6"/>
      <c r="I139" s="6"/>
      <c r="P139" s="115"/>
      <c r="Q139" s="115"/>
      <c r="R139" s="115"/>
      <c r="S139" s="115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197"/>
      <c r="D140" s="198"/>
      <c r="F140" s="6"/>
      <c r="H140" s="6"/>
      <c r="I140" s="6"/>
      <c r="P140" s="115"/>
      <c r="Q140" s="115"/>
      <c r="R140" s="115"/>
      <c r="S140" s="115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197"/>
      <c r="D141" s="198"/>
      <c r="F141" s="6"/>
      <c r="H141" s="6"/>
      <c r="I141" s="6"/>
      <c r="P141" s="115"/>
      <c r="Q141" s="115"/>
      <c r="R141" s="115"/>
      <c r="S141" s="115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197"/>
      <c r="D142" s="198"/>
      <c r="F142" s="6"/>
      <c r="H142" s="6"/>
      <c r="I142" s="6"/>
      <c r="P142" s="115"/>
      <c r="Q142" s="115"/>
      <c r="R142" s="115"/>
      <c r="S142" s="115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197"/>
      <c r="D143" s="198"/>
      <c r="F143" s="6"/>
      <c r="H143" s="6"/>
      <c r="I143" s="6"/>
      <c r="P143" s="115"/>
      <c r="Q143" s="115"/>
      <c r="R143" s="115"/>
      <c r="S143" s="115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197"/>
      <c r="D144" s="198"/>
      <c r="F144" s="6"/>
      <c r="H144" s="6"/>
      <c r="I144" s="6"/>
      <c r="P144" s="115"/>
      <c r="Q144" s="115"/>
      <c r="R144" s="115"/>
      <c r="S144" s="115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197"/>
      <c r="D145" s="198"/>
      <c r="F145" s="6"/>
      <c r="H145" s="6"/>
      <c r="I145" s="6"/>
      <c r="P145" s="115"/>
      <c r="Q145" s="115"/>
      <c r="R145" s="115"/>
      <c r="S145" s="115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197"/>
      <c r="D146" s="198"/>
      <c r="F146" s="6"/>
      <c r="H146" s="6"/>
      <c r="I146" s="6"/>
      <c r="P146" s="115"/>
      <c r="Q146" s="115"/>
      <c r="R146" s="115"/>
      <c r="S146" s="115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197"/>
      <c r="D147" s="198"/>
      <c r="F147" s="6"/>
      <c r="H147" s="6"/>
      <c r="I147" s="6"/>
      <c r="P147" s="115"/>
      <c r="Q147" s="115"/>
      <c r="R147" s="115"/>
      <c r="S147" s="115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197"/>
      <c r="D148" s="198"/>
      <c r="F148" s="6"/>
      <c r="H148" s="6"/>
      <c r="I148" s="6"/>
      <c r="P148" s="115"/>
      <c r="Q148" s="115"/>
      <c r="R148" s="115"/>
      <c r="S148" s="115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197"/>
      <c r="D149" s="198"/>
      <c r="F149" s="6"/>
      <c r="H149" s="6"/>
      <c r="I149" s="6"/>
      <c r="P149" s="115"/>
      <c r="Q149" s="115"/>
      <c r="R149" s="115"/>
      <c r="S149" s="115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197"/>
      <c r="D150" s="198"/>
      <c r="F150" s="6"/>
      <c r="H150" s="6"/>
      <c r="I150" s="6"/>
      <c r="P150" s="115"/>
      <c r="Q150" s="115"/>
      <c r="R150" s="115"/>
      <c r="S150" s="115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197"/>
      <c r="D151" s="198"/>
      <c r="F151" s="6"/>
      <c r="H151" s="6"/>
      <c r="I151" s="6"/>
      <c r="P151" s="115"/>
      <c r="Q151" s="115"/>
      <c r="R151" s="115"/>
      <c r="S151" s="115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197"/>
      <c r="D152" s="198"/>
      <c r="F152" s="6"/>
      <c r="H152" s="6"/>
      <c r="I152" s="6"/>
      <c r="P152" s="115"/>
      <c r="Q152" s="115"/>
      <c r="R152" s="115"/>
      <c r="S152" s="115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197"/>
      <c r="D153" s="198"/>
      <c r="F153" s="6"/>
      <c r="H153" s="6"/>
      <c r="I153" s="6"/>
      <c r="P153" s="115"/>
      <c r="Q153" s="115"/>
      <c r="R153" s="115"/>
      <c r="S153" s="115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197"/>
      <c r="D154" s="198"/>
      <c r="F154" s="6"/>
      <c r="H154" s="6"/>
      <c r="I154" s="6"/>
      <c r="P154" s="115"/>
      <c r="Q154" s="115"/>
      <c r="R154" s="115"/>
      <c r="S154" s="115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197"/>
      <c r="D155" s="198"/>
      <c r="F155" s="6"/>
      <c r="H155" s="6"/>
      <c r="I155" s="6"/>
      <c r="P155" s="115"/>
      <c r="Q155" s="115"/>
      <c r="R155" s="115"/>
      <c r="S155" s="115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197"/>
      <c r="D156" s="198"/>
      <c r="F156" s="6"/>
      <c r="H156" s="6"/>
      <c r="I156" s="6"/>
      <c r="P156" s="115"/>
      <c r="Q156" s="115"/>
      <c r="R156" s="115"/>
      <c r="S156" s="115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197"/>
      <c r="D157" s="198"/>
      <c r="F157" s="6"/>
      <c r="H157" s="6"/>
      <c r="I157" s="6"/>
      <c r="P157" s="115"/>
      <c r="Q157" s="115"/>
      <c r="R157" s="115"/>
      <c r="S157" s="115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197"/>
      <c r="D158" s="198"/>
      <c r="F158" s="6"/>
      <c r="H158" s="6"/>
      <c r="I158" s="6"/>
      <c r="P158" s="115"/>
      <c r="Q158" s="115"/>
      <c r="R158" s="115"/>
      <c r="S158" s="115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197"/>
      <c r="D159" s="198"/>
      <c r="F159" s="6"/>
      <c r="H159" s="6"/>
      <c r="I159" s="6"/>
      <c r="P159" s="115"/>
      <c r="Q159" s="115"/>
      <c r="R159" s="115"/>
      <c r="S159" s="115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197"/>
      <c r="D160" s="198"/>
      <c r="F160" s="6"/>
      <c r="H160" s="6"/>
      <c r="I160" s="6"/>
      <c r="P160" s="115"/>
      <c r="Q160" s="115"/>
      <c r="R160" s="115"/>
      <c r="S160" s="115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197"/>
      <c r="D161" s="198"/>
      <c r="F161" s="6"/>
      <c r="H161" s="6"/>
      <c r="I161" s="6"/>
      <c r="P161" s="115"/>
      <c r="Q161" s="115"/>
      <c r="R161" s="115"/>
      <c r="S161" s="115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197"/>
      <c r="D162" s="198"/>
      <c r="F162" s="6"/>
      <c r="H162" s="6"/>
      <c r="I162" s="6"/>
      <c r="P162" s="115"/>
      <c r="Q162" s="115"/>
      <c r="R162" s="115"/>
      <c r="S162" s="115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197"/>
      <c r="D163" s="198"/>
      <c r="F163" s="6"/>
      <c r="H163" s="6"/>
      <c r="I163" s="6"/>
      <c r="P163" s="115"/>
      <c r="Q163" s="115"/>
      <c r="R163" s="115"/>
      <c r="S163" s="115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197"/>
      <c r="D164" s="198"/>
      <c r="F164" s="6"/>
      <c r="H164" s="6"/>
      <c r="I164" s="6"/>
      <c r="P164" s="115"/>
      <c r="Q164" s="115"/>
      <c r="R164" s="115"/>
      <c r="S164" s="115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197"/>
      <c r="D165" s="198"/>
      <c r="F165" s="6"/>
      <c r="H165" s="6"/>
      <c r="I165" s="6"/>
      <c r="P165" s="115"/>
      <c r="Q165" s="115"/>
      <c r="R165" s="115"/>
      <c r="S165" s="115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197"/>
      <c r="D166" s="198"/>
      <c r="F166" s="6"/>
      <c r="H166" s="6"/>
      <c r="I166" s="6"/>
      <c r="P166" s="115"/>
      <c r="Q166" s="115"/>
      <c r="R166" s="115"/>
      <c r="S166" s="115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197"/>
      <c r="D167" s="198"/>
      <c r="F167" s="6"/>
      <c r="H167" s="6"/>
      <c r="I167" s="6"/>
      <c r="P167" s="115"/>
      <c r="Q167" s="115"/>
      <c r="R167" s="115"/>
      <c r="S167" s="115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197"/>
      <c r="D168" s="198"/>
      <c r="F168" s="6"/>
      <c r="H168" s="6"/>
      <c r="I168" s="6"/>
      <c r="P168" s="115"/>
      <c r="Q168" s="115"/>
      <c r="R168" s="115"/>
      <c r="S168" s="115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197"/>
      <c r="D169" s="198"/>
      <c r="F169" s="6"/>
      <c r="H169" s="6"/>
      <c r="I169" s="6"/>
      <c r="P169" s="115"/>
      <c r="Q169" s="115"/>
      <c r="R169" s="115"/>
      <c r="S169" s="115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197"/>
      <c r="D170" s="198"/>
      <c r="F170" s="6"/>
      <c r="H170" s="6"/>
      <c r="I170" s="6"/>
      <c r="P170" s="115"/>
      <c r="Q170" s="115"/>
      <c r="R170" s="115"/>
      <c r="S170" s="115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197"/>
      <c r="D171" s="198"/>
      <c r="F171" s="6"/>
      <c r="H171" s="6"/>
      <c r="I171" s="6"/>
      <c r="P171" s="115"/>
      <c r="Q171" s="115"/>
      <c r="R171" s="115"/>
      <c r="S171" s="115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197"/>
      <c r="D172" s="198"/>
      <c r="F172" s="6"/>
      <c r="H172" s="6"/>
      <c r="I172" s="6"/>
      <c r="P172" s="115"/>
      <c r="Q172" s="115"/>
      <c r="R172" s="115"/>
      <c r="S172" s="115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197"/>
      <c r="D173" s="198"/>
      <c r="F173" s="6"/>
      <c r="H173" s="6"/>
      <c r="I173" s="6"/>
      <c r="P173" s="115"/>
      <c r="Q173" s="115"/>
      <c r="R173" s="115"/>
      <c r="S173" s="115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197"/>
      <c r="D174" s="198"/>
      <c r="F174" s="6"/>
      <c r="H174" s="6"/>
      <c r="I174" s="6"/>
      <c r="P174" s="115"/>
      <c r="Q174" s="115"/>
      <c r="R174" s="115"/>
      <c r="S174" s="115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197"/>
      <c r="D175" s="198"/>
      <c r="F175" s="6"/>
      <c r="H175" s="6"/>
      <c r="I175" s="6"/>
      <c r="P175" s="115"/>
      <c r="Q175" s="115"/>
      <c r="R175" s="115"/>
      <c r="S175" s="115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197"/>
      <c r="D176" s="198"/>
      <c r="F176" s="6"/>
      <c r="H176" s="6"/>
      <c r="I176" s="6"/>
      <c r="P176" s="115"/>
      <c r="Q176" s="115"/>
      <c r="R176" s="115"/>
      <c r="S176" s="115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197"/>
      <c r="D177" s="198"/>
      <c r="F177" s="6"/>
      <c r="H177" s="6"/>
      <c r="I177" s="6"/>
      <c r="P177" s="115"/>
      <c r="Q177" s="115"/>
      <c r="R177" s="115"/>
      <c r="S177" s="115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197"/>
      <c r="D178" s="198"/>
      <c r="F178" s="6"/>
      <c r="H178" s="6"/>
      <c r="I178" s="6"/>
      <c r="P178" s="115"/>
      <c r="Q178" s="115"/>
      <c r="R178" s="115"/>
      <c r="S178" s="115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197"/>
      <c r="D179" s="198"/>
      <c r="F179" s="6"/>
      <c r="H179" s="6"/>
      <c r="I179" s="6"/>
      <c r="P179" s="115"/>
      <c r="Q179" s="115"/>
      <c r="R179" s="115"/>
      <c r="S179" s="115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197"/>
      <c r="D180" s="198"/>
      <c r="F180" s="6"/>
      <c r="H180" s="6"/>
      <c r="I180" s="6"/>
      <c r="P180" s="115"/>
      <c r="Q180" s="115"/>
      <c r="R180" s="115"/>
      <c r="S180" s="115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197"/>
      <c r="D181" s="198"/>
      <c r="F181" s="6"/>
      <c r="H181" s="6"/>
      <c r="I181" s="6"/>
      <c r="P181" s="115"/>
      <c r="Q181" s="115"/>
      <c r="R181" s="115"/>
      <c r="S181" s="115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197"/>
      <c r="D182" s="198"/>
      <c r="F182" s="6"/>
      <c r="H182" s="6"/>
      <c r="I182" s="6"/>
      <c r="P182" s="115"/>
      <c r="Q182" s="115"/>
      <c r="R182" s="115"/>
      <c r="S182" s="115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197"/>
      <c r="D183" s="198"/>
      <c r="F183" s="6"/>
      <c r="H183" s="6"/>
      <c r="I183" s="6"/>
      <c r="P183" s="115"/>
      <c r="Q183" s="115"/>
      <c r="R183" s="115"/>
      <c r="S183" s="115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197"/>
      <c r="D184" s="198"/>
      <c r="F184" s="6"/>
      <c r="H184" s="6"/>
      <c r="I184" s="6"/>
      <c r="P184" s="115"/>
      <c r="Q184" s="115"/>
      <c r="R184" s="115"/>
      <c r="S184" s="115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197"/>
      <c r="D185" s="198"/>
      <c r="F185" s="6"/>
      <c r="H185" s="6"/>
      <c r="I185" s="6"/>
      <c r="P185" s="115"/>
      <c r="Q185" s="115"/>
      <c r="R185" s="115"/>
      <c r="S185" s="115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197"/>
      <c r="D186" s="198"/>
      <c r="F186" s="6"/>
      <c r="H186" s="6"/>
      <c r="I186" s="6"/>
      <c r="P186" s="115"/>
      <c r="Q186" s="115"/>
      <c r="R186" s="115"/>
      <c r="S186" s="115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197"/>
      <c r="D187" s="198"/>
      <c r="F187" s="6"/>
      <c r="H187" s="6"/>
      <c r="I187" s="6"/>
      <c r="P187" s="115"/>
      <c r="Q187" s="115"/>
      <c r="R187" s="115"/>
      <c r="S187" s="115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197"/>
      <c r="D188" s="198"/>
      <c r="F188" s="6"/>
      <c r="H188" s="6"/>
      <c r="I188" s="6"/>
      <c r="P188" s="115"/>
      <c r="Q188" s="115"/>
      <c r="R188" s="115"/>
      <c r="S188" s="115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197"/>
      <c r="D189" s="198"/>
      <c r="F189" s="6"/>
      <c r="H189" s="6"/>
      <c r="I189" s="6"/>
      <c r="P189" s="115"/>
      <c r="Q189" s="115"/>
      <c r="R189" s="115"/>
      <c r="S189" s="115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197"/>
      <c r="D190" s="198"/>
      <c r="F190" s="6"/>
      <c r="H190" s="6"/>
      <c r="I190" s="6"/>
      <c r="P190" s="115"/>
      <c r="Q190" s="115"/>
      <c r="R190" s="115"/>
      <c r="S190" s="115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197"/>
      <c r="D191" s="198"/>
      <c r="F191" s="6"/>
      <c r="H191" s="6"/>
      <c r="I191" s="6"/>
      <c r="P191" s="115"/>
      <c r="Q191" s="115"/>
      <c r="R191" s="115"/>
      <c r="S191" s="115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197"/>
      <c r="D192" s="198"/>
      <c r="F192" s="6"/>
      <c r="H192" s="6"/>
      <c r="I192" s="6"/>
      <c r="P192" s="115"/>
      <c r="Q192" s="115"/>
      <c r="R192" s="115"/>
      <c r="S192" s="115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197"/>
      <c r="D193" s="198"/>
      <c r="F193" s="6"/>
      <c r="H193" s="6"/>
      <c r="I193" s="6"/>
      <c r="P193" s="115"/>
      <c r="Q193" s="115"/>
      <c r="R193" s="115"/>
      <c r="S193" s="115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197"/>
      <c r="D194" s="198"/>
      <c r="F194" s="6"/>
      <c r="H194" s="6"/>
      <c r="I194" s="6"/>
      <c r="P194" s="115"/>
      <c r="Q194" s="115"/>
      <c r="R194" s="115"/>
      <c r="S194" s="115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197"/>
      <c r="D195" s="198"/>
      <c r="F195" s="6"/>
      <c r="H195" s="6"/>
      <c r="I195" s="6"/>
      <c r="P195" s="115"/>
      <c r="Q195" s="115"/>
      <c r="R195" s="115"/>
      <c r="S195" s="115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197"/>
      <c r="D196" s="198"/>
      <c r="F196" s="6"/>
      <c r="H196" s="6"/>
      <c r="I196" s="6"/>
      <c r="P196" s="115"/>
      <c r="Q196" s="115"/>
      <c r="R196" s="115"/>
      <c r="S196" s="115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197"/>
      <c r="D197" s="198"/>
      <c r="F197" s="6"/>
      <c r="H197" s="6"/>
      <c r="I197" s="6"/>
      <c r="P197" s="115"/>
      <c r="Q197" s="115"/>
      <c r="R197" s="115"/>
      <c r="S197" s="115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197"/>
      <c r="D198" s="198"/>
      <c r="F198" s="6"/>
      <c r="H198" s="6"/>
      <c r="I198" s="6"/>
      <c r="P198" s="115"/>
      <c r="Q198" s="115"/>
      <c r="R198" s="115"/>
      <c r="S198" s="115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197"/>
      <c r="D199" s="198"/>
      <c r="F199" s="6"/>
      <c r="H199" s="6"/>
      <c r="I199" s="6"/>
      <c r="P199" s="115"/>
      <c r="Q199" s="115"/>
      <c r="R199" s="115"/>
      <c r="S199" s="115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197"/>
      <c r="D200" s="198"/>
      <c r="F200" s="6"/>
      <c r="H200" s="6"/>
      <c r="I200" s="6"/>
      <c r="P200" s="115"/>
      <c r="Q200" s="115"/>
      <c r="R200" s="115"/>
      <c r="S200" s="115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197"/>
      <c r="D201" s="198"/>
      <c r="F201" s="6"/>
      <c r="H201" s="6"/>
      <c r="I201" s="6"/>
      <c r="P201" s="115"/>
      <c r="Q201" s="115"/>
      <c r="R201" s="115"/>
      <c r="S201" s="115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197"/>
      <c r="D202" s="198"/>
      <c r="F202" s="6"/>
      <c r="H202" s="6"/>
      <c r="I202" s="6"/>
      <c r="P202" s="115"/>
      <c r="Q202" s="115"/>
      <c r="R202" s="115"/>
      <c r="S202" s="115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197"/>
      <c r="D203" s="198"/>
      <c r="F203" s="6"/>
      <c r="H203" s="6"/>
      <c r="I203" s="6"/>
      <c r="P203" s="115"/>
      <c r="Q203" s="115"/>
      <c r="R203" s="115"/>
      <c r="S203" s="115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197"/>
      <c r="D204" s="198"/>
      <c r="F204" s="6"/>
      <c r="H204" s="6"/>
      <c r="I204" s="6"/>
      <c r="P204" s="115"/>
      <c r="Q204" s="115"/>
      <c r="R204" s="115"/>
      <c r="S204" s="115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197"/>
      <c r="D205" s="198"/>
      <c r="F205" s="6"/>
      <c r="H205" s="6"/>
      <c r="I205" s="6"/>
      <c r="P205" s="115"/>
      <c r="Q205" s="115"/>
      <c r="R205" s="115"/>
      <c r="S205" s="115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197"/>
      <c r="D206" s="198"/>
      <c r="F206" s="6"/>
      <c r="H206" s="6"/>
      <c r="I206" s="6"/>
      <c r="P206" s="115"/>
      <c r="Q206" s="115"/>
      <c r="R206" s="115"/>
      <c r="S206" s="115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197"/>
      <c r="D207" s="198"/>
      <c r="F207" s="6"/>
      <c r="H207" s="6"/>
      <c r="I207" s="6"/>
      <c r="P207" s="115"/>
      <c r="Q207" s="115"/>
      <c r="R207" s="115"/>
      <c r="S207" s="115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197"/>
      <c r="D208" s="198"/>
      <c r="F208" s="6"/>
      <c r="H208" s="6"/>
      <c r="I208" s="6"/>
      <c r="P208" s="115"/>
      <c r="Q208" s="115"/>
      <c r="R208" s="115"/>
      <c r="S208" s="115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197"/>
      <c r="D209" s="198"/>
      <c r="F209" s="6"/>
      <c r="H209" s="6"/>
      <c r="I209" s="6"/>
      <c r="P209" s="115"/>
      <c r="Q209" s="115"/>
      <c r="R209" s="115"/>
      <c r="S209" s="115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197"/>
      <c r="D210" s="198"/>
      <c r="F210" s="6"/>
      <c r="H210" s="6"/>
      <c r="I210" s="6"/>
      <c r="P210" s="115"/>
      <c r="Q210" s="115"/>
      <c r="R210" s="115"/>
      <c r="S210" s="115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197"/>
      <c r="D211" s="198"/>
      <c r="F211" s="6"/>
      <c r="H211" s="6"/>
      <c r="I211" s="6"/>
      <c r="P211" s="115"/>
      <c r="Q211" s="115"/>
      <c r="R211" s="115"/>
      <c r="S211" s="115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197"/>
      <c r="D212" s="198"/>
      <c r="F212" s="6"/>
      <c r="H212" s="6"/>
      <c r="I212" s="6"/>
      <c r="P212" s="115"/>
      <c r="Q212" s="115"/>
      <c r="R212" s="115"/>
      <c r="S212" s="115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197"/>
      <c r="D213" s="198"/>
      <c r="F213" s="6"/>
      <c r="H213" s="6"/>
      <c r="I213" s="6"/>
      <c r="P213" s="115"/>
      <c r="Q213" s="115"/>
      <c r="R213" s="115"/>
      <c r="S213" s="115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197"/>
      <c r="D214" s="198"/>
      <c r="F214" s="6"/>
      <c r="H214" s="6"/>
      <c r="I214" s="6"/>
      <c r="P214" s="115"/>
      <c r="Q214" s="115"/>
      <c r="R214" s="115"/>
      <c r="S214" s="115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197"/>
      <c r="D215" s="198"/>
      <c r="F215" s="6"/>
      <c r="H215" s="6"/>
      <c r="I215" s="6"/>
      <c r="P215" s="115"/>
      <c r="Q215" s="115"/>
      <c r="R215" s="115"/>
      <c r="S215" s="115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197"/>
      <c r="D216" s="198"/>
      <c r="F216" s="6"/>
      <c r="H216" s="6"/>
      <c r="I216" s="6"/>
      <c r="P216" s="115"/>
      <c r="Q216" s="115"/>
      <c r="R216" s="115"/>
      <c r="S216" s="115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197"/>
      <c r="D217" s="198"/>
      <c r="F217" s="6"/>
      <c r="H217" s="6"/>
      <c r="I217" s="6"/>
      <c r="P217" s="115"/>
      <c r="Q217" s="115"/>
      <c r="R217" s="115"/>
      <c r="S217" s="115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197"/>
      <c r="D218" s="198"/>
      <c r="F218" s="6"/>
      <c r="H218" s="6"/>
      <c r="I218" s="6"/>
      <c r="P218" s="115"/>
      <c r="Q218" s="115"/>
      <c r="R218" s="115"/>
      <c r="S218" s="115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197"/>
      <c r="D219" s="198"/>
      <c r="F219" s="6"/>
      <c r="H219" s="6"/>
      <c r="I219" s="6"/>
      <c r="P219" s="115"/>
      <c r="Q219" s="115"/>
      <c r="R219" s="115"/>
      <c r="S219" s="115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197"/>
      <c r="D220" s="198"/>
      <c r="F220" s="6"/>
      <c r="H220" s="6"/>
      <c r="I220" s="6"/>
      <c r="P220" s="115"/>
      <c r="Q220" s="115"/>
      <c r="R220" s="115"/>
      <c r="S220" s="115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197"/>
      <c r="D221" s="198"/>
      <c r="F221" s="6"/>
      <c r="H221" s="6"/>
      <c r="I221" s="6"/>
      <c r="P221" s="115"/>
      <c r="Q221" s="115"/>
      <c r="R221" s="115"/>
      <c r="S221" s="115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197"/>
      <c r="D222" s="198"/>
      <c r="F222" s="6"/>
      <c r="H222" s="6"/>
      <c r="I222" s="6"/>
      <c r="P222" s="115"/>
      <c r="Q222" s="115"/>
      <c r="R222" s="115"/>
      <c r="S222" s="115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197"/>
      <c r="D223" s="198"/>
      <c r="F223" s="6"/>
      <c r="H223" s="6"/>
      <c r="I223" s="6"/>
      <c r="P223" s="115"/>
      <c r="Q223" s="115"/>
      <c r="R223" s="115"/>
      <c r="S223" s="115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197"/>
      <c r="D224" s="198"/>
      <c r="F224" s="6"/>
      <c r="H224" s="6"/>
      <c r="I224" s="6"/>
      <c r="P224" s="115"/>
      <c r="Q224" s="115"/>
      <c r="R224" s="115"/>
      <c r="S224" s="115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197"/>
      <c r="D225" s="198"/>
      <c r="F225" s="6"/>
      <c r="H225" s="6"/>
      <c r="I225" s="6"/>
      <c r="P225" s="115"/>
      <c r="Q225" s="115"/>
      <c r="R225" s="115"/>
      <c r="S225" s="115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197"/>
      <c r="D226" s="198"/>
      <c r="F226" s="6"/>
      <c r="H226" s="6"/>
      <c r="I226" s="6"/>
      <c r="P226" s="115"/>
      <c r="Q226" s="115"/>
      <c r="R226" s="115"/>
      <c r="S226" s="115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197"/>
      <c r="D227" s="198"/>
      <c r="F227" s="6"/>
      <c r="H227" s="6"/>
      <c r="I227" s="6"/>
      <c r="P227" s="115"/>
      <c r="Q227" s="115"/>
      <c r="R227" s="115"/>
      <c r="S227" s="115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197"/>
      <c r="D228" s="198"/>
      <c r="F228" s="6"/>
      <c r="H228" s="6"/>
      <c r="I228" s="6"/>
      <c r="P228" s="115"/>
      <c r="Q228" s="115"/>
      <c r="R228" s="115"/>
      <c r="S228" s="115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197"/>
      <c r="D229" s="198"/>
      <c r="F229" s="6"/>
      <c r="H229" s="6"/>
      <c r="I229" s="6"/>
      <c r="P229" s="115"/>
      <c r="Q229" s="115"/>
      <c r="R229" s="115"/>
      <c r="S229" s="115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197"/>
      <c r="D230" s="198"/>
      <c r="F230" s="6"/>
      <c r="H230" s="6"/>
      <c r="I230" s="6"/>
      <c r="P230" s="115"/>
      <c r="Q230" s="115"/>
      <c r="R230" s="115"/>
      <c r="S230" s="115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197"/>
      <c r="D231" s="198"/>
      <c r="F231" s="6"/>
      <c r="H231" s="6"/>
      <c r="I231" s="6"/>
      <c r="P231" s="115"/>
      <c r="Q231" s="115"/>
      <c r="R231" s="115"/>
      <c r="S231" s="115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197"/>
      <c r="D232" s="198"/>
      <c r="F232" s="6"/>
      <c r="H232" s="6"/>
      <c r="I232" s="6"/>
      <c r="P232" s="115"/>
      <c r="Q232" s="115"/>
      <c r="R232" s="115"/>
      <c r="S232" s="115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197"/>
      <c r="D233" s="198"/>
      <c r="F233" s="6"/>
      <c r="H233" s="6"/>
      <c r="I233" s="6"/>
      <c r="P233" s="115"/>
      <c r="Q233" s="115"/>
      <c r="R233" s="115"/>
      <c r="S233" s="115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197"/>
      <c r="D234" s="198"/>
      <c r="F234" s="6"/>
      <c r="H234" s="6"/>
      <c r="I234" s="6"/>
      <c r="P234" s="115"/>
      <c r="Q234" s="115"/>
      <c r="R234" s="115"/>
      <c r="S234" s="115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197"/>
      <c r="D235" s="198"/>
      <c r="F235" s="6"/>
      <c r="H235" s="6"/>
      <c r="I235" s="6"/>
      <c r="P235" s="115"/>
      <c r="Q235" s="115"/>
      <c r="R235" s="115"/>
      <c r="S235" s="115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197"/>
      <c r="D236" s="198"/>
      <c r="F236" s="6"/>
      <c r="H236" s="6"/>
      <c r="I236" s="6"/>
      <c r="P236" s="115"/>
      <c r="Q236" s="115"/>
      <c r="R236" s="115"/>
      <c r="S236" s="115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197"/>
      <c r="D237" s="198"/>
      <c r="F237" s="6"/>
      <c r="H237" s="6"/>
      <c r="I237" s="6"/>
      <c r="P237" s="115"/>
      <c r="Q237" s="115"/>
      <c r="R237" s="115"/>
      <c r="S237" s="115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197"/>
      <c r="D238" s="198"/>
      <c r="F238" s="6"/>
      <c r="H238" s="6"/>
      <c r="I238" s="6"/>
      <c r="P238" s="115"/>
      <c r="Q238" s="115"/>
      <c r="R238" s="115"/>
      <c r="S238" s="115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197"/>
      <c r="D239" s="198"/>
      <c r="F239" s="6"/>
      <c r="H239" s="6"/>
      <c r="I239" s="6"/>
      <c r="P239" s="115"/>
      <c r="Q239" s="115"/>
      <c r="R239" s="115"/>
      <c r="S239" s="115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197"/>
      <c r="D240" s="198"/>
      <c r="F240" s="6"/>
      <c r="H240" s="6"/>
      <c r="I240" s="6"/>
      <c r="P240" s="115"/>
      <c r="Q240" s="115"/>
      <c r="R240" s="115"/>
      <c r="S240" s="115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197"/>
      <c r="D241" s="198"/>
      <c r="F241" s="6"/>
      <c r="H241" s="6"/>
      <c r="I241" s="6"/>
      <c r="P241" s="115"/>
      <c r="Q241" s="115"/>
      <c r="R241" s="115"/>
      <c r="S241" s="115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197"/>
      <c r="D242" s="198"/>
      <c r="F242" s="6"/>
      <c r="H242" s="6"/>
      <c r="I242" s="6"/>
      <c r="P242" s="115"/>
      <c r="Q242" s="115"/>
      <c r="R242" s="115"/>
      <c r="S242" s="115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197"/>
      <c r="D243" s="198"/>
      <c r="F243" s="6"/>
      <c r="H243" s="6"/>
      <c r="I243" s="6"/>
      <c r="P243" s="115"/>
      <c r="Q243" s="115"/>
      <c r="R243" s="115"/>
      <c r="S243" s="115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197"/>
      <c r="D244" s="198"/>
      <c r="F244" s="6"/>
      <c r="H244" s="6"/>
      <c r="I244" s="6"/>
      <c r="P244" s="115"/>
      <c r="Q244" s="115"/>
      <c r="R244" s="115"/>
      <c r="S244" s="115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197"/>
      <c r="D245" s="198"/>
      <c r="F245" s="6"/>
      <c r="H245" s="6"/>
      <c r="I245" s="6"/>
      <c r="P245" s="115"/>
      <c r="Q245" s="115"/>
      <c r="R245" s="115"/>
      <c r="S245" s="115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197"/>
      <c r="D246" s="198"/>
      <c r="F246" s="6"/>
      <c r="H246" s="6"/>
      <c r="I246" s="6"/>
      <c r="P246" s="115"/>
      <c r="Q246" s="115"/>
      <c r="R246" s="115"/>
      <c r="S246" s="115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197"/>
      <c r="D247" s="198"/>
      <c r="F247" s="6"/>
      <c r="H247" s="6"/>
      <c r="I247" s="6"/>
      <c r="P247" s="115"/>
      <c r="Q247" s="115"/>
      <c r="R247" s="115"/>
      <c r="S247" s="115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197"/>
      <c r="D248" s="198"/>
      <c r="F248" s="6"/>
      <c r="H248" s="6"/>
      <c r="I248" s="6"/>
      <c r="P248" s="115"/>
      <c r="Q248" s="115"/>
      <c r="R248" s="115"/>
      <c r="S248" s="115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197"/>
      <c r="D249" s="198"/>
      <c r="F249" s="6"/>
      <c r="H249" s="6"/>
      <c r="I249" s="6"/>
      <c r="P249" s="115"/>
      <c r="Q249" s="115"/>
      <c r="R249" s="115"/>
      <c r="S249" s="115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197"/>
      <c r="D250" s="198"/>
      <c r="F250" s="6"/>
      <c r="H250" s="6"/>
      <c r="I250" s="6"/>
      <c r="P250" s="115"/>
      <c r="Q250" s="115"/>
      <c r="R250" s="115"/>
      <c r="S250" s="115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197"/>
      <c r="D251" s="198"/>
      <c r="F251" s="6"/>
      <c r="H251" s="6"/>
      <c r="I251" s="6"/>
      <c r="P251" s="115"/>
      <c r="Q251" s="115"/>
      <c r="R251" s="115"/>
      <c r="S251" s="115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197"/>
      <c r="D252" s="198"/>
      <c r="F252" s="6"/>
      <c r="H252" s="6"/>
      <c r="I252" s="6"/>
      <c r="P252" s="115"/>
      <c r="Q252" s="115"/>
      <c r="R252" s="115"/>
      <c r="S252" s="115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197"/>
      <c r="D253" s="198"/>
      <c r="F253" s="6"/>
      <c r="H253" s="6"/>
      <c r="I253" s="6"/>
      <c r="P253" s="115"/>
      <c r="Q253" s="115"/>
      <c r="R253" s="115"/>
      <c r="S253" s="115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197"/>
      <c r="D254" s="198"/>
      <c r="F254" s="6"/>
      <c r="H254" s="6"/>
      <c r="I254" s="6"/>
      <c r="P254" s="115"/>
      <c r="Q254" s="115"/>
      <c r="R254" s="115"/>
      <c r="S254" s="115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197"/>
      <c r="D255" s="198"/>
      <c r="F255" s="6"/>
      <c r="H255" s="6"/>
      <c r="I255" s="6"/>
      <c r="P255" s="115"/>
      <c r="Q255" s="115"/>
      <c r="R255" s="115"/>
      <c r="S255" s="115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197"/>
      <c r="D256" s="198"/>
      <c r="F256" s="6"/>
      <c r="H256" s="6"/>
      <c r="I256" s="6"/>
      <c r="P256" s="115"/>
      <c r="Q256" s="115"/>
      <c r="R256" s="115"/>
      <c r="S256" s="115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197"/>
      <c r="D257" s="198"/>
      <c r="F257" s="6"/>
      <c r="H257" s="6"/>
      <c r="I257" s="6"/>
      <c r="P257" s="115"/>
      <c r="Q257" s="115"/>
      <c r="R257" s="115"/>
      <c r="S257" s="115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197"/>
      <c r="D258" s="198"/>
      <c r="F258" s="6"/>
      <c r="H258" s="6"/>
      <c r="I258" s="6"/>
      <c r="P258" s="115"/>
      <c r="Q258" s="115"/>
      <c r="R258" s="115"/>
      <c r="S258" s="115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197"/>
      <c r="D259" s="198"/>
      <c r="F259" s="6"/>
      <c r="H259" s="6"/>
      <c r="I259" s="6"/>
      <c r="P259" s="115"/>
      <c r="Q259" s="115"/>
      <c r="R259" s="115"/>
      <c r="S259" s="115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197"/>
      <c r="D260" s="198"/>
      <c r="F260" s="6"/>
      <c r="H260" s="6"/>
      <c r="I260" s="6"/>
      <c r="P260" s="115"/>
      <c r="Q260" s="115"/>
      <c r="R260" s="115"/>
      <c r="S260" s="115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197"/>
      <c r="D261" s="198"/>
      <c r="F261" s="6"/>
      <c r="H261" s="6"/>
      <c r="I261" s="6"/>
      <c r="P261" s="115"/>
      <c r="Q261" s="115"/>
      <c r="R261" s="115"/>
      <c r="S261" s="115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197"/>
      <c r="D262" s="198"/>
      <c r="F262" s="6"/>
      <c r="H262" s="6"/>
      <c r="I262" s="6"/>
      <c r="P262" s="115"/>
      <c r="Q262" s="115"/>
      <c r="R262" s="115"/>
      <c r="S262" s="115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197"/>
      <c r="D263" s="198"/>
      <c r="F263" s="6"/>
      <c r="H263" s="6"/>
      <c r="I263" s="6"/>
      <c r="P263" s="115"/>
      <c r="Q263" s="115"/>
      <c r="R263" s="115"/>
      <c r="S263" s="115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197"/>
      <c r="D264" s="198"/>
      <c r="F264" s="6"/>
      <c r="H264" s="6"/>
      <c r="I264" s="6"/>
      <c r="P264" s="115"/>
      <c r="Q264" s="115"/>
      <c r="R264" s="115"/>
      <c r="S264" s="115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197"/>
      <c r="D265" s="198"/>
      <c r="F265" s="6"/>
      <c r="H265" s="6"/>
      <c r="I265" s="6"/>
      <c r="P265" s="115"/>
      <c r="Q265" s="115"/>
      <c r="R265" s="115"/>
      <c r="S265" s="115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197"/>
      <c r="D266" s="198"/>
      <c r="F266" s="6"/>
      <c r="H266" s="6"/>
      <c r="I266" s="6"/>
      <c r="P266" s="115"/>
      <c r="Q266" s="115"/>
      <c r="R266" s="115"/>
      <c r="S266" s="115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197"/>
      <c r="D267" s="198"/>
      <c r="F267" s="6"/>
      <c r="H267" s="6"/>
      <c r="I267" s="6"/>
      <c r="P267" s="115"/>
      <c r="Q267" s="115"/>
      <c r="R267" s="115"/>
      <c r="S267" s="115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197"/>
      <c r="D268" s="198"/>
      <c r="F268" s="6"/>
      <c r="H268" s="6"/>
      <c r="I268" s="6"/>
      <c r="P268" s="115"/>
      <c r="Q268" s="115"/>
      <c r="R268" s="115"/>
      <c r="S268" s="115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197"/>
      <c r="D269" s="198"/>
      <c r="F269" s="6"/>
      <c r="H269" s="6"/>
      <c r="I269" s="6"/>
      <c r="P269" s="115"/>
      <c r="Q269" s="115"/>
      <c r="R269" s="115"/>
      <c r="S269" s="115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197"/>
      <c r="D270" s="198"/>
      <c r="F270" s="6"/>
      <c r="H270" s="6"/>
      <c r="I270" s="6"/>
      <c r="P270" s="115"/>
      <c r="Q270" s="115"/>
      <c r="R270" s="115"/>
      <c r="S270" s="115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197"/>
      <c r="D271" s="198"/>
      <c r="F271" s="6"/>
      <c r="H271" s="6"/>
      <c r="I271" s="6"/>
      <c r="P271" s="115"/>
      <c r="Q271" s="115"/>
      <c r="R271" s="115"/>
      <c r="S271" s="115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197"/>
      <c r="D272" s="198"/>
      <c r="F272" s="6"/>
      <c r="H272" s="6"/>
      <c r="I272" s="6"/>
      <c r="P272" s="115"/>
      <c r="Q272" s="115"/>
      <c r="R272" s="115"/>
      <c r="S272" s="115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197"/>
      <c r="D273" s="198"/>
      <c r="F273" s="6"/>
      <c r="H273" s="6"/>
      <c r="I273" s="6"/>
      <c r="P273" s="115"/>
      <c r="Q273" s="115"/>
      <c r="R273" s="115"/>
      <c r="S273" s="115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197"/>
      <c r="D274" s="198"/>
      <c r="F274" s="6"/>
      <c r="H274" s="6"/>
      <c r="I274" s="6"/>
      <c r="P274" s="115"/>
      <c r="Q274" s="115"/>
      <c r="R274" s="115"/>
      <c r="S274" s="115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197"/>
      <c r="D275" s="198"/>
      <c r="F275" s="6"/>
      <c r="H275" s="6"/>
      <c r="I275" s="6"/>
      <c r="P275" s="115"/>
      <c r="Q275" s="115"/>
      <c r="R275" s="115"/>
      <c r="S275" s="115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197"/>
      <c r="D276" s="198"/>
      <c r="F276" s="6"/>
      <c r="H276" s="6"/>
      <c r="I276" s="6"/>
      <c r="P276" s="115"/>
      <c r="Q276" s="115"/>
      <c r="R276" s="115"/>
      <c r="S276" s="115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197"/>
      <c r="D277" s="198"/>
      <c r="F277" s="6"/>
      <c r="H277" s="6"/>
      <c r="I277" s="6"/>
      <c r="P277" s="115"/>
      <c r="Q277" s="115"/>
      <c r="R277" s="115"/>
      <c r="S277" s="115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197"/>
      <c r="D278" s="198"/>
      <c r="F278" s="6"/>
      <c r="H278" s="6"/>
      <c r="I278" s="6"/>
      <c r="P278" s="115"/>
      <c r="Q278" s="115"/>
      <c r="R278" s="115"/>
      <c r="S278" s="115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197"/>
      <c r="D279" s="198"/>
      <c r="F279" s="6"/>
      <c r="H279" s="6"/>
      <c r="I279" s="6"/>
      <c r="P279" s="115"/>
      <c r="Q279" s="115"/>
      <c r="R279" s="115"/>
      <c r="S279" s="115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197"/>
      <c r="D280" s="198"/>
      <c r="F280" s="6"/>
      <c r="H280" s="6"/>
      <c r="I280" s="6"/>
      <c r="P280" s="115"/>
      <c r="Q280" s="115"/>
      <c r="R280" s="115"/>
      <c r="S280" s="115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197"/>
      <c r="D281" s="198"/>
      <c r="F281" s="6"/>
      <c r="H281" s="6"/>
      <c r="I281" s="6"/>
      <c r="P281" s="115"/>
      <c r="Q281" s="115"/>
      <c r="R281" s="115"/>
      <c r="S281" s="115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197"/>
      <c r="D282" s="198"/>
      <c r="F282" s="6"/>
      <c r="H282" s="6"/>
      <c r="I282" s="6"/>
      <c r="P282" s="115"/>
      <c r="Q282" s="115"/>
      <c r="R282" s="115"/>
      <c r="S282" s="115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197"/>
      <c r="D283" s="198"/>
      <c r="F283" s="6"/>
      <c r="H283" s="6"/>
      <c r="I283" s="6"/>
      <c r="P283" s="115"/>
      <c r="Q283" s="115"/>
      <c r="R283" s="115"/>
      <c r="S283" s="115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197"/>
      <c r="D284" s="198"/>
      <c r="F284" s="6"/>
      <c r="H284" s="6"/>
      <c r="I284" s="6"/>
      <c r="P284" s="115"/>
      <c r="Q284" s="115"/>
      <c r="R284" s="115"/>
      <c r="S284" s="115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197"/>
      <c r="D285" s="198"/>
      <c r="F285" s="6"/>
      <c r="H285" s="6"/>
      <c r="I285" s="6"/>
      <c r="P285" s="115"/>
      <c r="Q285" s="115"/>
      <c r="R285" s="115"/>
      <c r="S285" s="115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197"/>
      <c r="D286" s="198"/>
      <c r="F286" s="6"/>
      <c r="H286" s="6"/>
      <c r="I286" s="6"/>
      <c r="P286" s="115"/>
      <c r="Q286" s="115"/>
      <c r="R286" s="115"/>
      <c r="S286" s="115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197"/>
      <c r="D287" s="198"/>
      <c r="F287" s="6"/>
      <c r="H287" s="6"/>
      <c r="I287" s="6"/>
      <c r="P287" s="115"/>
      <c r="Q287" s="115"/>
      <c r="R287" s="115"/>
      <c r="S287" s="115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197"/>
      <c r="D288" s="198"/>
      <c r="F288" s="6"/>
      <c r="H288" s="6"/>
      <c r="I288" s="6"/>
      <c r="P288" s="115"/>
      <c r="Q288" s="115"/>
      <c r="R288" s="115"/>
      <c r="S288" s="115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197"/>
      <c r="D289" s="198"/>
      <c r="F289" s="6"/>
      <c r="H289" s="6"/>
      <c r="I289" s="6"/>
      <c r="P289" s="115"/>
      <c r="Q289" s="115"/>
      <c r="R289" s="115"/>
      <c r="S289" s="115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197"/>
      <c r="D290" s="198"/>
      <c r="F290" s="6"/>
      <c r="H290" s="6"/>
      <c r="I290" s="6"/>
      <c r="P290" s="115"/>
      <c r="Q290" s="115"/>
      <c r="R290" s="115"/>
      <c r="S290" s="115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197"/>
      <c r="D291" s="198"/>
      <c r="F291" s="6"/>
      <c r="H291" s="6"/>
      <c r="I291" s="6"/>
      <c r="P291" s="115"/>
      <c r="Q291" s="115"/>
      <c r="R291" s="115"/>
      <c r="S291" s="115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197"/>
      <c r="D292" s="198"/>
      <c r="F292" s="6"/>
      <c r="H292" s="6"/>
      <c r="I292" s="6"/>
      <c r="P292" s="115"/>
      <c r="Q292" s="115"/>
      <c r="R292" s="115"/>
      <c r="S292" s="115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197"/>
      <c r="D293" s="198"/>
      <c r="F293" s="6"/>
      <c r="H293" s="6"/>
      <c r="I293" s="6"/>
      <c r="P293" s="115"/>
      <c r="Q293" s="115"/>
      <c r="R293" s="115"/>
      <c r="S293" s="115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197"/>
      <c r="D294" s="198"/>
      <c r="F294" s="6"/>
      <c r="H294" s="6"/>
      <c r="I294" s="6"/>
      <c r="P294" s="115"/>
      <c r="Q294" s="115"/>
      <c r="R294" s="115"/>
      <c r="S294" s="115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197"/>
      <c r="D295" s="198"/>
      <c r="F295" s="6"/>
      <c r="H295" s="6"/>
      <c r="I295" s="6"/>
      <c r="P295" s="115"/>
      <c r="Q295" s="115"/>
      <c r="R295" s="115"/>
      <c r="S295" s="115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197"/>
      <c r="D296" s="198"/>
      <c r="F296" s="6"/>
      <c r="H296" s="6"/>
      <c r="I296" s="6"/>
      <c r="P296" s="115"/>
      <c r="Q296" s="115"/>
      <c r="R296" s="115"/>
      <c r="S296" s="115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197"/>
      <c r="D297" s="198"/>
      <c r="F297" s="6"/>
      <c r="H297" s="6"/>
      <c r="I297" s="6"/>
      <c r="P297" s="115"/>
      <c r="Q297" s="115"/>
      <c r="R297" s="115"/>
      <c r="S297" s="115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197"/>
      <c r="D298" s="198"/>
      <c r="F298" s="6"/>
      <c r="H298" s="6"/>
      <c r="I298" s="6"/>
      <c r="P298" s="115"/>
      <c r="Q298" s="115"/>
      <c r="R298" s="115"/>
      <c r="S298" s="115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197"/>
      <c r="D299" s="198"/>
      <c r="F299" s="6"/>
      <c r="H299" s="6"/>
      <c r="I299" s="6"/>
      <c r="P299" s="115"/>
      <c r="Q299" s="115"/>
      <c r="R299" s="115"/>
      <c r="S299" s="115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197"/>
      <c r="D300" s="198"/>
      <c r="F300" s="6"/>
      <c r="H300" s="6"/>
      <c r="I300" s="6"/>
      <c r="P300" s="115"/>
      <c r="Q300" s="115"/>
      <c r="R300" s="115"/>
      <c r="S300" s="115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197"/>
      <c r="D301" s="198"/>
      <c r="F301" s="6"/>
      <c r="H301" s="6"/>
      <c r="I301" s="6"/>
      <c r="P301" s="115"/>
      <c r="Q301" s="115"/>
      <c r="R301" s="115"/>
      <c r="S301" s="115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197"/>
      <c r="D302" s="198"/>
      <c r="F302" s="6"/>
      <c r="H302" s="6"/>
      <c r="I302" s="6"/>
      <c r="P302" s="115"/>
      <c r="Q302" s="115"/>
      <c r="R302" s="115"/>
      <c r="S302" s="115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197"/>
      <c r="D303" s="198"/>
      <c r="F303" s="6"/>
      <c r="H303" s="6"/>
      <c r="I303" s="6"/>
      <c r="P303" s="115"/>
      <c r="Q303" s="115"/>
      <c r="R303" s="115"/>
      <c r="S303" s="115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197"/>
      <c r="D304" s="198"/>
      <c r="F304" s="6"/>
      <c r="H304" s="6"/>
      <c r="I304" s="6"/>
      <c r="P304" s="115"/>
      <c r="Q304" s="115"/>
      <c r="R304" s="115"/>
      <c r="S304" s="115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197"/>
      <c r="D305" s="198"/>
      <c r="F305" s="6"/>
      <c r="H305" s="6"/>
      <c r="I305" s="6"/>
      <c r="P305" s="115"/>
      <c r="Q305" s="115"/>
      <c r="R305" s="115"/>
      <c r="S305" s="115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197"/>
      <c r="D306" s="198"/>
      <c r="F306" s="6"/>
      <c r="H306" s="6"/>
      <c r="I306" s="6"/>
      <c r="P306" s="115"/>
      <c r="Q306" s="115"/>
      <c r="R306" s="115"/>
      <c r="S306" s="115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197"/>
      <c r="D307" s="198"/>
      <c r="F307" s="6"/>
      <c r="H307" s="6"/>
      <c r="I307" s="6"/>
      <c r="P307" s="115"/>
      <c r="Q307" s="115"/>
      <c r="R307" s="115"/>
      <c r="S307" s="115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197"/>
      <c r="D308" s="198"/>
      <c r="F308" s="6"/>
      <c r="H308" s="6"/>
      <c r="I308" s="6"/>
      <c r="P308" s="115"/>
      <c r="Q308" s="115"/>
      <c r="R308" s="115"/>
      <c r="S308" s="115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197"/>
      <c r="D309" s="198"/>
      <c r="F309" s="6"/>
      <c r="H309" s="6"/>
      <c r="I309" s="6"/>
      <c r="P309" s="115"/>
      <c r="Q309" s="115"/>
      <c r="R309" s="115"/>
      <c r="S309" s="115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197"/>
      <c r="D310" s="198"/>
      <c r="F310" s="6"/>
      <c r="H310" s="6"/>
      <c r="I310" s="6"/>
      <c r="P310" s="115"/>
      <c r="Q310" s="115"/>
      <c r="R310" s="115"/>
      <c r="S310" s="115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197"/>
      <c r="D311" s="198"/>
      <c r="F311" s="6"/>
      <c r="H311" s="6"/>
      <c r="I311" s="6"/>
      <c r="P311" s="115"/>
      <c r="Q311" s="115"/>
      <c r="R311" s="115"/>
      <c r="S311" s="115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197"/>
      <c r="D312" s="198"/>
      <c r="F312" s="6"/>
      <c r="H312" s="6"/>
      <c r="I312" s="6"/>
      <c r="P312" s="115"/>
      <c r="Q312" s="115"/>
      <c r="R312" s="115"/>
      <c r="S312" s="115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197"/>
      <c r="D313" s="198"/>
      <c r="F313" s="6"/>
      <c r="H313" s="6"/>
      <c r="I313" s="6"/>
      <c r="P313" s="115"/>
      <c r="Q313" s="115"/>
      <c r="R313" s="115"/>
      <c r="S313" s="115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197"/>
      <c r="D314" s="198"/>
      <c r="F314" s="6"/>
      <c r="H314" s="6"/>
      <c r="I314" s="6"/>
      <c r="P314" s="115"/>
      <c r="Q314" s="115"/>
      <c r="R314" s="115"/>
      <c r="S314" s="115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197"/>
      <c r="D315" s="198"/>
      <c r="F315" s="6"/>
      <c r="H315" s="6"/>
      <c r="I315" s="6"/>
      <c r="P315" s="115"/>
      <c r="Q315" s="115"/>
      <c r="R315" s="115"/>
      <c r="S315" s="115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197"/>
      <c r="D316" s="198"/>
      <c r="F316" s="6"/>
      <c r="H316" s="6"/>
      <c r="I316" s="6"/>
      <c r="P316" s="115"/>
      <c r="Q316" s="115"/>
      <c r="R316" s="115"/>
      <c r="S316" s="115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197"/>
      <c r="D317" s="198"/>
      <c r="F317" s="6"/>
      <c r="H317" s="6"/>
      <c r="I317" s="6"/>
      <c r="P317" s="115"/>
      <c r="Q317" s="115"/>
      <c r="R317" s="115"/>
      <c r="S317" s="115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197"/>
      <c r="D318" s="198"/>
      <c r="F318" s="6"/>
      <c r="H318" s="6"/>
      <c r="I318" s="6"/>
      <c r="P318" s="115"/>
      <c r="Q318" s="115"/>
      <c r="R318" s="115"/>
      <c r="S318" s="115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197"/>
      <c r="D319" s="198"/>
      <c r="F319" s="6"/>
      <c r="H319" s="6"/>
      <c r="I319" s="6"/>
      <c r="P319" s="115"/>
      <c r="Q319" s="115"/>
      <c r="R319" s="115"/>
      <c r="S319" s="115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197"/>
      <c r="D320" s="198"/>
      <c r="F320" s="6"/>
      <c r="H320" s="6"/>
      <c r="I320" s="6"/>
      <c r="P320" s="115"/>
      <c r="Q320" s="115"/>
      <c r="R320" s="115"/>
      <c r="S320" s="115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197"/>
      <c r="D321" s="198"/>
      <c r="F321" s="6"/>
      <c r="H321" s="6"/>
      <c r="I321" s="6"/>
      <c r="P321" s="115"/>
      <c r="Q321" s="115"/>
      <c r="R321" s="115"/>
      <c r="S321" s="115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197"/>
      <c r="D322" s="198"/>
      <c r="F322" s="6"/>
      <c r="H322" s="6"/>
      <c r="I322" s="6"/>
      <c r="P322" s="115"/>
      <c r="Q322" s="115"/>
      <c r="R322" s="115"/>
      <c r="S322" s="115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197"/>
      <c r="D323" s="198"/>
      <c r="F323" s="6"/>
      <c r="H323" s="6"/>
      <c r="I323" s="6"/>
      <c r="P323" s="115"/>
      <c r="Q323" s="115"/>
      <c r="R323" s="115"/>
      <c r="S323" s="115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197"/>
      <c r="D324" s="198"/>
      <c r="F324" s="6"/>
      <c r="H324" s="6"/>
      <c r="I324" s="6"/>
      <c r="P324" s="115"/>
      <c r="Q324" s="115"/>
      <c r="R324" s="115"/>
      <c r="S324" s="115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197"/>
      <c r="D325" s="198"/>
      <c r="F325" s="6"/>
      <c r="H325" s="6"/>
      <c r="I325" s="6"/>
      <c r="P325" s="115"/>
      <c r="Q325" s="115"/>
      <c r="R325" s="115"/>
      <c r="S325" s="115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197"/>
      <c r="D326" s="198"/>
      <c r="F326" s="6"/>
      <c r="H326" s="6"/>
      <c r="I326" s="6"/>
      <c r="P326" s="115"/>
      <c r="Q326" s="115"/>
      <c r="R326" s="115"/>
      <c r="S326" s="115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197"/>
      <c r="D327" s="198"/>
      <c r="F327" s="6"/>
      <c r="H327" s="6"/>
      <c r="I327" s="6"/>
      <c r="P327" s="115"/>
      <c r="Q327" s="115"/>
      <c r="R327" s="115"/>
      <c r="S327" s="115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197"/>
      <c r="D328" s="198"/>
      <c r="F328" s="6"/>
      <c r="H328" s="6"/>
      <c r="I328" s="6"/>
      <c r="P328" s="115"/>
      <c r="Q328" s="115"/>
      <c r="R328" s="115"/>
      <c r="S328" s="115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197"/>
      <c r="D329" s="198"/>
      <c r="F329" s="6"/>
      <c r="H329" s="6"/>
      <c r="I329" s="6"/>
      <c r="P329" s="115"/>
      <c r="Q329" s="115"/>
      <c r="R329" s="115"/>
      <c r="S329" s="115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197"/>
      <c r="D330" s="198"/>
      <c r="F330" s="6"/>
      <c r="H330" s="6"/>
      <c r="I330" s="6"/>
      <c r="P330" s="115"/>
      <c r="Q330" s="115"/>
      <c r="R330" s="115"/>
      <c r="S330" s="115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197"/>
      <c r="D331" s="198"/>
      <c r="F331" s="6"/>
      <c r="H331" s="6"/>
      <c r="I331" s="6"/>
      <c r="P331" s="115"/>
      <c r="Q331" s="115"/>
      <c r="R331" s="115"/>
      <c r="S331" s="115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197"/>
      <c r="D332" s="198"/>
      <c r="F332" s="6"/>
      <c r="H332" s="6"/>
      <c r="I332" s="6"/>
      <c r="P332" s="115"/>
      <c r="Q332" s="115"/>
      <c r="R332" s="115"/>
      <c r="S332" s="115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197"/>
      <c r="D333" s="198"/>
      <c r="F333" s="6"/>
      <c r="H333" s="6"/>
      <c r="I333" s="6"/>
      <c r="P333" s="115"/>
      <c r="Q333" s="115"/>
      <c r="R333" s="115"/>
      <c r="S333" s="115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197"/>
      <c r="D334" s="198"/>
      <c r="F334" s="6"/>
      <c r="H334" s="6"/>
      <c r="I334" s="6"/>
      <c r="P334" s="115"/>
      <c r="Q334" s="115"/>
      <c r="R334" s="115"/>
      <c r="S334" s="115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197"/>
      <c r="D335" s="198"/>
      <c r="F335" s="6"/>
      <c r="H335" s="6"/>
      <c r="I335" s="6"/>
      <c r="P335" s="115"/>
      <c r="Q335" s="115"/>
      <c r="R335" s="115"/>
      <c r="S335" s="115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197"/>
      <c r="D336" s="198"/>
      <c r="F336" s="6"/>
      <c r="H336" s="6"/>
      <c r="I336" s="6"/>
      <c r="P336" s="115"/>
      <c r="Q336" s="115"/>
      <c r="R336" s="115"/>
      <c r="S336" s="115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197"/>
      <c r="D337" s="198"/>
      <c r="F337" s="6"/>
      <c r="H337" s="6"/>
      <c r="I337" s="6"/>
      <c r="P337" s="115"/>
      <c r="Q337" s="115"/>
      <c r="R337" s="115"/>
      <c r="S337" s="115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197"/>
      <c r="D338" s="198"/>
      <c r="F338" s="6"/>
      <c r="H338" s="6"/>
      <c r="I338" s="6"/>
      <c r="P338" s="115"/>
      <c r="Q338" s="115"/>
      <c r="R338" s="115"/>
      <c r="S338" s="115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197"/>
      <c r="D339" s="198"/>
      <c r="F339" s="6"/>
      <c r="H339" s="6"/>
      <c r="I339" s="6"/>
      <c r="P339" s="115"/>
      <c r="Q339" s="115"/>
      <c r="R339" s="115"/>
      <c r="S339" s="115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197"/>
      <c r="D340" s="198"/>
      <c r="F340" s="6"/>
      <c r="H340" s="6"/>
      <c r="I340" s="6"/>
      <c r="P340" s="115"/>
      <c r="Q340" s="115"/>
      <c r="R340" s="115"/>
      <c r="S340" s="115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197"/>
      <c r="D341" s="198"/>
      <c r="F341" s="6"/>
      <c r="H341" s="6"/>
      <c r="I341" s="6"/>
      <c r="P341" s="115"/>
      <c r="Q341" s="115"/>
      <c r="R341" s="115"/>
      <c r="S341" s="115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197"/>
      <c r="D342" s="198"/>
      <c r="F342" s="6"/>
      <c r="H342" s="6"/>
      <c r="I342" s="6"/>
      <c r="P342" s="115"/>
      <c r="Q342" s="115"/>
      <c r="R342" s="115"/>
      <c r="S342" s="115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197"/>
      <c r="D343" s="198"/>
      <c r="F343" s="6"/>
      <c r="H343" s="6"/>
      <c r="I343" s="6"/>
      <c r="P343" s="115"/>
      <c r="Q343" s="115"/>
      <c r="R343" s="115"/>
      <c r="S343" s="115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197"/>
      <c r="D344" s="198"/>
      <c r="F344" s="6"/>
      <c r="H344" s="6"/>
      <c r="I344" s="6"/>
      <c r="P344" s="115"/>
      <c r="Q344" s="115"/>
      <c r="R344" s="115"/>
      <c r="S344" s="115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197"/>
      <c r="D345" s="198"/>
      <c r="F345" s="6"/>
      <c r="H345" s="6"/>
      <c r="I345" s="6"/>
      <c r="P345" s="115"/>
      <c r="Q345" s="115"/>
      <c r="R345" s="115"/>
      <c r="S345" s="115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197"/>
      <c r="D346" s="198"/>
      <c r="F346" s="6"/>
      <c r="H346" s="6"/>
      <c r="I346" s="6"/>
      <c r="P346" s="115"/>
      <c r="Q346" s="115"/>
      <c r="R346" s="115"/>
      <c r="S346" s="115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197"/>
      <c r="D347" s="198"/>
      <c r="F347" s="6"/>
      <c r="H347" s="6"/>
      <c r="I347" s="6"/>
      <c r="P347" s="115"/>
      <c r="Q347" s="115"/>
      <c r="R347" s="115"/>
      <c r="S347" s="115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197"/>
      <c r="D348" s="198"/>
      <c r="F348" s="6"/>
      <c r="H348" s="6"/>
      <c r="I348" s="6"/>
      <c r="P348" s="115"/>
      <c r="Q348" s="115"/>
      <c r="R348" s="115"/>
      <c r="S348" s="115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197"/>
      <c r="D349" s="198"/>
      <c r="F349" s="6"/>
      <c r="H349" s="6"/>
      <c r="I349" s="6"/>
      <c r="P349" s="115"/>
      <c r="Q349" s="115"/>
      <c r="R349" s="115"/>
      <c r="S349" s="115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197"/>
      <c r="D350" s="198"/>
      <c r="F350" s="6"/>
      <c r="H350" s="6"/>
      <c r="I350" s="6"/>
      <c r="P350" s="115"/>
      <c r="Q350" s="115"/>
      <c r="R350" s="115"/>
      <c r="S350" s="115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197"/>
      <c r="D351" s="198"/>
      <c r="F351" s="6"/>
      <c r="H351" s="6"/>
      <c r="I351" s="6"/>
      <c r="P351" s="115"/>
      <c r="Q351" s="115"/>
      <c r="R351" s="115"/>
      <c r="S351" s="115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197"/>
      <c r="D352" s="198"/>
      <c r="F352" s="6"/>
      <c r="H352" s="6"/>
      <c r="I352" s="6"/>
      <c r="P352" s="115"/>
      <c r="Q352" s="115"/>
      <c r="R352" s="115"/>
      <c r="S352" s="115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197"/>
      <c r="D353" s="198"/>
      <c r="F353" s="6"/>
      <c r="H353" s="6"/>
      <c r="I353" s="6"/>
      <c r="P353" s="115"/>
      <c r="Q353" s="115"/>
      <c r="R353" s="115"/>
      <c r="S353" s="115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197"/>
      <c r="D354" s="198"/>
      <c r="F354" s="6"/>
      <c r="H354" s="6"/>
      <c r="I354" s="6"/>
      <c r="P354" s="115"/>
      <c r="Q354" s="115"/>
      <c r="R354" s="115"/>
      <c r="S354" s="115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197"/>
      <c r="D355" s="198"/>
      <c r="F355" s="6"/>
      <c r="H355" s="6"/>
      <c r="I355" s="6"/>
      <c r="P355" s="115"/>
      <c r="Q355" s="115"/>
      <c r="R355" s="115"/>
      <c r="S355" s="115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197"/>
      <c r="D356" s="198"/>
      <c r="F356" s="6"/>
      <c r="H356" s="6"/>
      <c r="I356" s="6"/>
      <c r="P356" s="115"/>
      <c r="Q356" s="115"/>
      <c r="R356" s="115"/>
      <c r="S356" s="115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197"/>
      <c r="D357" s="198"/>
      <c r="F357" s="6"/>
      <c r="H357" s="6"/>
      <c r="I357" s="6"/>
      <c r="P357" s="115"/>
      <c r="Q357" s="115"/>
      <c r="R357" s="115"/>
      <c r="S357" s="115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197"/>
      <c r="D358" s="198"/>
      <c r="F358" s="6"/>
      <c r="H358" s="6"/>
      <c r="I358" s="6"/>
      <c r="P358" s="115"/>
      <c r="Q358" s="115"/>
      <c r="R358" s="115"/>
      <c r="S358" s="115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197"/>
      <c r="D359" s="198"/>
      <c r="F359" s="6"/>
      <c r="H359" s="6"/>
      <c r="I359" s="6"/>
      <c r="P359" s="115"/>
      <c r="Q359" s="115"/>
      <c r="R359" s="115"/>
      <c r="S359" s="115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197"/>
      <c r="D360" s="198"/>
      <c r="F360" s="6"/>
      <c r="H360" s="6"/>
      <c r="I360" s="6"/>
      <c r="P360" s="115"/>
      <c r="Q360" s="115"/>
      <c r="R360" s="115"/>
      <c r="S360" s="115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197"/>
      <c r="D361" s="198"/>
      <c r="F361" s="6"/>
      <c r="H361" s="6"/>
      <c r="I361" s="6"/>
      <c r="P361" s="115"/>
      <c r="Q361" s="115"/>
      <c r="R361" s="115"/>
      <c r="S361" s="115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197"/>
      <c r="D362" s="198"/>
      <c r="F362" s="6"/>
      <c r="H362" s="6"/>
      <c r="I362" s="6"/>
      <c r="P362" s="115"/>
      <c r="Q362" s="115"/>
      <c r="R362" s="115"/>
      <c r="S362" s="115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197"/>
      <c r="D363" s="198"/>
      <c r="F363" s="6"/>
      <c r="H363" s="6"/>
      <c r="I363" s="6"/>
      <c r="P363" s="115"/>
      <c r="Q363" s="115"/>
      <c r="R363" s="115"/>
      <c r="S363" s="115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197"/>
      <c r="D364" s="198"/>
      <c r="F364" s="6"/>
      <c r="H364" s="6"/>
      <c r="I364" s="6"/>
      <c r="P364" s="115"/>
      <c r="Q364" s="115"/>
      <c r="R364" s="115"/>
      <c r="S364" s="115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197"/>
      <c r="D365" s="198"/>
      <c r="F365" s="6"/>
      <c r="H365" s="6"/>
      <c r="I365" s="6"/>
      <c r="P365" s="115"/>
      <c r="Q365" s="115"/>
      <c r="R365" s="115"/>
      <c r="S365" s="115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197"/>
      <c r="D366" s="198"/>
      <c r="F366" s="6"/>
      <c r="H366" s="6"/>
      <c r="I366" s="6"/>
      <c r="P366" s="115"/>
      <c r="Q366" s="115"/>
      <c r="R366" s="115"/>
      <c r="S366" s="115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197"/>
      <c r="D367" s="198"/>
      <c r="F367" s="6"/>
      <c r="H367" s="6"/>
      <c r="I367" s="6"/>
      <c r="P367" s="115"/>
      <c r="Q367" s="115"/>
      <c r="R367" s="115"/>
      <c r="S367" s="115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197"/>
      <c r="D368" s="198"/>
      <c r="F368" s="6"/>
      <c r="H368" s="6"/>
      <c r="I368" s="6"/>
      <c r="P368" s="115"/>
      <c r="Q368" s="115"/>
      <c r="R368" s="115"/>
      <c r="S368" s="115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197"/>
      <c r="D369" s="198"/>
      <c r="F369" s="6"/>
      <c r="H369" s="6"/>
      <c r="I369" s="6"/>
      <c r="P369" s="115"/>
      <c r="Q369" s="115"/>
      <c r="R369" s="115"/>
      <c r="S369" s="115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197"/>
      <c r="D370" s="198"/>
      <c r="F370" s="6"/>
      <c r="H370" s="6"/>
      <c r="I370" s="6"/>
      <c r="P370" s="115"/>
      <c r="Q370" s="115"/>
      <c r="R370" s="115"/>
      <c r="S370" s="115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197"/>
      <c r="D371" s="198"/>
      <c r="F371" s="6"/>
      <c r="H371" s="6"/>
      <c r="I371" s="6"/>
      <c r="P371" s="115"/>
      <c r="Q371" s="115"/>
      <c r="R371" s="115"/>
      <c r="S371" s="115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197"/>
      <c r="D372" s="198"/>
      <c r="F372" s="6"/>
      <c r="H372" s="6"/>
      <c r="I372" s="6"/>
      <c r="P372" s="115"/>
      <c r="Q372" s="115"/>
      <c r="R372" s="115"/>
      <c r="S372" s="115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197"/>
      <c r="D373" s="198"/>
      <c r="F373" s="6"/>
      <c r="H373" s="6"/>
      <c r="I373" s="6"/>
      <c r="P373" s="115"/>
      <c r="Q373" s="115"/>
      <c r="R373" s="115"/>
      <c r="S373" s="115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197"/>
      <c r="D374" s="198"/>
      <c r="F374" s="6"/>
      <c r="H374" s="6"/>
      <c r="I374" s="6"/>
      <c r="P374" s="115"/>
      <c r="Q374" s="115"/>
      <c r="R374" s="115"/>
      <c r="S374" s="115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197"/>
      <c r="D375" s="198"/>
      <c r="F375" s="6"/>
      <c r="H375" s="6"/>
      <c r="I375" s="6"/>
      <c r="P375" s="115"/>
      <c r="Q375" s="115"/>
      <c r="R375" s="115"/>
      <c r="S375" s="115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197"/>
      <c r="D376" s="198"/>
      <c r="F376" s="6"/>
      <c r="H376" s="6"/>
      <c r="I376" s="6"/>
      <c r="P376" s="115"/>
      <c r="Q376" s="115"/>
      <c r="R376" s="115"/>
      <c r="S376" s="115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197"/>
      <c r="D377" s="198"/>
      <c r="F377" s="6"/>
      <c r="H377" s="6"/>
      <c r="I377" s="6"/>
      <c r="P377" s="115"/>
      <c r="Q377" s="115"/>
      <c r="R377" s="115"/>
      <c r="S377" s="115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197"/>
      <c r="D378" s="198"/>
      <c r="F378" s="6"/>
      <c r="H378" s="6"/>
      <c r="I378" s="6"/>
      <c r="P378" s="115"/>
      <c r="Q378" s="115"/>
      <c r="R378" s="115"/>
      <c r="S378" s="115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197"/>
      <c r="D379" s="198"/>
      <c r="F379" s="6"/>
      <c r="H379" s="6"/>
      <c r="I379" s="6"/>
      <c r="P379" s="115"/>
      <c r="Q379" s="115"/>
      <c r="R379" s="115"/>
      <c r="S379" s="115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197"/>
      <c r="D380" s="198"/>
      <c r="F380" s="6"/>
      <c r="H380" s="6"/>
      <c r="I380" s="6"/>
      <c r="P380" s="115"/>
      <c r="Q380" s="115"/>
      <c r="R380" s="115"/>
      <c r="S380" s="115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197"/>
      <c r="D381" s="198"/>
      <c r="F381" s="6"/>
      <c r="H381" s="6"/>
      <c r="I381" s="6"/>
      <c r="P381" s="115"/>
      <c r="Q381" s="115"/>
      <c r="R381" s="115"/>
      <c r="S381" s="115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197"/>
      <c r="D382" s="198"/>
      <c r="F382" s="6"/>
      <c r="H382" s="6"/>
      <c r="I382" s="6"/>
      <c r="P382" s="115"/>
      <c r="Q382" s="115"/>
      <c r="R382" s="115"/>
      <c r="S382" s="115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197"/>
      <c r="D383" s="198"/>
      <c r="F383" s="6"/>
      <c r="H383" s="6"/>
      <c r="I383" s="6"/>
      <c r="P383" s="115"/>
      <c r="Q383" s="115"/>
      <c r="R383" s="115"/>
      <c r="S383" s="115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197"/>
      <c r="D384" s="198"/>
      <c r="F384" s="6"/>
      <c r="H384" s="6"/>
      <c r="I384" s="6"/>
      <c r="P384" s="115"/>
      <c r="Q384" s="115"/>
      <c r="R384" s="115"/>
      <c r="S384" s="115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197"/>
      <c r="D385" s="198"/>
      <c r="F385" s="6"/>
      <c r="H385" s="6"/>
      <c r="I385" s="6"/>
      <c r="P385" s="115"/>
      <c r="Q385" s="115"/>
      <c r="R385" s="115"/>
      <c r="S385" s="115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197"/>
      <c r="D386" s="198"/>
      <c r="F386" s="6"/>
      <c r="H386" s="6"/>
      <c r="I386" s="6"/>
      <c r="P386" s="115"/>
      <c r="Q386" s="115"/>
      <c r="R386" s="115"/>
      <c r="S386" s="115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197"/>
      <c r="D387" s="198"/>
      <c r="F387" s="6"/>
      <c r="H387" s="6"/>
      <c r="I387" s="6"/>
      <c r="P387" s="115"/>
      <c r="Q387" s="115"/>
      <c r="R387" s="115"/>
      <c r="S387" s="115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197"/>
      <c r="D388" s="198"/>
      <c r="F388" s="6"/>
      <c r="H388" s="6"/>
      <c r="I388" s="6"/>
      <c r="P388" s="115"/>
      <c r="Q388" s="115"/>
      <c r="R388" s="115"/>
      <c r="S388" s="115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197"/>
      <c r="D389" s="198"/>
      <c r="F389" s="6"/>
      <c r="H389" s="6"/>
      <c r="I389" s="6"/>
      <c r="P389" s="115"/>
      <c r="Q389" s="115"/>
      <c r="R389" s="115"/>
      <c r="S389" s="115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197"/>
      <c r="D390" s="198"/>
      <c r="F390" s="6"/>
      <c r="H390" s="6"/>
      <c r="I390" s="6"/>
      <c r="P390" s="115"/>
      <c r="Q390" s="115"/>
      <c r="R390" s="115"/>
      <c r="S390" s="115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197"/>
      <c r="D391" s="198"/>
      <c r="F391" s="6"/>
      <c r="H391" s="6"/>
      <c r="I391" s="6"/>
      <c r="P391" s="115"/>
      <c r="Q391" s="115"/>
      <c r="R391" s="115"/>
      <c r="S391" s="115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197"/>
      <c r="D392" s="198"/>
      <c r="F392" s="6"/>
      <c r="H392" s="6"/>
      <c r="I392" s="6"/>
      <c r="P392" s="115"/>
      <c r="Q392" s="115"/>
      <c r="R392" s="115"/>
      <c r="S392" s="115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197"/>
      <c r="D393" s="198"/>
      <c r="F393" s="6"/>
      <c r="H393" s="6"/>
      <c r="I393" s="6"/>
      <c r="P393" s="115"/>
      <c r="Q393" s="115"/>
      <c r="R393" s="115"/>
      <c r="S393" s="115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197"/>
      <c r="D394" s="198"/>
      <c r="F394" s="6"/>
      <c r="H394" s="6"/>
      <c r="I394" s="6"/>
      <c r="P394" s="115"/>
      <c r="Q394" s="115"/>
      <c r="R394" s="115"/>
      <c r="S394" s="115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197"/>
      <c r="D395" s="198"/>
      <c r="F395" s="6"/>
      <c r="H395" s="6"/>
      <c r="I395" s="6"/>
      <c r="P395" s="115"/>
      <c r="Q395" s="115"/>
      <c r="R395" s="115"/>
      <c r="S395" s="115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197"/>
      <c r="D396" s="198"/>
      <c r="F396" s="6"/>
      <c r="H396" s="6"/>
      <c r="I396" s="6"/>
      <c r="P396" s="115"/>
      <c r="Q396" s="115"/>
      <c r="R396" s="115"/>
      <c r="S396" s="115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197"/>
      <c r="D397" s="198"/>
      <c r="F397" s="6"/>
      <c r="H397" s="6"/>
      <c r="I397" s="6"/>
      <c r="P397" s="115"/>
      <c r="Q397" s="115"/>
      <c r="R397" s="115"/>
      <c r="S397" s="115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197"/>
      <c r="D398" s="198"/>
      <c r="F398" s="6"/>
      <c r="H398" s="6"/>
      <c r="I398" s="6"/>
      <c r="P398" s="115"/>
      <c r="Q398" s="115"/>
      <c r="R398" s="115"/>
      <c r="S398" s="115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197"/>
      <c r="D399" s="198"/>
      <c r="F399" s="6"/>
      <c r="H399" s="6"/>
      <c r="I399" s="6"/>
      <c r="P399" s="115"/>
      <c r="Q399" s="115"/>
      <c r="R399" s="115"/>
      <c r="S399" s="115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197"/>
      <c r="D400" s="198"/>
      <c r="F400" s="6"/>
      <c r="H400" s="6"/>
      <c r="I400" s="6"/>
      <c r="P400" s="115"/>
      <c r="Q400" s="115"/>
      <c r="R400" s="115"/>
      <c r="S400" s="115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197"/>
      <c r="D401" s="198"/>
      <c r="F401" s="6"/>
      <c r="H401" s="6"/>
      <c r="I401" s="6"/>
      <c r="P401" s="115"/>
      <c r="Q401" s="115"/>
      <c r="R401" s="115"/>
      <c r="S401" s="115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197"/>
      <c r="D402" s="198"/>
      <c r="F402" s="6"/>
      <c r="H402" s="6"/>
      <c r="I402" s="6"/>
      <c r="P402" s="115"/>
      <c r="Q402" s="115"/>
      <c r="R402" s="115"/>
      <c r="S402" s="115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197"/>
      <c r="D403" s="198"/>
      <c r="F403" s="6"/>
      <c r="H403" s="6"/>
      <c r="I403" s="6"/>
      <c r="P403" s="115"/>
      <c r="Q403" s="115"/>
      <c r="R403" s="115"/>
      <c r="S403" s="115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197"/>
      <c r="D404" s="198"/>
      <c r="F404" s="6"/>
      <c r="H404" s="6"/>
      <c r="I404" s="6"/>
      <c r="P404" s="115"/>
      <c r="Q404" s="115"/>
      <c r="R404" s="115"/>
      <c r="S404" s="115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197"/>
      <c r="D405" s="198"/>
      <c r="F405" s="6"/>
      <c r="H405" s="6"/>
      <c r="I405" s="6"/>
      <c r="P405" s="115"/>
      <c r="Q405" s="115"/>
      <c r="R405" s="115"/>
      <c r="S405" s="115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197"/>
      <c r="D406" s="198"/>
      <c r="F406" s="6"/>
      <c r="H406" s="6"/>
      <c r="I406" s="6"/>
      <c r="P406" s="115"/>
      <c r="Q406" s="115"/>
      <c r="R406" s="115"/>
      <c r="S406" s="115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197"/>
      <c r="D407" s="198"/>
      <c r="F407" s="6"/>
      <c r="H407" s="6"/>
      <c r="I407" s="6"/>
      <c r="P407" s="115"/>
      <c r="Q407" s="115"/>
      <c r="R407" s="115"/>
      <c r="S407" s="115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197"/>
      <c r="D408" s="198"/>
      <c r="F408" s="6"/>
      <c r="H408" s="6"/>
      <c r="I408" s="6"/>
      <c r="P408" s="115"/>
      <c r="Q408" s="115"/>
      <c r="R408" s="115"/>
      <c r="S408" s="115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197"/>
      <c r="D409" s="198"/>
      <c r="F409" s="6"/>
      <c r="H409" s="6"/>
      <c r="I409" s="6"/>
      <c r="P409" s="115"/>
      <c r="Q409" s="115"/>
      <c r="R409" s="115"/>
      <c r="S409" s="115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197"/>
      <c r="D410" s="198"/>
      <c r="F410" s="6"/>
      <c r="H410" s="6"/>
      <c r="I410" s="6"/>
      <c r="P410" s="115"/>
      <c r="Q410" s="115"/>
      <c r="R410" s="115"/>
      <c r="S410" s="115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197"/>
      <c r="D411" s="198"/>
      <c r="F411" s="6"/>
      <c r="H411" s="6"/>
      <c r="I411" s="6"/>
      <c r="P411" s="115"/>
      <c r="Q411" s="115"/>
      <c r="R411" s="115"/>
      <c r="S411" s="115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197"/>
      <c r="D412" s="198"/>
      <c r="F412" s="6"/>
      <c r="H412" s="6"/>
      <c r="I412" s="6"/>
      <c r="P412" s="115"/>
      <c r="Q412" s="115"/>
      <c r="R412" s="115"/>
      <c r="S412" s="115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197"/>
      <c r="D413" s="198"/>
      <c r="F413" s="6"/>
      <c r="H413" s="6"/>
      <c r="I413" s="6"/>
      <c r="P413" s="115"/>
      <c r="Q413" s="115"/>
      <c r="R413" s="115"/>
      <c r="S413" s="115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197"/>
      <c r="D414" s="198"/>
      <c r="F414" s="6"/>
      <c r="H414" s="6"/>
      <c r="I414" s="6"/>
      <c r="P414" s="115"/>
      <c r="Q414" s="115"/>
      <c r="R414" s="115"/>
      <c r="S414" s="115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197"/>
      <c r="D415" s="198"/>
      <c r="F415" s="6"/>
      <c r="H415" s="6"/>
      <c r="I415" s="6"/>
      <c r="P415" s="115"/>
      <c r="Q415" s="115"/>
      <c r="R415" s="115"/>
      <c r="S415" s="115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197"/>
      <c r="D416" s="198"/>
      <c r="F416" s="6"/>
      <c r="H416" s="6"/>
      <c r="I416" s="6"/>
      <c r="P416" s="115"/>
      <c r="Q416" s="115"/>
      <c r="R416" s="115"/>
      <c r="S416" s="115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197"/>
      <c r="D417" s="198"/>
      <c r="F417" s="6"/>
      <c r="H417" s="6"/>
      <c r="I417" s="6"/>
      <c r="P417" s="115"/>
      <c r="Q417" s="115"/>
      <c r="R417" s="115"/>
      <c r="S417" s="115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197"/>
      <c r="D418" s="198"/>
      <c r="F418" s="6"/>
      <c r="H418" s="6"/>
      <c r="I418" s="6"/>
      <c r="P418" s="115"/>
      <c r="Q418" s="115"/>
      <c r="R418" s="115"/>
      <c r="S418" s="115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197"/>
      <c r="D419" s="198"/>
      <c r="F419" s="6"/>
      <c r="H419" s="6"/>
      <c r="I419" s="6"/>
      <c r="P419" s="115"/>
      <c r="Q419" s="115"/>
      <c r="R419" s="115"/>
      <c r="S419" s="115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197"/>
      <c r="D420" s="198"/>
      <c r="F420" s="6"/>
      <c r="H420" s="6"/>
      <c r="I420" s="6"/>
      <c r="P420" s="115"/>
      <c r="Q420" s="115"/>
      <c r="R420" s="115"/>
      <c r="S420" s="115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197"/>
      <c r="D421" s="198"/>
      <c r="F421" s="6"/>
      <c r="H421" s="6"/>
      <c r="I421" s="6"/>
      <c r="P421" s="115"/>
      <c r="Q421" s="115"/>
      <c r="R421" s="115"/>
      <c r="S421" s="115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197"/>
      <c r="D422" s="198"/>
      <c r="F422" s="6"/>
      <c r="H422" s="6"/>
      <c r="I422" s="6"/>
      <c r="P422" s="115"/>
      <c r="Q422" s="115"/>
      <c r="R422" s="115"/>
      <c r="S422" s="115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197"/>
      <c r="D423" s="198"/>
      <c r="F423" s="6"/>
      <c r="H423" s="6"/>
      <c r="I423" s="6"/>
      <c r="P423" s="115"/>
      <c r="Q423" s="115"/>
      <c r="R423" s="115"/>
      <c r="S423" s="115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197"/>
      <c r="D424" s="198"/>
      <c r="F424" s="6"/>
      <c r="H424" s="6"/>
      <c r="I424" s="6"/>
      <c r="P424" s="115"/>
      <c r="Q424" s="115"/>
      <c r="R424" s="115"/>
      <c r="S424" s="115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197"/>
      <c r="D425" s="198"/>
      <c r="F425" s="6"/>
      <c r="H425" s="6"/>
      <c r="I425" s="6"/>
      <c r="P425" s="115"/>
      <c r="Q425" s="115"/>
      <c r="R425" s="115"/>
      <c r="S425" s="115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197"/>
      <c r="D426" s="198"/>
      <c r="F426" s="6"/>
      <c r="H426" s="6"/>
      <c r="I426" s="6"/>
      <c r="P426" s="115"/>
      <c r="Q426" s="115"/>
      <c r="R426" s="115"/>
      <c r="S426" s="115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197"/>
      <c r="D427" s="198"/>
      <c r="F427" s="6"/>
      <c r="H427" s="6"/>
      <c r="I427" s="6"/>
      <c r="P427" s="115"/>
      <c r="Q427" s="115"/>
      <c r="R427" s="115"/>
      <c r="S427" s="115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197"/>
      <c r="D428" s="198"/>
      <c r="F428" s="6"/>
      <c r="H428" s="6"/>
      <c r="I428" s="6"/>
      <c r="P428" s="115"/>
      <c r="Q428" s="115"/>
      <c r="R428" s="115"/>
      <c r="S428" s="115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197"/>
      <c r="D429" s="198"/>
      <c r="F429" s="6"/>
      <c r="H429" s="6"/>
      <c r="I429" s="6"/>
      <c r="P429" s="115"/>
      <c r="Q429" s="115"/>
      <c r="R429" s="115"/>
      <c r="S429" s="115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197"/>
      <c r="D430" s="198"/>
      <c r="F430" s="6"/>
      <c r="H430" s="6"/>
      <c r="I430" s="6"/>
      <c r="P430" s="115"/>
      <c r="Q430" s="115"/>
      <c r="R430" s="115"/>
      <c r="S430" s="115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197"/>
      <c r="D431" s="198"/>
      <c r="F431" s="6"/>
      <c r="H431" s="6"/>
      <c r="I431" s="6"/>
      <c r="P431" s="115"/>
      <c r="Q431" s="115"/>
      <c r="R431" s="115"/>
      <c r="S431" s="115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197"/>
      <c r="D432" s="198"/>
      <c r="F432" s="6"/>
      <c r="H432" s="6"/>
      <c r="I432" s="6"/>
      <c r="P432" s="115"/>
      <c r="Q432" s="115"/>
      <c r="R432" s="115"/>
      <c r="S432" s="115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197"/>
      <c r="D433" s="198"/>
      <c r="F433" s="6"/>
      <c r="H433" s="6"/>
      <c r="I433" s="6"/>
      <c r="P433" s="115"/>
      <c r="Q433" s="115"/>
      <c r="R433" s="115"/>
      <c r="S433" s="115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197"/>
      <c r="D434" s="198"/>
      <c r="F434" s="6"/>
      <c r="H434" s="6"/>
      <c r="I434" s="6"/>
      <c r="P434" s="115"/>
      <c r="Q434" s="115"/>
      <c r="R434" s="115"/>
      <c r="S434" s="115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197"/>
      <c r="D435" s="198"/>
      <c r="F435" s="6"/>
      <c r="H435" s="6"/>
      <c r="I435" s="6"/>
      <c r="P435" s="115"/>
      <c r="Q435" s="115"/>
      <c r="R435" s="115"/>
      <c r="S435" s="115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197"/>
      <c r="D436" s="198"/>
      <c r="F436" s="6"/>
      <c r="H436" s="6"/>
      <c r="I436" s="6"/>
      <c r="P436" s="115"/>
      <c r="Q436" s="115"/>
      <c r="R436" s="115"/>
      <c r="S436" s="115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197"/>
      <c r="D437" s="198"/>
      <c r="F437" s="6"/>
      <c r="H437" s="6"/>
      <c r="I437" s="6"/>
      <c r="P437" s="115"/>
      <c r="Q437" s="115"/>
      <c r="R437" s="115"/>
      <c r="S437" s="115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197"/>
      <c r="D438" s="198"/>
      <c r="F438" s="6"/>
      <c r="H438" s="6"/>
      <c r="I438" s="6"/>
      <c r="P438" s="115"/>
      <c r="Q438" s="115"/>
      <c r="R438" s="115"/>
      <c r="S438" s="115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197"/>
      <c r="D439" s="198"/>
      <c r="F439" s="6"/>
      <c r="H439" s="6"/>
      <c r="I439" s="6"/>
      <c r="P439" s="115"/>
      <c r="Q439" s="115"/>
      <c r="R439" s="115"/>
      <c r="S439" s="115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197"/>
      <c r="D440" s="198"/>
      <c r="F440" s="6"/>
      <c r="H440" s="6"/>
      <c r="I440" s="6"/>
      <c r="P440" s="115"/>
      <c r="Q440" s="115"/>
      <c r="R440" s="115"/>
      <c r="S440" s="115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197"/>
      <c r="D441" s="198"/>
      <c r="F441" s="6"/>
      <c r="H441" s="6"/>
      <c r="I441" s="6"/>
      <c r="P441" s="115"/>
      <c r="Q441" s="115"/>
      <c r="R441" s="115"/>
      <c r="S441" s="115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197"/>
      <c r="D442" s="198"/>
      <c r="F442" s="6"/>
      <c r="H442" s="6"/>
      <c r="I442" s="6"/>
      <c r="P442" s="115"/>
      <c r="Q442" s="115"/>
      <c r="R442" s="115"/>
      <c r="S442" s="115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197"/>
      <c r="D443" s="198"/>
      <c r="F443" s="6"/>
      <c r="H443" s="6"/>
      <c r="I443" s="6"/>
      <c r="P443" s="115"/>
      <c r="Q443" s="115"/>
      <c r="R443" s="115"/>
      <c r="S443" s="115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197"/>
      <c r="D444" s="198"/>
      <c r="F444" s="6"/>
      <c r="H444" s="6"/>
      <c r="I444" s="6"/>
      <c r="P444" s="115"/>
      <c r="Q444" s="115"/>
      <c r="R444" s="115"/>
      <c r="S444" s="115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197"/>
      <c r="D445" s="198"/>
      <c r="F445" s="6"/>
      <c r="H445" s="6"/>
      <c r="I445" s="6"/>
      <c r="P445" s="115"/>
      <c r="Q445" s="115"/>
      <c r="R445" s="115"/>
      <c r="S445" s="115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197"/>
      <c r="D446" s="198"/>
      <c r="F446" s="6"/>
      <c r="H446" s="6"/>
      <c r="I446" s="6"/>
      <c r="P446" s="115"/>
      <c r="Q446" s="115"/>
      <c r="R446" s="115"/>
      <c r="S446" s="115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197"/>
      <c r="D447" s="198"/>
      <c r="F447" s="6"/>
      <c r="H447" s="6"/>
      <c r="I447" s="6"/>
      <c r="P447" s="115"/>
      <c r="Q447" s="115"/>
      <c r="R447" s="115"/>
      <c r="S447" s="115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197"/>
      <c r="D448" s="198"/>
      <c r="F448" s="6"/>
      <c r="H448" s="6"/>
      <c r="I448" s="6"/>
      <c r="P448" s="115"/>
      <c r="Q448" s="115"/>
      <c r="R448" s="115"/>
      <c r="S448" s="115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197"/>
      <c r="D449" s="198"/>
      <c r="F449" s="6"/>
      <c r="H449" s="6"/>
      <c r="I449" s="6"/>
      <c r="P449" s="115"/>
      <c r="Q449" s="115"/>
      <c r="R449" s="115"/>
      <c r="S449" s="115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197"/>
      <c r="D450" s="198"/>
      <c r="F450" s="6"/>
      <c r="H450" s="6"/>
      <c r="I450" s="6"/>
      <c r="P450" s="115"/>
      <c r="Q450" s="115"/>
      <c r="R450" s="115"/>
      <c r="S450" s="115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197"/>
      <c r="D451" s="198"/>
      <c r="F451" s="6"/>
      <c r="H451" s="6"/>
      <c r="I451" s="6"/>
      <c r="P451" s="115"/>
      <c r="Q451" s="115"/>
      <c r="R451" s="115"/>
      <c r="S451" s="115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197"/>
      <c r="D452" s="198"/>
      <c r="F452" s="6"/>
      <c r="H452" s="6"/>
      <c r="I452" s="6"/>
      <c r="P452" s="115"/>
      <c r="Q452" s="115"/>
      <c r="R452" s="115"/>
      <c r="S452" s="115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197"/>
      <c r="D453" s="198"/>
      <c r="F453" s="6"/>
      <c r="H453" s="6"/>
      <c r="I453" s="6"/>
      <c r="P453" s="115"/>
      <c r="Q453" s="115"/>
      <c r="R453" s="115"/>
      <c r="S453" s="115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197"/>
      <c r="D454" s="198"/>
      <c r="F454" s="6"/>
      <c r="H454" s="6"/>
      <c r="I454" s="6"/>
      <c r="P454" s="115"/>
      <c r="Q454" s="115"/>
      <c r="R454" s="115"/>
      <c r="S454" s="115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197"/>
      <c r="D455" s="198"/>
      <c r="F455" s="6"/>
      <c r="H455" s="6"/>
      <c r="I455" s="6"/>
      <c r="P455" s="115"/>
      <c r="Q455" s="115"/>
      <c r="R455" s="115"/>
      <c r="S455" s="115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197"/>
      <c r="D456" s="198"/>
      <c r="F456" s="6"/>
      <c r="H456" s="6"/>
      <c r="I456" s="6"/>
      <c r="P456" s="115"/>
      <c r="Q456" s="115"/>
      <c r="R456" s="115"/>
      <c r="S456" s="115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197"/>
      <c r="D457" s="198"/>
      <c r="F457" s="6"/>
      <c r="H457" s="6"/>
      <c r="I457" s="6"/>
      <c r="P457" s="115"/>
      <c r="Q457" s="115"/>
      <c r="R457" s="115"/>
      <c r="S457" s="115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197"/>
      <c r="D458" s="198"/>
      <c r="F458" s="6"/>
      <c r="H458" s="6"/>
      <c r="I458" s="6"/>
      <c r="P458" s="115"/>
      <c r="Q458" s="115"/>
      <c r="R458" s="115"/>
      <c r="S458" s="115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197"/>
      <c r="D459" s="198"/>
      <c r="F459" s="6"/>
      <c r="H459" s="6"/>
      <c r="I459" s="6"/>
      <c r="P459" s="115"/>
      <c r="Q459" s="115"/>
      <c r="R459" s="115"/>
      <c r="S459" s="115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197"/>
      <c r="D460" s="198"/>
      <c r="F460" s="6"/>
      <c r="H460" s="6"/>
      <c r="I460" s="6"/>
      <c r="P460" s="115"/>
      <c r="Q460" s="115"/>
      <c r="R460" s="115"/>
      <c r="S460" s="115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197"/>
      <c r="D461" s="198"/>
      <c r="F461" s="6"/>
      <c r="H461" s="6"/>
      <c r="I461" s="6"/>
      <c r="P461" s="115"/>
      <c r="Q461" s="115"/>
      <c r="R461" s="115"/>
      <c r="S461" s="115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197"/>
      <c r="D462" s="198"/>
      <c r="F462" s="6"/>
      <c r="H462" s="6"/>
      <c r="I462" s="6"/>
      <c r="P462" s="115"/>
      <c r="Q462" s="115"/>
      <c r="R462" s="115"/>
      <c r="S462" s="115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197"/>
      <c r="D463" s="198"/>
      <c r="F463" s="6"/>
      <c r="H463" s="6"/>
      <c r="I463" s="6"/>
      <c r="P463" s="115"/>
      <c r="Q463" s="115"/>
      <c r="R463" s="115"/>
      <c r="S463" s="115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197"/>
      <c r="D464" s="198"/>
      <c r="F464" s="6"/>
      <c r="H464" s="6"/>
      <c r="I464" s="6"/>
      <c r="P464" s="115"/>
      <c r="Q464" s="115"/>
      <c r="R464" s="115"/>
      <c r="S464" s="115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197"/>
      <c r="D465" s="198"/>
      <c r="F465" s="6"/>
      <c r="H465" s="6"/>
      <c r="I465" s="6"/>
      <c r="P465" s="115"/>
      <c r="Q465" s="115"/>
      <c r="R465" s="115"/>
      <c r="S465" s="115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197"/>
      <c r="D466" s="198"/>
      <c r="F466" s="6"/>
      <c r="H466" s="6"/>
      <c r="I466" s="6"/>
      <c r="P466" s="115"/>
      <c r="Q466" s="115"/>
      <c r="R466" s="115"/>
      <c r="S466" s="115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197"/>
      <c r="D467" s="198"/>
      <c r="F467" s="6"/>
      <c r="H467" s="6"/>
      <c r="I467" s="6"/>
      <c r="P467" s="115"/>
      <c r="Q467" s="115"/>
      <c r="R467" s="115"/>
      <c r="S467" s="115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197"/>
      <c r="D468" s="198"/>
      <c r="F468" s="6"/>
      <c r="H468" s="6"/>
      <c r="I468" s="6"/>
      <c r="P468" s="115"/>
      <c r="Q468" s="115"/>
      <c r="R468" s="115"/>
      <c r="S468" s="115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197"/>
      <c r="D469" s="198"/>
      <c r="F469" s="6"/>
      <c r="H469" s="6"/>
      <c r="I469" s="6"/>
      <c r="P469" s="115"/>
      <c r="Q469" s="115"/>
      <c r="R469" s="115"/>
      <c r="S469" s="115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197"/>
      <c r="D470" s="198"/>
      <c r="F470" s="6"/>
      <c r="H470" s="6"/>
      <c r="I470" s="6"/>
      <c r="P470" s="115"/>
      <c r="Q470" s="115"/>
      <c r="R470" s="115"/>
      <c r="S470" s="115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197"/>
      <c r="D471" s="198"/>
      <c r="F471" s="6"/>
      <c r="H471" s="6"/>
      <c r="I471" s="6"/>
      <c r="P471" s="115"/>
      <c r="Q471" s="115"/>
      <c r="R471" s="115"/>
      <c r="S471" s="115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197"/>
      <c r="D472" s="198"/>
      <c r="F472" s="6"/>
      <c r="H472" s="6"/>
      <c r="I472" s="6"/>
      <c r="P472" s="115"/>
      <c r="Q472" s="115"/>
      <c r="R472" s="115"/>
      <c r="S472" s="115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197"/>
      <c r="D473" s="198"/>
      <c r="F473" s="6"/>
      <c r="H473" s="6"/>
      <c r="I473" s="6"/>
      <c r="P473" s="115"/>
      <c r="Q473" s="115"/>
      <c r="R473" s="115"/>
      <c r="S473" s="115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197"/>
      <c r="D474" s="198"/>
      <c r="F474" s="6"/>
      <c r="H474" s="6"/>
      <c r="I474" s="6"/>
      <c r="P474" s="115"/>
      <c r="Q474" s="115"/>
      <c r="R474" s="115"/>
      <c r="S474" s="115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197"/>
      <c r="D475" s="198"/>
      <c r="F475" s="6"/>
      <c r="H475" s="6"/>
      <c r="I475" s="6"/>
      <c r="P475" s="115"/>
      <c r="Q475" s="115"/>
      <c r="R475" s="115"/>
      <c r="S475" s="115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197"/>
      <c r="D476" s="198"/>
      <c r="F476" s="6"/>
      <c r="H476" s="6"/>
      <c r="I476" s="6"/>
      <c r="P476" s="115"/>
      <c r="Q476" s="115"/>
      <c r="R476" s="115"/>
      <c r="S476" s="115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197"/>
      <c r="D477" s="198"/>
      <c r="F477" s="6"/>
      <c r="H477" s="6"/>
      <c r="I477" s="6"/>
      <c r="P477" s="115"/>
      <c r="Q477" s="115"/>
      <c r="R477" s="115"/>
      <c r="S477" s="115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197"/>
      <c r="D478" s="198"/>
      <c r="F478" s="6"/>
      <c r="H478" s="6"/>
      <c r="I478" s="6"/>
      <c r="P478" s="115"/>
      <c r="Q478" s="115"/>
      <c r="R478" s="115"/>
      <c r="S478" s="115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197"/>
      <c r="D479" s="198"/>
      <c r="F479" s="6"/>
      <c r="H479" s="6"/>
      <c r="I479" s="6"/>
      <c r="P479" s="115"/>
      <c r="Q479" s="115"/>
      <c r="R479" s="115"/>
      <c r="S479" s="115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197"/>
      <c r="D480" s="198"/>
      <c r="F480" s="6"/>
      <c r="H480" s="6"/>
      <c r="I480" s="6"/>
      <c r="P480" s="115"/>
      <c r="Q480" s="115"/>
      <c r="R480" s="115"/>
      <c r="S480" s="115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197"/>
      <c r="D481" s="198"/>
      <c r="F481" s="6"/>
      <c r="H481" s="6"/>
      <c r="I481" s="6"/>
      <c r="P481" s="115"/>
      <c r="Q481" s="115"/>
      <c r="R481" s="115"/>
      <c r="S481" s="115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197"/>
      <c r="D482" s="198"/>
      <c r="F482" s="6"/>
      <c r="H482" s="6"/>
      <c r="I482" s="6"/>
      <c r="P482" s="115"/>
      <c r="Q482" s="115"/>
      <c r="R482" s="115"/>
      <c r="S482" s="115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197"/>
      <c r="D483" s="198"/>
      <c r="F483" s="6"/>
      <c r="H483" s="6"/>
      <c r="I483" s="6"/>
      <c r="P483" s="115"/>
      <c r="Q483" s="115"/>
      <c r="R483" s="115"/>
      <c r="S483" s="115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197"/>
      <c r="D484" s="198"/>
      <c r="F484" s="6"/>
      <c r="H484" s="6"/>
      <c r="I484" s="6"/>
      <c r="P484" s="115"/>
      <c r="Q484" s="115"/>
      <c r="R484" s="115"/>
      <c r="S484" s="115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197"/>
      <c r="D485" s="198"/>
      <c r="F485" s="6"/>
      <c r="H485" s="6"/>
      <c r="I485" s="6"/>
      <c r="P485" s="115"/>
      <c r="Q485" s="115"/>
      <c r="R485" s="115"/>
      <c r="S485" s="115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197"/>
      <c r="D486" s="198"/>
      <c r="F486" s="6"/>
      <c r="H486" s="6"/>
      <c r="I486" s="6"/>
      <c r="P486" s="115"/>
      <c r="Q486" s="115"/>
      <c r="R486" s="115"/>
      <c r="S486" s="115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197"/>
      <c r="D487" s="198"/>
      <c r="F487" s="6"/>
      <c r="H487" s="6"/>
      <c r="I487" s="6"/>
      <c r="P487" s="115"/>
      <c r="Q487" s="115"/>
      <c r="R487" s="115"/>
      <c r="S487" s="115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197"/>
      <c r="D488" s="198"/>
      <c r="F488" s="6"/>
      <c r="H488" s="6"/>
      <c r="I488" s="6"/>
      <c r="P488" s="115"/>
      <c r="Q488" s="115"/>
      <c r="R488" s="115"/>
      <c r="S488" s="115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197"/>
      <c r="D489" s="198"/>
      <c r="F489" s="6"/>
      <c r="H489" s="6"/>
      <c r="I489" s="6"/>
      <c r="P489" s="115"/>
      <c r="Q489" s="115"/>
      <c r="R489" s="115"/>
      <c r="S489" s="115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197"/>
      <c r="D490" s="198"/>
      <c r="F490" s="6"/>
      <c r="H490" s="6"/>
      <c r="I490" s="6"/>
      <c r="P490" s="115"/>
      <c r="Q490" s="115"/>
      <c r="R490" s="115"/>
      <c r="S490" s="115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197"/>
      <c r="D491" s="198"/>
      <c r="F491" s="6"/>
      <c r="H491" s="6"/>
      <c r="I491" s="6"/>
      <c r="P491" s="115"/>
      <c r="Q491" s="115"/>
      <c r="R491" s="115"/>
      <c r="S491" s="115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197"/>
      <c r="D492" s="198"/>
      <c r="F492" s="6"/>
      <c r="H492" s="6"/>
      <c r="I492" s="6"/>
      <c r="P492" s="115"/>
      <c r="Q492" s="115"/>
      <c r="R492" s="115"/>
      <c r="S492" s="115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197"/>
      <c r="D493" s="198"/>
      <c r="F493" s="6"/>
      <c r="H493" s="6"/>
      <c r="I493" s="6"/>
      <c r="P493" s="115"/>
      <c r="Q493" s="115"/>
      <c r="R493" s="115"/>
      <c r="S493" s="115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197"/>
      <c r="D494" s="198"/>
      <c r="F494" s="6"/>
      <c r="H494" s="6"/>
      <c r="I494" s="6"/>
      <c r="P494" s="115"/>
      <c r="Q494" s="115"/>
      <c r="R494" s="115"/>
      <c r="S494" s="115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197"/>
      <c r="D495" s="198"/>
      <c r="F495" s="6"/>
      <c r="H495" s="6"/>
      <c r="I495" s="6"/>
      <c r="P495" s="115"/>
      <c r="Q495" s="115"/>
      <c r="R495" s="115"/>
      <c r="S495" s="115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197"/>
      <c r="D496" s="198"/>
      <c r="F496" s="6"/>
      <c r="H496" s="6"/>
      <c r="I496" s="6"/>
      <c r="P496" s="115"/>
      <c r="Q496" s="115"/>
      <c r="R496" s="115"/>
      <c r="S496" s="115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197"/>
      <c r="D497" s="198"/>
      <c r="F497" s="6"/>
      <c r="H497" s="6"/>
      <c r="I497" s="6"/>
      <c r="P497" s="115"/>
      <c r="Q497" s="115"/>
      <c r="R497" s="115"/>
      <c r="S497" s="115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197"/>
      <c r="D498" s="198"/>
      <c r="F498" s="6"/>
      <c r="H498" s="6"/>
      <c r="I498" s="6"/>
      <c r="P498" s="115"/>
      <c r="Q498" s="115"/>
      <c r="R498" s="115"/>
      <c r="S498" s="115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197"/>
      <c r="D499" s="198"/>
      <c r="F499" s="6"/>
      <c r="H499" s="6"/>
      <c r="I499" s="6"/>
      <c r="P499" s="115"/>
      <c r="Q499" s="115"/>
      <c r="R499" s="115"/>
      <c r="S499" s="115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197"/>
      <c r="D500" s="198"/>
      <c r="F500" s="6"/>
      <c r="H500" s="6"/>
      <c r="I500" s="6"/>
      <c r="P500" s="115"/>
      <c r="Q500" s="115"/>
      <c r="R500" s="115"/>
      <c r="S500" s="115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R0MUBsabUSaiZkEZ2asXycnQccflRTav2JNVsFUkBizqIzDTa3sbQkFzBigqbhU7/N5XoMGy99PzMo1KAf9iQw==" saltValue="7jIS6C60EBucHfrUqnkvJw==" spinCount="100000" sheet="1" objects="1" scenarios="1"/>
  <autoFilter ref="AG19:AX136" xr:uid="{00000000-0009-0000-0000-000002000000}">
    <filterColumn colId="11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AB1">
    <cfRule type="expression" dxfId="154" priority="593" stopIfTrue="1">
      <formula>$I$5="ACHTUNG: die Summe der fixen und variablen Kosten stimmt nicht mit"</formula>
    </cfRule>
    <cfRule type="expression" dxfId="153" priority="595" stopIfTrue="1">
      <formula>$I$5="ACHTUNG: die Summe der fixen und variablen Kosten stimmt nicht mit"</formula>
    </cfRule>
  </conditionalFormatting>
  <conditionalFormatting sqref="AG87:AG88 AG90:AG92 AH20:AH74 AG76:AH85 Y18 AG19:AG74 AG95:AG136 AH94:AH136 AO94:AO136 AP110:AP125 AI92:AJ136 AK90:AK136 AL102:AL136 AM90:AN136 AQ94:AR136 AO20:AR85">
    <cfRule type="cellIs" dxfId="152" priority="590" operator="equal">
      <formula>"aus"</formula>
    </cfRule>
    <cfRule type="cellIs" dxfId="151" priority="591" operator="equal">
      <formula>"ein"</formula>
    </cfRule>
  </conditionalFormatting>
  <conditionalFormatting sqref="Y16">
    <cfRule type="cellIs" dxfId="150" priority="290" operator="equal">
      <formula>"aus"</formula>
    </cfRule>
    <cfRule type="cellIs" dxfId="149" priority="291" operator="equal">
      <formula>"ein"</formula>
    </cfRule>
  </conditionalFormatting>
  <conditionalFormatting sqref="Y17">
    <cfRule type="cellIs" dxfId="148" priority="284" operator="equal">
      <formula>"aus"</formula>
    </cfRule>
    <cfRule type="cellIs" dxfId="147" priority="285" operator="equal">
      <formula>"ein"</formula>
    </cfRule>
  </conditionalFormatting>
  <conditionalFormatting sqref="AG89">
    <cfRule type="cellIs" dxfId="146" priority="250" operator="equal">
      <formula>"aus"</formula>
    </cfRule>
    <cfRule type="cellIs" dxfId="145" priority="251" operator="equal">
      <formula>"ein"</formula>
    </cfRule>
  </conditionalFormatting>
  <conditionalFormatting sqref="AG86">
    <cfRule type="cellIs" dxfId="144" priority="227" operator="equal">
      <formula>"aus"</formula>
    </cfRule>
    <cfRule type="cellIs" dxfId="143" priority="228" operator="equal">
      <formula>"ein"</formula>
    </cfRule>
  </conditionalFormatting>
  <conditionalFormatting sqref="AH87:AH88 AH90:AH92">
    <cfRule type="cellIs" dxfId="142" priority="205" operator="equal">
      <formula>"aus"</formula>
    </cfRule>
    <cfRule type="cellIs" dxfId="141" priority="206" operator="equal">
      <formula>"ein"</formula>
    </cfRule>
  </conditionalFormatting>
  <conditionalFormatting sqref="AH89">
    <cfRule type="cellIs" dxfId="140" priority="203" operator="equal">
      <formula>"aus"</formula>
    </cfRule>
    <cfRule type="cellIs" dxfId="139" priority="204" operator="equal">
      <formula>"ein"</formula>
    </cfRule>
  </conditionalFormatting>
  <conditionalFormatting sqref="AH93">
    <cfRule type="cellIs" dxfId="138" priority="201" operator="equal">
      <formula>"aus"</formula>
    </cfRule>
    <cfRule type="cellIs" dxfId="137" priority="202" operator="equal">
      <formula>"ein"</formula>
    </cfRule>
  </conditionalFormatting>
  <conditionalFormatting sqref="AH86">
    <cfRule type="cellIs" dxfId="136" priority="199" operator="equal">
      <formula>"aus"</formula>
    </cfRule>
    <cfRule type="cellIs" dxfId="135" priority="200" operator="equal">
      <formula>"ein"</formula>
    </cfRule>
  </conditionalFormatting>
  <conditionalFormatting sqref="AO87:AO88 AO90:AO92">
    <cfRule type="cellIs" dxfId="134" priority="159" operator="equal">
      <formula>"aus"</formula>
    </cfRule>
    <cfRule type="cellIs" dxfId="133" priority="160" operator="equal">
      <formula>"ein"</formula>
    </cfRule>
  </conditionalFormatting>
  <conditionalFormatting sqref="AO89">
    <cfRule type="cellIs" dxfId="132" priority="157" operator="equal">
      <formula>"aus"</formula>
    </cfRule>
    <cfRule type="cellIs" dxfId="131" priority="158" operator="equal">
      <formula>"ein"</formula>
    </cfRule>
  </conditionalFormatting>
  <conditionalFormatting sqref="AO93">
    <cfRule type="cellIs" dxfId="130" priority="155" operator="equal">
      <formula>"aus"</formula>
    </cfRule>
    <cfRule type="cellIs" dxfId="129" priority="156" operator="equal">
      <formula>"ein"</formula>
    </cfRule>
  </conditionalFormatting>
  <conditionalFormatting sqref="AO86">
    <cfRule type="cellIs" dxfId="128" priority="153" operator="equal">
      <formula>"aus"</formula>
    </cfRule>
    <cfRule type="cellIs" dxfId="127" priority="154" operator="equal">
      <formula>"ein"</formula>
    </cfRule>
  </conditionalFormatting>
  <conditionalFormatting sqref="AP87:AP88 AP90:AP92 AP94:AP108 AP127:AP136">
    <cfRule type="cellIs" dxfId="126" priority="151" operator="equal">
      <formula>"aus"</formula>
    </cfRule>
    <cfRule type="cellIs" dxfId="125" priority="152" operator="equal">
      <formula>"ein"</formula>
    </cfRule>
  </conditionalFormatting>
  <conditionalFormatting sqref="AP89">
    <cfRule type="cellIs" dxfId="124" priority="149" operator="equal">
      <formula>"aus"</formula>
    </cfRule>
    <cfRule type="cellIs" dxfId="123" priority="150" operator="equal">
      <formula>"ein"</formula>
    </cfRule>
  </conditionalFormatting>
  <conditionalFormatting sqref="AP93">
    <cfRule type="cellIs" dxfId="122" priority="147" operator="equal">
      <formula>"aus"</formula>
    </cfRule>
    <cfRule type="cellIs" dxfId="121" priority="148" operator="equal">
      <formula>"ein"</formula>
    </cfRule>
  </conditionalFormatting>
  <conditionalFormatting sqref="AP86">
    <cfRule type="cellIs" dxfId="120" priority="145" operator="equal">
      <formula>"aus"</formula>
    </cfRule>
    <cfRule type="cellIs" dxfId="119" priority="146" operator="equal">
      <formula>"ein"</formula>
    </cfRule>
  </conditionalFormatting>
  <conditionalFormatting sqref="AQ87:AQ88 AQ90:AQ92">
    <cfRule type="cellIs" dxfId="118" priority="143" operator="equal">
      <formula>"aus"</formula>
    </cfRule>
    <cfRule type="cellIs" dxfId="117" priority="144" operator="equal">
      <formula>"ein"</formula>
    </cfRule>
  </conditionalFormatting>
  <conditionalFormatting sqref="AQ89">
    <cfRule type="cellIs" dxfId="116" priority="141" operator="equal">
      <formula>"aus"</formula>
    </cfRule>
    <cfRule type="cellIs" dxfId="115" priority="142" operator="equal">
      <formula>"ein"</formula>
    </cfRule>
  </conditionalFormatting>
  <conditionalFormatting sqref="AQ93">
    <cfRule type="cellIs" dxfId="114" priority="139" operator="equal">
      <formula>"aus"</formula>
    </cfRule>
    <cfRule type="cellIs" dxfId="113" priority="140" operator="equal">
      <formula>"ein"</formula>
    </cfRule>
  </conditionalFormatting>
  <conditionalFormatting sqref="AQ86">
    <cfRule type="cellIs" dxfId="112" priority="137" operator="equal">
      <formula>"aus"</formula>
    </cfRule>
    <cfRule type="cellIs" dxfId="111" priority="138" operator="equal">
      <formula>"ein"</formula>
    </cfRule>
  </conditionalFormatting>
  <conditionalFormatting sqref="AR87:AR88 AR90:AR92">
    <cfRule type="cellIs" dxfId="110" priority="127" operator="equal">
      <formula>"aus"</formula>
    </cfRule>
    <cfRule type="cellIs" dxfId="109" priority="128" operator="equal">
      <formula>"ein"</formula>
    </cfRule>
  </conditionalFormatting>
  <conditionalFormatting sqref="AR89">
    <cfRule type="cellIs" dxfId="108" priority="125" operator="equal">
      <formula>"aus"</formula>
    </cfRule>
    <cfRule type="cellIs" dxfId="107" priority="126" operator="equal">
      <formula>"ein"</formula>
    </cfRule>
  </conditionalFormatting>
  <conditionalFormatting sqref="AR93">
    <cfRule type="cellIs" dxfId="106" priority="123" operator="equal">
      <formula>"aus"</formula>
    </cfRule>
    <cfRule type="cellIs" dxfId="105" priority="124" operator="equal">
      <formula>"ein"</formula>
    </cfRule>
  </conditionalFormatting>
  <conditionalFormatting sqref="AR86">
    <cfRule type="cellIs" dxfId="104" priority="121" operator="equal">
      <formula>"aus"</formula>
    </cfRule>
    <cfRule type="cellIs" dxfId="103" priority="122" operator="equal">
      <formula>"ein"</formula>
    </cfRule>
  </conditionalFormatting>
  <conditionalFormatting sqref="AG75:AH75">
    <cfRule type="cellIs" dxfId="102" priority="107" operator="equal">
      <formula>"aus"</formula>
    </cfRule>
    <cfRule type="cellIs" dxfId="101" priority="108" operator="equal">
      <formula>"ein"</formula>
    </cfRule>
  </conditionalFormatting>
  <conditionalFormatting sqref="AI91">
    <cfRule type="cellIs" dxfId="100" priority="85" operator="equal">
      <formula>"aus"</formula>
    </cfRule>
    <cfRule type="cellIs" dxfId="99" priority="86" operator="equal">
      <formula>"ein"</formula>
    </cfRule>
  </conditionalFormatting>
  <conditionalFormatting sqref="AG93">
    <cfRule type="cellIs" dxfId="98" priority="99" operator="equal">
      <formula>"aus"</formula>
    </cfRule>
    <cfRule type="cellIs" dxfId="97" priority="100" operator="equal">
      <formula>"ein"</formula>
    </cfRule>
  </conditionalFormatting>
  <conditionalFormatting sqref="AG94">
    <cfRule type="cellIs" dxfId="96" priority="97" operator="equal">
      <formula>"aus"</formula>
    </cfRule>
    <cfRule type="cellIs" dxfId="95" priority="98" operator="equal">
      <formula>"ein"</formula>
    </cfRule>
  </conditionalFormatting>
  <conditionalFormatting sqref="AI76:AI85 AI20:AI74">
    <cfRule type="cellIs" dxfId="94" priority="95" operator="equal">
      <formula>"aus"</formula>
    </cfRule>
    <cfRule type="cellIs" dxfId="93" priority="96" operator="equal">
      <formula>"ein"</formula>
    </cfRule>
  </conditionalFormatting>
  <conditionalFormatting sqref="AI87:AI88">
    <cfRule type="cellIs" dxfId="92" priority="93" operator="equal">
      <formula>"aus"</formula>
    </cfRule>
    <cfRule type="cellIs" dxfId="91" priority="94" operator="equal">
      <formula>"ein"</formula>
    </cfRule>
  </conditionalFormatting>
  <conditionalFormatting sqref="AI86">
    <cfRule type="cellIs" dxfId="90" priority="91" operator="equal">
      <formula>"aus"</formula>
    </cfRule>
    <cfRule type="cellIs" dxfId="89" priority="92" operator="equal">
      <formula>"ein"</formula>
    </cfRule>
  </conditionalFormatting>
  <conditionalFormatting sqref="AI89">
    <cfRule type="cellIs" dxfId="88" priority="89" operator="equal">
      <formula>"aus"</formula>
    </cfRule>
    <cfRule type="cellIs" dxfId="87" priority="90" operator="equal">
      <formula>"ein"</formula>
    </cfRule>
  </conditionalFormatting>
  <conditionalFormatting sqref="AI90">
    <cfRule type="cellIs" dxfId="86" priority="87" operator="equal">
      <formula>"aus"</formula>
    </cfRule>
    <cfRule type="cellIs" dxfId="85" priority="88" operator="equal">
      <formula>"ein"</formula>
    </cfRule>
  </conditionalFormatting>
  <conditionalFormatting sqref="AI75">
    <cfRule type="cellIs" dxfId="84" priority="83" operator="equal">
      <formula>"aus"</formula>
    </cfRule>
    <cfRule type="cellIs" dxfId="83" priority="84" operator="equal">
      <formula>"ein"</formula>
    </cfRule>
  </conditionalFormatting>
  <conditionalFormatting sqref="AJ20:AJ74 AJ76:AJ85">
    <cfRule type="cellIs" dxfId="82" priority="81" operator="equal">
      <formula>"aus"</formula>
    </cfRule>
    <cfRule type="cellIs" dxfId="81" priority="82" operator="equal">
      <formula>"ein"</formula>
    </cfRule>
  </conditionalFormatting>
  <conditionalFormatting sqref="AJ87:AJ88">
    <cfRule type="cellIs" dxfId="80" priority="79" operator="equal">
      <formula>"aus"</formula>
    </cfRule>
    <cfRule type="cellIs" dxfId="79" priority="80" operator="equal">
      <formula>"ein"</formula>
    </cfRule>
  </conditionalFormatting>
  <conditionalFormatting sqref="AJ86">
    <cfRule type="cellIs" dxfId="78" priority="77" operator="equal">
      <formula>"aus"</formula>
    </cfRule>
    <cfRule type="cellIs" dxfId="77" priority="78" operator="equal">
      <formula>"ein"</formula>
    </cfRule>
  </conditionalFormatting>
  <conditionalFormatting sqref="AJ89">
    <cfRule type="cellIs" dxfId="76" priority="75" operator="equal">
      <formula>"aus"</formula>
    </cfRule>
    <cfRule type="cellIs" dxfId="75" priority="76" operator="equal">
      <formula>"ein"</formula>
    </cfRule>
  </conditionalFormatting>
  <conditionalFormatting sqref="AJ90">
    <cfRule type="cellIs" dxfId="74" priority="73" operator="equal">
      <formula>"aus"</formula>
    </cfRule>
    <cfRule type="cellIs" dxfId="73" priority="74" operator="equal">
      <formula>"ein"</formula>
    </cfRule>
  </conditionalFormatting>
  <conditionalFormatting sqref="AJ91">
    <cfRule type="cellIs" dxfId="72" priority="71" operator="equal">
      <formula>"aus"</formula>
    </cfRule>
    <cfRule type="cellIs" dxfId="71" priority="72" operator="equal">
      <formula>"ein"</formula>
    </cfRule>
  </conditionalFormatting>
  <conditionalFormatting sqref="AJ75">
    <cfRule type="cellIs" dxfId="70" priority="69" operator="equal">
      <formula>"aus"</formula>
    </cfRule>
    <cfRule type="cellIs" dxfId="69" priority="70" operator="equal">
      <formula>"ein"</formula>
    </cfRule>
  </conditionalFormatting>
  <conditionalFormatting sqref="AK20:AK74 AK76:AK85">
    <cfRule type="cellIs" dxfId="68" priority="67" operator="equal">
      <formula>"aus"</formula>
    </cfRule>
    <cfRule type="cellIs" dxfId="67" priority="68" operator="equal">
      <formula>"ein"</formula>
    </cfRule>
  </conditionalFormatting>
  <conditionalFormatting sqref="AK86:AK88">
    <cfRule type="cellIs" dxfId="66" priority="63" operator="equal">
      <formula>"aus"</formula>
    </cfRule>
    <cfRule type="cellIs" dxfId="65" priority="64" operator="equal">
      <formula>"ein"</formula>
    </cfRule>
  </conditionalFormatting>
  <conditionalFormatting sqref="AK75">
    <cfRule type="cellIs" dxfId="64" priority="61" operator="equal">
      <formula>"aus"</formula>
    </cfRule>
    <cfRule type="cellIs" dxfId="63" priority="62" operator="equal">
      <formula>"ein"</formula>
    </cfRule>
  </conditionalFormatting>
  <conditionalFormatting sqref="AK89">
    <cfRule type="cellIs" dxfId="62" priority="59" operator="equal">
      <formula>"aus"</formula>
    </cfRule>
    <cfRule type="cellIs" dxfId="61" priority="60" operator="equal">
      <formula>"ein"</formula>
    </cfRule>
  </conditionalFormatting>
  <conditionalFormatting sqref="AL76:AL85 AL20:AL74">
    <cfRule type="cellIs" dxfId="60" priority="57" operator="equal">
      <formula>"aus"</formula>
    </cfRule>
    <cfRule type="cellIs" dxfId="59" priority="58" operator="equal">
      <formula>"ein"</formula>
    </cfRule>
  </conditionalFormatting>
  <conditionalFormatting sqref="AL90:AL100">
    <cfRule type="cellIs" dxfId="58" priority="55" operator="equal">
      <formula>"aus"</formula>
    </cfRule>
    <cfRule type="cellIs" dxfId="57" priority="56" operator="equal">
      <formula>"ein"</formula>
    </cfRule>
  </conditionalFormatting>
  <conditionalFormatting sqref="AL87">
    <cfRule type="cellIs" dxfId="56" priority="53" operator="equal">
      <formula>"aus"</formula>
    </cfRule>
    <cfRule type="cellIs" dxfId="55" priority="54" operator="equal">
      <formula>"ein"</formula>
    </cfRule>
  </conditionalFormatting>
  <conditionalFormatting sqref="AL88">
    <cfRule type="cellIs" dxfId="54" priority="51" operator="equal">
      <formula>"aus"</formula>
    </cfRule>
    <cfRule type="cellIs" dxfId="53" priority="52" operator="equal">
      <formula>"ein"</formula>
    </cfRule>
  </conditionalFormatting>
  <conditionalFormatting sqref="AL89">
    <cfRule type="cellIs" dxfId="52" priority="49" operator="equal">
      <formula>"aus"</formula>
    </cfRule>
    <cfRule type="cellIs" dxfId="51" priority="50" operator="equal">
      <formula>"ein"</formula>
    </cfRule>
  </conditionalFormatting>
  <conditionalFormatting sqref="AL101">
    <cfRule type="cellIs" dxfId="50" priority="47" operator="equal">
      <formula>"aus"</formula>
    </cfRule>
    <cfRule type="cellIs" dxfId="49" priority="48" operator="equal">
      <formula>"ein"</formula>
    </cfRule>
  </conditionalFormatting>
  <conditionalFormatting sqref="AL75">
    <cfRule type="cellIs" dxfId="48" priority="45" operator="equal">
      <formula>"aus"</formula>
    </cfRule>
    <cfRule type="cellIs" dxfId="47" priority="46" operator="equal">
      <formula>"ein"</formula>
    </cfRule>
  </conditionalFormatting>
  <conditionalFormatting sqref="AL86">
    <cfRule type="cellIs" dxfId="46" priority="43" operator="equal">
      <formula>"aus"</formula>
    </cfRule>
    <cfRule type="cellIs" dxfId="45" priority="44" operator="equal">
      <formula>"ein"</formula>
    </cfRule>
  </conditionalFormatting>
  <conditionalFormatting sqref="AM20:AM74 AM76:AM85">
    <cfRule type="cellIs" dxfId="44" priority="41" operator="equal">
      <formula>"aus"</formula>
    </cfRule>
    <cfRule type="cellIs" dxfId="43" priority="42" operator="equal">
      <formula>"ein"</formula>
    </cfRule>
  </conditionalFormatting>
  <conditionalFormatting sqref="AM87:AM88">
    <cfRule type="cellIs" dxfId="42" priority="39" operator="equal">
      <formula>"aus"</formula>
    </cfRule>
    <cfRule type="cellIs" dxfId="41" priority="40" operator="equal">
      <formula>"ein"</formula>
    </cfRule>
  </conditionalFormatting>
  <conditionalFormatting sqref="AM89">
    <cfRule type="cellIs" dxfId="40" priority="37" operator="equal">
      <formula>"aus"</formula>
    </cfRule>
    <cfRule type="cellIs" dxfId="39" priority="38" operator="equal">
      <formula>"ein"</formula>
    </cfRule>
  </conditionalFormatting>
  <conditionalFormatting sqref="AM75">
    <cfRule type="cellIs" dxfId="38" priority="35" operator="equal">
      <formula>"aus"</formula>
    </cfRule>
    <cfRule type="cellIs" dxfId="37" priority="36" operator="equal">
      <formula>"ein"</formula>
    </cfRule>
  </conditionalFormatting>
  <conditionalFormatting sqref="AM86">
    <cfRule type="cellIs" dxfId="36" priority="33" operator="equal">
      <formula>"aus"</formula>
    </cfRule>
    <cfRule type="cellIs" dxfId="35" priority="34" operator="equal">
      <formula>"ein"</formula>
    </cfRule>
  </conditionalFormatting>
  <conditionalFormatting sqref="AN20:AN74 AN76:AN85">
    <cfRule type="cellIs" dxfId="34" priority="31" operator="equal">
      <formula>"aus"</formula>
    </cfRule>
    <cfRule type="cellIs" dxfId="33" priority="32" operator="equal">
      <formula>"ein"</formula>
    </cfRule>
  </conditionalFormatting>
  <conditionalFormatting sqref="AN87:AN88">
    <cfRule type="cellIs" dxfId="32" priority="29" operator="equal">
      <formula>"aus"</formula>
    </cfRule>
    <cfRule type="cellIs" dxfId="31" priority="30" operator="equal">
      <formula>"ein"</formula>
    </cfRule>
  </conditionalFormatting>
  <conditionalFormatting sqref="AN89">
    <cfRule type="cellIs" dxfId="30" priority="27" operator="equal">
      <formula>"aus"</formula>
    </cfRule>
    <cfRule type="cellIs" dxfId="29" priority="28" operator="equal">
      <formula>"ein"</formula>
    </cfRule>
  </conditionalFormatting>
  <conditionalFormatting sqref="AN75">
    <cfRule type="cellIs" dxfId="28" priority="25" operator="equal">
      <formula>"aus"</formula>
    </cfRule>
    <cfRule type="cellIs" dxfId="27" priority="26" operator="equal">
      <formula>"ein"</formula>
    </cfRule>
  </conditionalFormatting>
  <conditionalFormatting sqref="AN86">
    <cfRule type="cellIs" dxfId="26" priority="23" operator="equal">
      <formula>"aus"</formula>
    </cfRule>
    <cfRule type="cellIs" dxfId="25" priority="24" operator="equal">
      <formula>"ein"</formula>
    </cfRule>
  </conditionalFormatting>
  <conditionalFormatting sqref="AP109">
    <cfRule type="cellIs" dxfId="24" priority="21" operator="equal">
      <formula>"aus"</formula>
    </cfRule>
    <cfRule type="cellIs" dxfId="23" priority="22" operator="equal">
      <formula>"ein"</formula>
    </cfRule>
  </conditionalFormatting>
  <conditionalFormatting sqref="AP126">
    <cfRule type="cellIs" dxfId="22" priority="19" operator="equal">
      <formula>"aus"</formula>
    </cfRule>
    <cfRule type="cellIs" dxfId="21" priority="20" operator="equal">
      <formula>"ein"</formula>
    </cfRule>
  </conditionalFormatting>
  <conditionalFormatting sqref="AS65:AS78 AS20:AS39 AS41:AS63 AS81:AS136">
    <cfRule type="cellIs" dxfId="20" priority="17" operator="equal">
      <formula>"aus"</formula>
    </cfRule>
    <cfRule type="cellIs" dxfId="19" priority="18" operator="equal">
      <formula>"ein"</formula>
    </cfRule>
  </conditionalFormatting>
  <conditionalFormatting sqref="AS79">
    <cfRule type="cellIs" dxfId="18" priority="15" operator="equal">
      <formula>"aus"</formula>
    </cfRule>
    <cfRule type="cellIs" dxfId="17" priority="16" operator="equal">
      <formula>"ein"</formula>
    </cfRule>
  </conditionalFormatting>
  <conditionalFormatting sqref="AS80">
    <cfRule type="cellIs" dxfId="16" priority="13" operator="equal">
      <formula>"aus"</formula>
    </cfRule>
    <cfRule type="cellIs" dxfId="15" priority="14" operator="equal">
      <formula>"ein"</formula>
    </cfRule>
  </conditionalFormatting>
  <conditionalFormatting sqref="AS64">
    <cfRule type="cellIs" dxfId="14" priority="11" operator="equal">
      <formula>"aus"</formula>
    </cfRule>
    <cfRule type="cellIs" dxfId="13" priority="12" operator="equal">
      <formula>"ein"</formula>
    </cfRule>
  </conditionalFormatting>
  <conditionalFormatting sqref="AS40">
    <cfRule type="cellIs" dxfId="12" priority="9" operator="equal">
      <formula>"aus"</formula>
    </cfRule>
    <cfRule type="cellIs" dxfId="11" priority="10" operator="equal">
      <formula>"ein"</formula>
    </cfRule>
  </conditionalFormatting>
  <conditionalFormatting sqref="AT70:AX74 AT20:AX68 AT77:AX136">
    <cfRule type="cellIs" dxfId="10" priority="7" operator="equal">
      <formula>"aus"</formula>
    </cfRule>
    <cfRule type="cellIs" dxfId="9" priority="8" operator="equal">
      <formula>"ein"</formula>
    </cfRule>
  </conditionalFormatting>
  <conditionalFormatting sqref="AT75:AX75">
    <cfRule type="cellIs" dxfId="8" priority="5" operator="equal">
      <formula>"aus"</formula>
    </cfRule>
    <cfRule type="cellIs" dxfId="7" priority="6" operator="equal">
      <formula>"ein"</formula>
    </cfRule>
  </conditionalFormatting>
  <conditionalFormatting sqref="AT76:AX76">
    <cfRule type="cellIs" dxfId="6" priority="3" operator="equal">
      <formula>"aus"</formula>
    </cfRule>
    <cfRule type="cellIs" dxfId="5" priority="4" operator="equal">
      <formula>"ein"</formula>
    </cfRule>
  </conditionalFormatting>
  <conditionalFormatting sqref="AT69:AX69">
    <cfRule type="cellIs" dxfId="4" priority="1" operator="equal">
      <formula>"aus"</formula>
    </cfRule>
    <cfRule type="cellIs" dxfId="3" priority="2" operator="equal">
      <formula>"ein"</formula>
    </cfRule>
  </conditionalFormatting>
  <dataValidations disablePrompts="1"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8" scale="2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57.42578125" style="37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17" t="s">
        <v>92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318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34" customFormat="1" ht="12" customHeight="1" x14ac:dyDescent="0.2">
      <c r="A4" s="135"/>
      <c r="B4" s="315" t="s">
        <v>9</v>
      </c>
      <c r="C4" s="135"/>
      <c r="D4" s="533">
        <f>Deckblatt_WMmB!C4</f>
        <v>0</v>
      </c>
      <c r="E4" s="534"/>
      <c r="F4" s="534"/>
      <c r="G4" s="534"/>
      <c r="H4" s="536"/>
      <c r="I4" s="136"/>
      <c r="J4" s="136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35"/>
      <c r="AO4" s="135"/>
      <c r="AP4" s="135"/>
      <c r="AQ4" s="135"/>
      <c r="AR4" s="135"/>
      <c r="AS4" s="135"/>
      <c r="AT4" s="135"/>
      <c r="AU4" s="135"/>
      <c r="AV4" s="135"/>
      <c r="AW4" s="135"/>
      <c r="AX4" s="135"/>
      <c r="AY4" s="135"/>
      <c r="AZ4" s="135"/>
      <c r="BA4" s="135"/>
      <c r="BB4" s="135"/>
      <c r="BC4" s="135"/>
      <c r="BD4" s="135"/>
      <c r="BE4" s="135"/>
      <c r="BF4" s="135"/>
      <c r="BG4" s="135"/>
      <c r="BH4" s="135"/>
      <c r="BI4" s="135"/>
      <c r="BJ4" s="135"/>
      <c r="BK4" s="135"/>
      <c r="BL4" s="135"/>
      <c r="BM4" s="135"/>
      <c r="BN4" s="135"/>
      <c r="BO4" s="135"/>
      <c r="BP4" s="135"/>
      <c r="BQ4" s="135"/>
      <c r="BR4" s="135"/>
      <c r="BS4" s="135"/>
      <c r="BT4" s="135"/>
      <c r="BU4" s="135"/>
      <c r="BV4" s="135"/>
      <c r="BW4" s="135"/>
      <c r="BX4" s="135"/>
      <c r="BY4" s="135"/>
      <c r="BZ4" s="135"/>
      <c r="CA4" s="135"/>
      <c r="CB4" s="135"/>
      <c r="CC4" s="135"/>
      <c r="CD4" s="135"/>
      <c r="CE4" s="135"/>
      <c r="CF4" s="135"/>
      <c r="CG4" s="135"/>
      <c r="CH4" s="135"/>
      <c r="CI4" s="135"/>
      <c r="CJ4" s="135"/>
      <c r="CK4" s="135"/>
      <c r="CL4" s="135"/>
      <c r="CM4" s="135"/>
      <c r="CN4" s="135"/>
      <c r="CO4" s="135"/>
      <c r="CP4" s="135"/>
      <c r="CQ4" s="135"/>
      <c r="CR4" s="135"/>
      <c r="CS4" s="135"/>
      <c r="CT4" s="135"/>
      <c r="CU4" s="135"/>
      <c r="CV4" s="135"/>
    </row>
    <row r="5" spans="1:100" s="134" customFormat="1" ht="12" customHeight="1" x14ac:dyDescent="0.2">
      <c r="A5" s="135"/>
      <c r="B5" s="315" t="s">
        <v>194</v>
      </c>
      <c r="C5" s="135"/>
      <c r="D5" s="527">
        <f>Deckblatt_WMmB!C5</f>
        <v>0</v>
      </c>
      <c r="E5" s="528"/>
      <c r="F5" s="528"/>
      <c r="G5" s="528"/>
      <c r="H5" s="529"/>
      <c r="I5" s="137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5"/>
      <c r="CN5" s="135"/>
      <c r="CO5" s="135"/>
      <c r="CP5" s="135"/>
      <c r="CQ5" s="135"/>
      <c r="CR5" s="135"/>
      <c r="CS5" s="135"/>
      <c r="CT5" s="135"/>
      <c r="CU5" s="135"/>
      <c r="CV5" s="135"/>
    </row>
    <row r="6" spans="1:100" s="134" customFormat="1" ht="12" customHeight="1" x14ac:dyDescent="0.2">
      <c r="A6" s="135"/>
      <c r="B6" s="319" t="s">
        <v>317</v>
      </c>
      <c r="C6" s="135"/>
      <c r="D6" s="527">
        <f>Deckblatt_WMmB!C6</f>
        <v>0</v>
      </c>
      <c r="E6" s="528"/>
      <c r="F6" s="528"/>
      <c r="G6" s="528"/>
      <c r="H6" s="529"/>
      <c r="I6" s="137"/>
      <c r="J6" s="135"/>
      <c r="K6" s="135" t="s">
        <v>67</v>
      </c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  <c r="AK6" s="135"/>
      <c r="AL6" s="135"/>
      <c r="AM6" s="135"/>
      <c r="AN6" s="135"/>
      <c r="AO6" s="135"/>
      <c r="AP6" s="135"/>
      <c r="AQ6" s="135"/>
      <c r="AR6" s="135"/>
      <c r="AS6" s="135"/>
      <c r="AT6" s="135"/>
      <c r="AU6" s="135"/>
      <c r="AV6" s="135"/>
      <c r="AW6" s="135"/>
      <c r="AX6" s="135"/>
      <c r="AY6" s="135"/>
      <c r="AZ6" s="135"/>
      <c r="BA6" s="135"/>
      <c r="BB6" s="135"/>
      <c r="BC6" s="135"/>
      <c r="BD6" s="135"/>
      <c r="BE6" s="135"/>
      <c r="BF6" s="135"/>
      <c r="BG6" s="135"/>
      <c r="BH6" s="135"/>
      <c r="BI6" s="135"/>
      <c r="BJ6" s="135"/>
      <c r="BK6" s="135"/>
      <c r="BL6" s="135"/>
      <c r="BM6" s="135"/>
      <c r="BN6" s="135"/>
      <c r="BO6" s="135"/>
      <c r="BP6" s="135"/>
      <c r="BQ6" s="135"/>
      <c r="BR6" s="135"/>
      <c r="BS6" s="135"/>
      <c r="BT6" s="135"/>
      <c r="BU6" s="135"/>
      <c r="BV6" s="135"/>
      <c r="BW6" s="135"/>
      <c r="BX6" s="135"/>
      <c r="BY6" s="135"/>
      <c r="BZ6" s="135"/>
      <c r="CA6" s="135"/>
      <c r="CB6" s="135"/>
      <c r="CC6" s="135"/>
      <c r="CD6" s="135"/>
      <c r="CE6" s="135"/>
      <c r="CF6" s="135"/>
      <c r="CG6" s="135"/>
      <c r="CH6" s="135"/>
      <c r="CI6" s="135"/>
      <c r="CJ6" s="135"/>
      <c r="CK6" s="135"/>
      <c r="CL6" s="135"/>
      <c r="CM6" s="135"/>
      <c r="CN6" s="135"/>
      <c r="CO6" s="135"/>
      <c r="CP6" s="135"/>
      <c r="CQ6" s="135"/>
      <c r="CR6" s="135"/>
      <c r="CS6" s="135"/>
      <c r="CT6" s="135"/>
      <c r="CU6" s="135"/>
      <c r="CV6" s="135"/>
    </row>
    <row r="7" spans="1:100" s="134" customFormat="1" ht="12" customHeight="1" x14ac:dyDescent="0.2">
      <c r="A7" s="135"/>
      <c r="B7" s="319" t="s">
        <v>68</v>
      </c>
      <c r="C7" s="135"/>
      <c r="D7" s="527" t="str">
        <f>Deckblatt_WMmB!C7</f>
        <v xml:space="preserve"> </v>
      </c>
      <c r="E7" s="528"/>
      <c r="F7" s="528"/>
      <c r="G7" s="528"/>
      <c r="H7" s="529"/>
      <c r="I7" s="137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Y7" s="135"/>
      <c r="AZ7" s="135"/>
      <c r="BA7" s="135"/>
      <c r="BB7" s="135"/>
      <c r="BC7" s="135"/>
      <c r="BD7" s="135"/>
      <c r="BE7" s="135"/>
      <c r="BF7" s="135"/>
      <c r="BG7" s="135"/>
      <c r="BH7" s="135"/>
      <c r="BI7" s="135"/>
      <c r="BJ7" s="135"/>
      <c r="BK7" s="135"/>
      <c r="BL7" s="135"/>
      <c r="BM7" s="135"/>
      <c r="BN7" s="135"/>
      <c r="BO7" s="135"/>
      <c r="BP7" s="135"/>
      <c r="BQ7" s="135"/>
      <c r="BR7" s="135"/>
      <c r="BS7" s="135"/>
      <c r="BT7" s="135"/>
      <c r="BU7" s="135"/>
      <c r="BV7" s="135"/>
      <c r="BW7" s="135"/>
      <c r="BX7" s="135"/>
      <c r="BY7" s="135"/>
      <c r="BZ7" s="135"/>
      <c r="CA7" s="135"/>
      <c r="CB7" s="135"/>
      <c r="CC7" s="135"/>
      <c r="CD7" s="135"/>
      <c r="CE7" s="135"/>
      <c r="CF7" s="135"/>
      <c r="CG7" s="135"/>
      <c r="CH7" s="135"/>
      <c r="CI7" s="135"/>
      <c r="CJ7" s="135"/>
      <c r="CK7" s="135"/>
      <c r="CL7" s="135"/>
      <c r="CM7" s="135"/>
      <c r="CN7" s="135"/>
      <c r="CO7" s="135"/>
      <c r="CP7" s="135"/>
      <c r="CQ7" s="135"/>
      <c r="CR7" s="135"/>
      <c r="CS7" s="135"/>
      <c r="CT7" s="135"/>
      <c r="CU7" s="135"/>
      <c r="CV7" s="135"/>
    </row>
    <row r="8" spans="1:100" s="134" customFormat="1" ht="12" customHeight="1" x14ac:dyDescent="0.2">
      <c r="A8" s="135"/>
      <c r="B8" s="319" t="s">
        <v>13</v>
      </c>
      <c r="C8" s="135"/>
      <c r="D8" s="527" t="str">
        <f>Deckblatt_WMmB!C8</f>
        <v/>
      </c>
      <c r="E8" s="528"/>
      <c r="F8" s="528"/>
      <c r="G8" s="528"/>
      <c r="H8" s="529"/>
      <c r="I8" s="137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5"/>
      <c r="CH8" s="135"/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</row>
    <row r="9" spans="1:100" s="134" customFormat="1" ht="12" customHeight="1" x14ac:dyDescent="0.2">
      <c r="A9" s="135"/>
      <c r="B9" s="319" t="s">
        <v>35</v>
      </c>
      <c r="C9" s="135"/>
      <c r="D9" s="527">
        <f>Deckblatt_WMmB!C9</f>
        <v>0</v>
      </c>
      <c r="E9" s="528"/>
      <c r="F9" s="528"/>
      <c r="G9" s="528"/>
      <c r="H9" s="529"/>
      <c r="I9" s="137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5"/>
      <c r="BZ9" s="135"/>
      <c r="CA9" s="135"/>
      <c r="CB9" s="135"/>
      <c r="CC9" s="135"/>
      <c r="CD9" s="135"/>
      <c r="CE9" s="135"/>
      <c r="CF9" s="135"/>
      <c r="CG9" s="135"/>
      <c r="CH9" s="135"/>
      <c r="CI9" s="135"/>
      <c r="CJ9" s="135"/>
      <c r="CK9" s="135"/>
      <c r="CL9" s="135"/>
      <c r="CM9" s="135"/>
      <c r="CN9" s="135"/>
      <c r="CO9" s="135"/>
      <c r="CP9" s="135"/>
      <c r="CQ9" s="135"/>
      <c r="CR9" s="135"/>
      <c r="CS9" s="135"/>
      <c r="CT9" s="135"/>
      <c r="CU9" s="135"/>
      <c r="CV9" s="135"/>
    </row>
    <row r="10" spans="1:100" s="134" customFormat="1" ht="12" customHeight="1" x14ac:dyDescent="0.2">
      <c r="A10" s="135"/>
      <c r="B10" s="319" t="s">
        <v>158</v>
      </c>
      <c r="C10" s="135"/>
      <c r="D10" s="527">
        <f>Deckblatt_WMmB!C10</f>
        <v>0</v>
      </c>
      <c r="E10" s="528"/>
      <c r="F10" s="528"/>
      <c r="G10" s="528"/>
      <c r="H10" s="529"/>
      <c r="I10" s="137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5"/>
      <c r="BZ10" s="135"/>
      <c r="CA10" s="135"/>
      <c r="CB10" s="135"/>
      <c r="CC10" s="135"/>
      <c r="CD10" s="135"/>
      <c r="CE10" s="135"/>
      <c r="CF10" s="135"/>
      <c r="CG10" s="135"/>
      <c r="CH10" s="135"/>
      <c r="CI10" s="135"/>
      <c r="CJ10" s="135"/>
      <c r="CK10" s="135"/>
      <c r="CL10" s="135"/>
      <c r="CM10" s="135"/>
      <c r="CN10" s="135"/>
      <c r="CO10" s="135"/>
      <c r="CP10" s="135"/>
      <c r="CQ10" s="135"/>
      <c r="CR10" s="135"/>
      <c r="CS10" s="135"/>
      <c r="CT10" s="135"/>
      <c r="CU10" s="135"/>
      <c r="CV10" s="135"/>
    </row>
    <row r="11" spans="1:100" s="134" customFormat="1" ht="12" customHeight="1" x14ac:dyDescent="0.2">
      <c r="A11" s="135"/>
      <c r="B11" s="316" t="s">
        <v>204</v>
      </c>
      <c r="C11" s="135"/>
      <c r="D11" s="527">
        <f>Deckblatt_WMmB!C11</f>
        <v>0</v>
      </c>
      <c r="E11" s="528"/>
      <c r="F11" s="528"/>
      <c r="G11" s="528"/>
      <c r="H11" s="529"/>
      <c r="I11" s="137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5"/>
      <c r="BZ11" s="135"/>
      <c r="CA11" s="135"/>
      <c r="CB11" s="135"/>
      <c r="CC11" s="135"/>
      <c r="CD11" s="135"/>
      <c r="CE11" s="135"/>
      <c r="CF11" s="135"/>
      <c r="CG11" s="135"/>
      <c r="CH11" s="135"/>
      <c r="CI11" s="135"/>
      <c r="CJ11" s="135"/>
      <c r="CK11" s="135"/>
      <c r="CL11" s="135"/>
      <c r="CM11" s="135"/>
      <c r="CN11" s="135"/>
      <c r="CO11" s="135"/>
      <c r="CP11" s="135"/>
      <c r="CQ11" s="135"/>
      <c r="CR11" s="135"/>
      <c r="CS11" s="135"/>
      <c r="CT11" s="135"/>
      <c r="CU11" s="135"/>
      <c r="CV11" s="135"/>
    </row>
    <row r="12" spans="1:100" s="134" customFormat="1" ht="12" customHeight="1" x14ac:dyDescent="0.2">
      <c r="A12" s="135"/>
      <c r="B12" s="316" t="s">
        <v>205</v>
      </c>
      <c r="C12" s="135"/>
      <c r="D12" s="527">
        <f>Deckblatt_WMmB!C12</f>
        <v>0</v>
      </c>
      <c r="E12" s="528"/>
      <c r="F12" s="528"/>
      <c r="G12" s="528"/>
      <c r="H12" s="529"/>
      <c r="I12" s="137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</row>
    <row r="13" spans="1:100" s="134" customFormat="1" ht="12" customHeight="1" thickBot="1" x14ac:dyDescent="0.25">
      <c r="A13" s="135"/>
      <c r="B13" s="319" t="s">
        <v>98</v>
      </c>
      <c r="C13" s="135"/>
      <c r="D13" s="530">
        <f>Deckblatt_WMmB!C13</f>
        <v>0</v>
      </c>
      <c r="E13" s="531"/>
      <c r="F13" s="531"/>
      <c r="G13" s="531"/>
      <c r="H13" s="532"/>
      <c r="I13" s="137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5"/>
      <c r="BZ13" s="135"/>
      <c r="CA13" s="135"/>
      <c r="CB13" s="135"/>
      <c r="CC13" s="135"/>
      <c r="CD13" s="135"/>
      <c r="CE13" s="135"/>
      <c r="CF13" s="135"/>
      <c r="CG13" s="135"/>
      <c r="CH13" s="135"/>
      <c r="CI13" s="135"/>
      <c r="CJ13" s="135"/>
      <c r="CK13" s="135"/>
      <c r="CL13" s="135"/>
      <c r="CM13" s="135"/>
      <c r="CN13" s="135"/>
      <c r="CO13" s="135"/>
      <c r="CP13" s="135"/>
      <c r="CQ13" s="135"/>
      <c r="CR13" s="135"/>
      <c r="CS13" s="135"/>
      <c r="CT13" s="135"/>
      <c r="CU13" s="135"/>
      <c r="CV13" s="135"/>
    </row>
    <row r="14" spans="1:100" ht="18" customHeight="1" thickBot="1" x14ac:dyDescent="0.25">
      <c r="A14" s="6"/>
      <c r="B14" s="320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444" customFormat="1" ht="30" customHeight="1" thickBot="1" x14ac:dyDescent="0.25">
      <c r="B15" s="455"/>
      <c r="C15" s="456"/>
      <c r="D15" s="457" t="s">
        <v>109</v>
      </c>
      <c r="E15" s="458"/>
      <c r="F15" s="449" t="s">
        <v>269</v>
      </c>
      <c r="G15" s="458"/>
      <c r="H15" s="449" t="s">
        <v>22</v>
      </c>
      <c r="I15" s="459"/>
      <c r="J15" s="459"/>
    </row>
    <row r="16" spans="1:100" s="104" customFormat="1" ht="18" customHeight="1" thickBot="1" x14ac:dyDescent="0.25">
      <c r="B16" s="326"/>
      <c r="C16" s="33"/>
      <c r="D16" s="327"/>
      <c r="E16" s="327"/>
      <c r="F16" s="327"/>
      <c r="G16" s="327"/>
      <c r="H16" s="98"/>
      <c r="I16" s="98"/>
      <c r="J16" s="98"/>
    </row>
    <row r="17" spans="1:100" s="104" customFormat="1" ht="18" customHeight="1" thickBot="1" x14ac:dyDescent="0.25">
      <c r="B17" s="35" t="s">
        <v>108</v>
      </c>
      <c r="C17" s="328"/>
      <c r="D17" s="44">
        <f>SUM(D19,D24)</f>
        <v>0</v>
      </c>
      <c r="E17" s="327"/>
      <c r="F17" s="327"/>
      <c r="G17" s="327"/>
      <c r="H17" s="98"/>
      <c r="I17" s="98"/>
      <c r="J17" s="98"/>
    </row>
    <row r="18" spans="1:100" s="104" customFormat="1" ht="18" customHeight="1" thickBot="1" x14ac:dyDescent="0.25">
      <c r="B18" s="326"/>
      <c r="C18" s="33"/>
      <c r="D18" s="327"/>
      <c r="E18" s="327"/>
      <c r="F18" s="327"/>
      <c r="G18" s="327"/>
      <c r="H18" s="98"/>
      <c r="I18" s="98"/>
      <c r="J18" s="98"/>
    </row>
    <row r="19" spans="1:100" s="34" customFormat="1" ht="18" customHeight="1" thickBot="1" x14ac:dyDescent="0.25">
      <c r="A19" s="104"/>
      <c r="B19" s="18" t="s">
        <v>0</v>
      </c>
      <c r="C19" s="328"/>
      <c r="D19" s="43">
        <f>SUM(D20:D22)</f>
        <v>0</v>
      </c>
      <c r="E19" s="162"/>
      <c r="F19" s="162"/>
      <c r="G19" s="162"/>
      <c r="H19" s="462" t="s">
        <v>311</v>
      </c>
      <c r="I19" s="19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4"/>
      <c r="AH19" s="104"/>
      <c r="AI19" s="104"/>
      <c r="AJ19" s="104"/>
      <c r="AK19" s="104"/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</row>
    <row r="20" spans="1:100" s="337" customFormat="1" ht="12.75" x14ac:dyDescent="0.2">
      <c r="A20" s="167"/>
      <c r="B20" s="325" t="s">
        <v>1</v>
      </c>
      <c r="C20" s="328"/>
      <c r="D20" s="169"/>
      <c r="E20" s="162"/>
      <c r="F20" s="162"/>
      <c r="G20" s="162"/>
      <c r="H20" s="397"/>
      <c r="I20" s="100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</row>
    <row r="21" spans="1:100" s="337" customFormat="1" ht="12.75" x14ac:dyDescent="0.2">
      <c r="A21" s="167"/>
      <c r="B21" s="55" t="s">
        <v>2</v>
      </c>
      <c r="C21" s="328"/>
      <c r="D21" s="169"/>
      <c r="E21" s="162"/>
      <c r="F21" s="162"/>
      <c r="G21" s="162"/>
      <c r="H21" s="66"/>
      <c r="I21" s="100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</row>
    <row r="22" spans="1:100" s="337" customFormat="1" ht="13.5" thickBot="1" x14ac:dyDescent="0.25">
      <c r="A22" s="167"/>
      <c r="B22" s="38" t="s">
        <v>91</v>
      </c>
      <c r="C22" s="328"/>
      <c r="D22" s="340"/>
      <c r="E22" s="162"/>
      <c r="F22" s="162"/>
      <c r="G22" s="162"/>
      <c r="H22" s="276"/>
      <c r="I22" s="100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</row>
    <row r="23" spans="1:100" s="337" customFormat="1" ht="18" customHeight="1" thickBot="1" x14ac:dyDescent="0.25">
      <c r="A23" s="167"/>
      <c r="B23" s="326"/>
      <c r="C23" s="328"/>
      <c r="D23" s="341"/>
      <c r="E23" s="342"/>
      <c r="F23" s="342"/>
      <c r="G23" s="342"/>
      <c r="H23" s="99"/>
      <c r="I23" s="99"/>
      <c r="J23" s="345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</row>
    <row r="24" spans="1:100" s="34" customFormat="1" ht="18" customHeight="1" thickBot="1" x14ac:dyDescent="0.25">
      <c r="A24" s="104"/>
      <c r="B24" s="18" t="s">
        <v>82</v>
      </c>
      <c r="C24" s="328"/>
      <c r="D24" s="43">
        <f>SUM(D25:D32)</f>
        <v>0</v>
      </c>
      <c r="E24" s="162"/>
      <c r="F24" s="162"/>
      <c r="G24" s="162"/>
      <c r="H24" s="460" t="s">
        <v>311</v>
      </c>
      <c r="I24" s="19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</row>
    <row r="25" spans="1:100" s="337" customFormat="1" ht="12.75" x14ac:dyDescent="0.2">
      <c r="A25" s="167"/>
      <c r="B25" s="322" t="s">
        <v>84</v>
      </c>
      <c r="C25" s="328"/>
      <c r="D25" s="168"/>
      <c r="E25" s="162"/>
      <c r="F25" s="162"/>
      <c r="G25" s="162"/>
      <c r="H25" s="343"/>
      <c r="I25" s="100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</row>
    <row r="26" spans="1:100" s="337" customFormat="1" ht="12.75" x14ac:dyDescent="0.2">
      <c r="A26" s="167"/>
      <c r="B26" s="54" t="s">
        <v>110</v>
      </c>
      <c r="C26" s="328"/>
      <c r="D26" s="168"/>
      <c r="E26" s="162"/>
      <c r="F26" s="162"/>
      <c r="G26" s="162"/>
      <c r="H26" s="58"/>
      <c r="I26" s="100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</row>
    <row r="27" spans="1:100" s="337" customFormat="1" ht="12.75" x14ac:dyDescent="0.2">
      <c r="A27" s="167"/>
      <c r="B27" s="54" t="s">
        <v>72</v>
      </c>
      <c r="C27" s="328"/>
      <c r="D27" s="168"/>
      <c r="E27" s="162"/>
      <c r="F27" s="162"/>
      <c r="G27" s="162"/>
      <c r="H27" s="58"/>
      <c r="I27" s="100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</row>
    <row r="28" spans="1:100" s="337" customFormat="1" ht="12.75" x14ac:dyDescent="0.2">
      <c r="A28" s="167"/>
      <c r="B28" s="55" t="s">
        <v>118</v>
      </c>
      <c r="C28" s="328"/>
      <c r="D28" s="168"/>
      <c r="E28" s="162"/>
      <c r="F28" s="162"/>
      <c r="G28" s="162"/>
      <c r="H28" s="66"/>
      <c r="I28" s="100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</row>
    <row r="29" spans="1:100" s="337" customFormat="1" ht="12.75" x14ac:dyDescent="0.2">
      <c r="A29" s="167"/>
      <c r="B29" s="55" t="s">
        <v>117</v>
      </c>
      <c r="C29" s="328"/>
      <c r="D29" s="169"/>
      <c r="E29" s="162"/>
      <c r="F29" s="162"/>
      <c r="G29" s="162"/>
      <c r="H29" s="66"/>
      <c r="I29" s="100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</row>
    <row r="30" spans="1:100" s="337" customFormat="1" ht="12.75" x14ac:dyDescent="0.2">
      <c r="A30" s="167"/>
      <c r="B30" s="55" t="s">
        <v>71</v>
      </c>
      <c r="C30" s="328"/>
      <c r="D30" s="169"/>
      <c r="E30" s="162"/>
      <c r="F30" s="162"/>
      <c r="G30" s="162"/>
      <c r="H30" s="66"/>
      <c r="I30" s="100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</row>
    <row r="31" spans="1:100" s="337" customFormat="1" ht="12.75" x14ac:dyDescent="0.2">
      <c r="A31" s="167"/>
      <c r="B31" s="55" t="s">
        <v>121</v>
      </c>
      <c r="C31" s="328"/>
      <c r="D31" s="169"/>
      <c r="E31" s="162"/>
      <c r="F31" s="162"/>
      <c r="G31" s="162"/>
      <c r="H31" s="66"/>
      <c r="I31" s="100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</row>
    <row r="32" spans="1:100" s="337" customFormat="1" ht="13.5" thickBot="1" x14ac:dyDescent="0.25">
      <c r="A32" s="167"/>
      <c r="B32" s="38" t="s">
        <v>83</v>
      </c>
      <c r="C32" s="328"/>
      <c r="D32" s="340"/>
      <c r="E32" s="162"/>
      <c r="F32" s="162"/>
      <c r="G32" s="162"/>
      <c r="H32" s="276"/>
      <c r="I32" s="100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</row>
    <row r="33" spans="1:100" s="337" customFormat="1" ht="18" customHeight="1" x14ac:dyDescent="0.2">
      <c r="A33" s="167"/>
      <c r="B33" s="326"/>
      <c r="C33" s="328"/>
      <c r="D33" s="341"/>
      <c r="E33" s="344"/>
      <c r="F33" s="344"/>
      <c r="G33" s="344"/>
      <c r="H33" s="99"/>
      <c r="I33" s="99"/>
      <c r="J33" s="345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</row>
    <row r="34" spans="1:100" s="337" customFormat="1" ht="18" customHeight="1" thickBot="1" x14ac:dyDescent="0.25">
      <c r="A34" s="167"/>
      <c r="B34" s="326"/>
      <c r="C34" s="328"/>
      <c r="D34" s="341"/>
      <c r="E34" s="344"/>
      <c r="F34" s="344"/>
      <c r="G34" s="344"/>
      <c r="H34" s="99"/>
      <c r="I34" s="99"/>
      <c r="J34" s="345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</row>
    <row r="35" spans="1:100" s="337" customFormat="1" ht="18" customHeight="1" thickBot="1" x14ac:dyDescent="0.25">
      <c r="A35" s="167"/>
      <c r="B35" s="35" t="s">
        <v>20</v>
      </c>
      <c r="C35" s="328"/>
      <c r="D35" s="44">
        <f>SUM(D37,D44,D51,D59,D71,D78)</f>
        <v>0</v>
      </c>
      <c r="E35" s="41"/>
      <c r="F35" s="41"/>
      <c r="G35" s="41"/>
      <c r="H35" s="19"/>
      <c r="I35" s="19"/>
      <c r="J35" s="171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</row>
    <row r="36" spans="1:100" s="337" customFormat="1" ht="18" customHeight="1" thickBot="1" x14ac:dyDescent="0.25">
      <c r="A36" s="167"/>
      <c r="B36" s="326"/>
      <c r="C36" s="328"/>
      <c r="D36" s="341"/>
      <c r="E36" s="342"/>
      <c r="F36" s="342"/>
      <c r="G36" s="342"/>
      <c r="H36" s="101"/>
      <c r="I36" s="101"/>
      <c r="J36" s="345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</row>
    <row r="37" spans="1:100" s="337" customFormat="1" ht="18" customHeight="1" thickBot="1" x14ac:dyDescent="0.25">
      <c r="A37" s="167"/>
      <c r="B37" s="18" t="s">
        <v>95</v>
      </c>
      <c r="C37" s="345"/>
      <c r="D37" s="43">
        <f>SUM(D38:D42)</f>
        <v>0</v>
      </c>
      <c r="E37" s="30"/>
      <c r="F37" s="49">
        <f>SUM(F38:F41)</f>
        <v>0</v>
      </c>
      <c r="G37" s="30"/>
      <c r="H37" s="460" t="s">
        <v>311</v>
      </c>
      <c r="I37" s="10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</row>
    <row r="38" spans="1:100" s="337" customFormat="1" ht="12.75" x14ac:dyDescent="0.2">
      <c r="A38" s="167"/>
      <c r="B38" s="322" t="s">
        <v>111</v>
      </c>
      <c r="C38" s="345"/>
      <c r="D38" s="168"/>
      <c r="E38" s="162"/>
      <c r="F38" s="385"/>
      <c r="G38" s="162"/>
      <c r="H38" s="343"/>
      <c r="I38" s="99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</row>
    <row r="39" spans="1:100" s="337" customFormat="1" ht="12.75" x14ac:dyDescent="0.2">
      <c r="A39" s="167"/>
      <c r="B39" s="54" t="s">
        <v>31</v>
      </c>
      <c r="C39" s="345"/>
      <c r="D39" s="168"/>
      <c r="E39" s="162"/>
      <c r="F39" s="77"/>
      <c r="G39" s="162"/>
      <c r="H39" s="58"/>
      <c r="I39" s="99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</row>
    <row r="40" spans="1:100" s="337" customFormat="1" ht="12.75" x14ac:dyDescent="0.2">
      <c r="A40" s="167"/>
      <c r="B40" s="54" t="s">
        <v>3</v>
      </c>
      <c r="C40" s="345"/>
      <c r="D40" s="168"/>
      <c r="E40" s="162"/>
      <c r="F40" s="77"/>
      <c r="G40" s="162"/>
      <c r="H40" s="58"/>
      <c r="I40" s="99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</row>
    <row r="41" spans="1:100" s="337" customFormat="1" ht="13.5" thickBot="1" x14ac:dyDescent="0.25">
      <c r="A41" s="167"/>
      <c r="B41" s="55" t="s">
        <v>15</v>
      </c>
      <c r="C41" s="345"/>
      <c r="D41" s="169"/>
      <c r="E41" s="162"/>
      <c r="F41" s="78"/>
      <c r="G41" s="162"/>
      <c r="H41" s="58"/>
      <c r="I41" s="99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</row>
    <row r="42" spans="1:100" s="337" customFormat="1" ht="13.5" thickBot="1" x14ac:dyDescent="0.25">
      <c r="A42" s="167"/>
      <c r="B42" s="38" t="s">
        <v>30</v>
      </c>
      <c r="C42" s="345"/>
      <c r="D42" s="340"/>
      <c r="E42" s="162"/>
      <c r="F42" s="167"/>
      <c r="G42" s="162"/>
      <c r="H42" s="276"/>
      <c r="I42" s="99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</row>
    <row r="43" spans="1:100" s="337" customFormat="1" ht="18" customHeight="1" thickBot="1" x14ac:dyDescent="0.25">
      <c r="A43" s="167"/>
      <c r="B43" s="326"/>
      <c r="C43" s="345"/>
      <c r="D43" s="341"/>
      <c r="E43" s="342"/>
      <c r="F43" s="30"/>
      <c r="G43" s="342"/>
      <c r="H43" s="368"/>
      <c r="I43" s="368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</row>
    <row r="44" spans="1:100" s="337" customFormat="1" ht="18" customHeight="1" thickBot="1" x14ac:dyDescent="0.25">
      <c r="A44" s="167"/>
      <c r="B44" s="18" t="s">
        <v>90</v>
      </c>
      <c r="C44" s="345"/>
      <c r="D44" s="43">
        <f>SUM(D45:D49)</f>
        <v>0</v>
      </c>
      <c r="E44" s="30"/>
      <c r="F44" s="162"/>
      <c r="G44" s="30"/>
      <c r="H44" s="460" t="s">
        <v>311</v>
      </c>
      <c r="I44" s="369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</row>
    <row r="45" spans="1:100" s="337" customFormat="1" ht="12.75" x14ac:dyDescent="0.2">
      <c r="A45" s="167"/>
      <c r="B45" s="322" t="s">
        <v>25</v>
      </c>
      <c r="C45" s="345"/>
      <c r="D45" s="76"/>
      <c r="E45" s="162"/>
      <c r="F45" s="162"/>
      <c r="G45" s="162"/>
      <c r="H45" s="343"/>
      <c r="I45" s="100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</row>
    <row r="46" spans="1:100" s="337" customFormat="1" ht="12.75" x14ac:dyDescent="0.2">
      <c r="A46" s="167"/>
      <c r="B46" s="54" t="s">
        <v>4</v>
      </c>
      <c r="C46" s="345"/>
      <c r="D46" s="168"/>
      <c r="E46" s="162"/>
      <c r="F46" s="162"/>
      <c r="G46" s="162"/>
      <c r="H46" s="58"/>
      <c r="I46" s="100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</row>
    <row r="47" spans="1:100" s="337" customFormat="1" ht="12.75" x14ac:dyDescent="0.2">
      <c r="A47" s="167"/>
      <c r="B47" s="54" t="s">
        <v>105</v>
      </c>
      <c r="C47" s="345"/>
      <c r="D47" s="168"/>
      <c r="E47" s="162"/>
      <c r="F47" s="162"/>
      <c r="G47" s="162"/>
      <c r="H47" s="58"/>
      <c r="I47" s="100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</row>
    <row r="48" spans="1:100" s="337" customFormat="1" ht="12.75" x14ac:dyDescent="0.2">
      <c r="A48" s="167"/>
      <c r="B48" s="54" t="s">
        <v>52</v>
      </c>
      <c r="C48" s="345"/>
      <c r="D48" s="168"/>
      <c r="E48" s="162"/>
      <c r="F48" s="342"/>
      <c r="G48" s="162"/>
      <c r="H48" s="58"/>
      <c r="I48" s="100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</row>
    <row r="49" spans="1:100" s="337" customFormat="1" ht="13.5" thickBot="1" x14ac:dyDescent="0.25">
      <c r="A49" s="167"/>
      <c r="B49" s="38" t="s">
        <v>97</v>
      </c>
      <c r="C49" s="345"/>
      <c r="D49" s="340"/>
      <c r="E49" s="162"/>
      <c r="F49" s="30"/>
      <c r="G49" s="162"/>
      <c r="H49" s="276"/>
      <c r="I49" s="100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</row>
    <row r="50" spans="1:100" s="337" customFormat="1" ht="18" customHeight="1" thickBot="1" x14ac:dyDescent="0.25">
      <c r="A50" s="167"/>
      <c r="B50" s="326"/>
      <c r="C50" s="345"/>
      <c r="D50" s="341"/>
      <c r="E50" s="342"/>
      <c r="F50" s="162"/>
      <c r="G50" s="342"/>
      <c r="H50" s="368"/>
      <c r="I50" s="368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</row>
    <row r="51" spans="1:100" s="337" customFormat="1" ht="18" customHeight="1" thickBot="1" x14ac:dyDescent="0.25">
      <c r="A51" s="167"/>
      <c r="B51" s="18" t="s">
        <v>5</v>
      </c>
      <c r="C51" s="345"/>
      <c r="D51" s="43">
        <f>SUM(D52:D57)</f>
        <v>0</v>
      </c>
      <c r="E51" s="30"/>
      <c r="F51" s="162"/>
      <c r="G51" s="30"/>
      <c r="H51" s="460" t="s">
        <v>311</v>
      </c>
      <c r="I51" s="369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</row>
    <row r="52" spans="1:100" s="337" customFormat="1" ht="12.75" x14ac:dyDescent="0.2">
      <c r="A52" s="167"/>
      <c r="B52" s="322" t="s">
        <v>129</v>
      </c>
      <c r="C52" s="345"/>
      <c r="D52" s="76"/>
      <c r="E52" s="162"/>
      <c r="F52" s="162"/>
      <c r="G52" s="162"/>
      <c r="H52" s="343"/>
      <c r="I52" s="100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</row>
    <row r="53" spans="1:100" s="337" customFormat="1" ht="12.75" x14ac:dyDescent="0.2">
      <c r="A53" s="167"/>
      <c r="B53" s="86" t="s">
        <v>6</v>
      </c>
      <c r="C53" s="345"/>
      <c r="D53" s="357"/>
      <c r="E53" s="162"/>
      <c r="F53" s="162"/>
      <c r="G53" s="162"/>
      <c r="H53" s="58"/>
      <c r="I53" s="100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</row>
    <row r="54" spans="1:100" s="337" customFormat="1" ht="12.75" x14ac:dyDescent="0.2">
      <c r="A54" s="167"/>
      <c r="B54" s="86" t="s">
        <v>53</v>
      </c>
      <c r="C54" s="345"/>
      <c r="D54" s="168"/>
      <c r="E54" s="162"/>
      <c r="F54" s="162"/>
      <c r="G54" s="162"/>
      <c r="H54" s="58"/>
      <c r="I54" s="100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</row>
    <row r="55" spans="1:100" s="337" customFormat="1" ht="12.75" x14ac:dyDescent="0.2">
      <c r="A55" s="167"/>
      <c r="B55" s="54" t="s">
        <v>25</v>
      </c>
      <c r="C55" s="345"/>
      <c r="D55" s="169"/>
      <c r="E55" s="162"/>
      <c r="F55" s="30"/>
      <c r="G55" s="162"/>
      <c r="H55" s="58"/>
      <c r="I55" s="100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</row>
    <row r="56" spans="1:100" s="337" customFormat="1" ht="12.75" x14ac:dyDescent="0.2">
      <c r="A56" s="167"/>
      <c r="B56" s="55" t="s">
        <v>40</v>
      </c>
      <c r="C56" s="345"/>
      <c r="D56" s="169"/>
      <c r="E56" s="162"/>
      <c r="F56" s="162"/>
      <c r="G56" s="162"/>
      <c r="H56" s="58"/>
      <c r="I56" s="100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</row>
    <row r="57" spans="1:100" s="337" customFormat="1" ht="13.5" thickBot="1" x14ac:dyDescent="0.25">
      <c r="A57" s="167"/>
      <c r="B57" s="38" t="s">
        <v>137</v>
      </c>
      <c r="C57" s="345"/>
      <c r="D57" s="340"/>
      <c r="E57" s="162"/>
      <c r="F57" s="162"/>
      <c r="G57" s="162"/>
      <c r="H57" s="276"/>
      <c r="I57" s="100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</row>
    <row r="58" spans="1:100" s="337" customFormat="1" ht="18" customHeight="1" thickBot="1" x14ac:dyDescent="0.25">
      <c r="A58" s="167"/>
      <c r="B58" s="326"/>
      <c r="C58" s="345"/>
      <c r="D58" s="341"/>
      <c r="E58" s="342"/>
      <c r="F58" s="162"/>
      <c r="G58" s="342"/>
      <c r="H58" s="368"/>
      <c r="I58" s="368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</row>
    <row r="59" spans="1:100" s="337" customFormat="1" ht="18" customHeight="1" thickBot="1" x14ac:dyDescent="0.25">
      <c r="A59" s="167"/>
      <c r="B59" s="18" t="s">
        <v>16</v>
      </c>
      <c r="C59" s="345"/>
      <c r="D59" s="43">
        <f>SUM(D60:D69)</f>
        <v>0</v>
      </c>
      <c r="E59" s="30"/>
      <c r="F59" s="162"/>
      <c r="G59" s="30"/>
      <c r="H59" s="460" t="s">
        <v>311</v>
      </c>
      <c r="I59" s="369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</row>
    <row r="60" spans="1:100" s="337" customFormat="1" ht="12.75" x14ac:dyDescent="0.2">
      <c r="A60" s="167"/>
      <c r="B60" s="322" t="s">
        <v>131</v>
      </c>
      <c r="C60" s="345"/>
      <c r="D60" s="168"/>
      <c r="E60" s="162"/>
      <c r="F60" s="162"/>
      <c r="G60" s="162"/>
      <c r="H60" s="343"/>
      <c r="I60" s="100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</row>
    <row r="61" spans="1:100" s="337" customFormat="1" ht="12.75" x14ac:dyDescent="0.2">
      <c r="A61" s="167"/>
      <c r="B61" s="54" t="s">
        <v>124</v>
      </c>
      <c r="C61" s="345"/>
      <c r="D61" s="168"/>
      <c r="E61" s="162"/>
      <c r="F61" s="162"/>
      <c r="G61" s="162"/>
      <c r="H61" s="58"/>
      <c r="I61" s="100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</row>
    <row r="62" spans="1:100" s="337" customFormat="1" ht="12.75" x14ac:dyDescent="0.2">
      <c r="A62" s="167"/>
      <c r="B62" s="54" t="s">
        <v>24</v>
      </c>
      <c r="C62" s="345"/>
      <c r="D62" s="168"/>
      <c r="E62" s="162"/>
      <c r="F62" s="162"/>
      <c r="G62" s="162"/>
      <c r="H62" s="358"/>
      <c r="I62" s="100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</row>
    <row r="63" spans="1:100" s="337" customFormat="1" ht="12.75" x14ac:dyDescent="0.2">
      <c r="A63" s="167"/>
      <c r="B63" s="54" t="s">
        <v>196</v>
      </c>
      <c r="C63" s="345"/>
      <c r="D63" s="168"/>
      <c r="E63" s="162"/>
      <c r="F63" s="162"/>
      <c r="G63" s="162"/>
      <c r="H63" s="358"/>
      <c r="I63" s="100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</row>
    <row r="64" spans="1:100" s="337" customFormat="1" ht="12.75" x14ac:dyDescent="0.2">
      <c r="A64" s="167"/>
      <c r="B64" s="54" t="s">
        <v>18</v>
      </c>
      <c r="C64" s="345"/>
      <c r="D64" s="168"/>
      <c r="E64" s="162"/>
      <c r="F64" s="162"/>
      <c r="G64" s="162"/>
      <c r="H64" s="358"/>
      <c r="I64" s="100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</row>
    <row r="65" spans="1:100" s="337" customFormat="1" ht="12.75" x14ac:dyDescent="0.2">
      <c r="A65" s="167"/>
      <c r="B65" s="54" t="s">
        <v>128</v>
      </c>
      <c r="C65" s="345"/>
      <c r="D65" s="168"/>
      <c r="E65" s="162"/>
      <c r="F65" s="162"/>
      <c r="G65" s="162"/>
      <c r="H65" s="358"/>
      <c r="I65" s="100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</row>
    <row r="66" spans="1:100" s="337" customFormat="1" ht="12.75" x14ac:dyDescent="0.2">
      <c r="A66" s="167"/>
      <c r="B66" s="54" t="s">
        <v>127</v>
      </c>
      <c r="C66" s="345"/>
      <c r="D66" s="168"/>
      <c r="E66" s="162"/>
      <c r="F66" s="162"/>
      <c r="G66" s="162"/>
      <c r="H66" s="358"/>
      <c r="I66" s="100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</row>
    <row r="67" spans="1:100" s="337" customFormat="1" ht="12.75" x14ac:dyDescent="0.2">
      <c r="A67" s="167"/>
      <c r="B67" s="54" t="s">
        <v>55</v>
      </c>
      <c r="C67" s="345"/>
      <c r="D67" s="168"/>
      <c r="E67" s="162"/>
      <c r="F67" s="162"/>
      <c r="G67" s="162"/>
      <c r="H67" s="358"/>
      <c r="I67" s="100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</row>
    <row r="68" spans="1:100" s="337" customFormat="1" ht="12.75" x14ac:dyDescent="0.2">
      <c r="A68" s="167"/>
      <c r="B68" s="55" t="s">
        <v>54</v>
      </c>
      <c r="C68" s="345"/>
      <c r="D68" s="168"/>
      <c r="E68" s="162"/>
      <c r="F68" s="162"/>
      <c r="G68" s="162"/>
      <c r="H68" s="358"/>
      <c r="I68" s="100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</row>
    <row r="69" spans="1:100" s="337" customFormat="1" ht="13.5" thickBot="1" x14ac:dyDescent="0.25">
      <c r="A69" s="167"/>
      <c r="B69" s="38" t="s">
        <v>87</v>
      </c>
      <c r="C69" s="345"/>
      <c r="D69" s="340"/>
      <c r="E69" s="162"/>
      <c r="F69" s="162"/>
      <c r="G69" s="162"/>
      <c r="H69" s="276"/>
      <c r="I69" s="100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</row>
    <row r="70" spans="1:100" s="337" customFormat="1" ht="18" customHeight="1" thickBot="1" x14ac:dyDescent="0.25">
      <c r="A70" s="167"/>
      <c r="B70" s="326"/>
      <c r="C70" s="345"/>
      <c r="D70" s="341"/>
      <c r="E70" s="342"/>
      <c r="F70" s="162"/>
      <c r="G70" s="342"/>
      <c r="H70" s="368"/>
      <c r="I70" s="100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</row>
    <row r="71" spans="1:100" s="337" customFormat="1" ht="18" customHeight="1" thickBot="1" x14ac:dyDescent="0.25">
      <c r="A71" s="167"/>
      <c r="B71" s="18" t="s">
        <v>28</v>
      </c>
      <c r="C71" s="345"/>
      <c r="D71" s="43">
        <f>SUM(D72:D76)</f>
        <v>0</v>
      </c>
      <c r="E71" s="30"/>
      <c r="F71" s="162"/>
      <c r="G71" s="30"/>
      <c r="H71" s="460" t="s">
        <v>311</v>
      </c>
      <c r="I71" s="370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</row>
    <row r="72" spans="1:100" s="337" customFormat="1" ht="12.75" x14ac:dyDescent="0.2">
      <c r="A72" s="167"/>
      <c r="B72" s="322" t="s">
        <v>12</v>
      </c>
      <c r="C72" s="345"/>
      <c r="D72" s="76"/>
      <c r="E72" s="162"/>
      <c r="F72" s="162"/>
      <c r="G72" s="162"/>
      <c r="H72" s="343"/>
      <c r="I72" s="100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</row>
    <row r="73" spans="1:100" s="337" customFormat="1" ht="12.75" x14ac:dyDescent="0.2">
      <c r="A73" s="167"/>
      <c r="B73" s="54" t="s">
        <v>78</v>
      </c>
      <c r="C73" s="345"/>
      <c r="D73" s="357"/>
      <c r="E73" s="162"/>
      <c r="F73" s="162"/>
      <c r="G73" s="162"/>
      <c r="H73" s="58"/>
      <c r="I73" s="100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</row>
    <row r="74" spans="1:100" s="337" customFormat="1" ht="12.75" x14ac:dyDescent="0.2">
      <c r="A74" s="167"/>
      <c r="B74" s="54" t="s">
        <v>76</v>
      </c>
      <c r="C74" s="345"/>
      <c r="D74" s="169"/>
      <c r="E74" s="162"/>
      <c r="F74" s="162"/>
      <c r="G74" s="162"/>
      <c r="H74" s="58"/>
      <c r="I74" s="100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</row>
    <row r="75" spans="1:100" s="337" customFormat="1" ht="12.75" x14ac:dyDescent="0.2">
      <c r="A75" s="167"/>
      <c r="B75" s="54" t="s">
        <v>70</v>
      </c>
      <c r="C75" s="345"/>
      <c r="D75" s="168"/>
      <c r="E75" s="162"/>
      <c r="F75" s="342"/>
      <c r="G75" s="162"/>
      <c r="H75" s="58"/>
      <c r="I75" s="100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</row>
    <row r="76" spans="1:100" s="337" customFormat="1" ht="13.5" thickBot="1" x14ac:dyDescent="0.25">
      <c r="A76" s="167"/>
      <c r="B76" s="38" t="s">
        <v>77</v>
      </c>
      <c r="C76" s="345"/>
      <c r="D76" s="340"/>
      <c r="E76" s="162"/>
      <c r="F76" s="30"/>
      <c r="G76" s="162"/>
      <c r="H76" s="276"/>
      <c r="I76" s="100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</row>
    <row r="77" spans="1:100" s="9" customFormat="1" ht="18" customHeight="1" thickBot="1" x14ac:dyDescent="0.25">
      <c r="A77" s="171"/>
      <c r="B77" s="326"/>
      <c r="C77" s="345"/>
      <c r="D77" s="341"/>
      <c r="E77" s="342"/>
      <c r="F77" s="162"/>
      <c r="G77" s="342"/>
      <c r="H77" s="100"/>
      <c r="I77" s="100"/>
      <c r="J77" s="174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1"/>
      <c r="AG77" s="171"/>
      <c r="AH77" s="171"/>
      <c r="AI77" s="171"/>
      <c r="AJ77" s="171"/>
      <c r="AK77" s="171"/>
      <c r="AL77" s="171"/>
      <c r="AM77" s="171"/>
      <c r="AN77" s="171"/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71"/>
      <c r="AZ77" s="171"/>
      <c r="BA77" s="171"/>
      <c r="BB77" s="171"/>
      <c r="BC77" s="171"/>
      <c r="BD77" s="171"/>
      <c r="BE77" s="171"/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  <c r="BR77" s="171"/>
      <c r="BS77" s="171"/>
      <c r="BT77" s="171"/>
      <c r="BU77" s="171"/>
      <c r="BV77" s="171"/>
      <c r="BW77" s="171"/>
      <c r="BX77" s="171"/>
      <c r="BY77" s="171"/>
      <c r="BZ77" s="171"/>
      <c r="CA77" s="171"/>
      <c r="CB77" s="171"/>
      <c r="CC77" s="171"/>
      <c r="CD77" s="171"/>
      <c r="CE77" s="171"/>
      <c r="CF77" s="171"/>
      <c r="CG77" s="171"/>
      <c r="CH77" s="171"/>
      <c r="CI77" s="171"/>
      <c r="CJ77" s="171"/>
      <c r="CK77" s="171"/>
      <c r="CL77" s="171"/>
      <c r="CM77" s="171"/>
      <c r="CN77" s="171"/>
      <c r="CO77" s="171"/>
      <c r="CP77" s="171"/>
      <c r="CQ77" s="171"/>
      <c r="CR77" s="171"/>
      <c r="CS77" s="171"/>
      <c r="CT77" s="171"/>
      <c r="CU77" s="171"/>
      <c r="CV77" s="171"/>
    </row>
    <row r="78" spans="1:100" s="9" customFormat="1" ht="18" customHeight="1" thickBot="1" x14ac:dyDescent="0.25">
      <c r="A78" s="171"/>
      <c r="B78" s="18" t="s">
        <v>19</v>
      </c>
      <c r="C78" s="8"/>
      <c r="D78" s="43">
        <f>SUM(D79:D93)</f>
        <v>0</v>
      </c>
      <c r="E78" s="30"/>
      <c r="F78" s="468">
        <f>SUM(F92)</f>
        <v>0</v>
      </c>
      <c r="G78" s="30"/>
      <c r="H78" s="460" t="s">
        <v>311</v>
      </c>
      <c r="I78" s="369"/>
      <c r="J78" s="167"/>
      <c r="K78" s="167"/>
      <c r="L78" s="167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  <c r="AF78" s="171"/>
      <c r="AG78" s="171"/>
      <c r="AH78" s="171"/>
      <c r="AI78" s="171"/>
      <c r="AJ78" s="171"/>
      <c r="AK78" s="171"/>
      <c r="AL78" s="171"/>
      <c r="AM78" s="171"/>
      <c r="AN78" s="171"/>
      <c r="AO78" s="171"/>
      <c r="AP78" s="171"/>
      <c r="AQ78" s="171"/>
      <c r="AR78" s="171"/>
      <c r="AS78" s="171"/>
      <c r="AT78" s="171"/>
      <c r="AU78" s="171"/>
      <c r="AV78" s="171"/>
      <c r="AW78" s="171"/>
      <c r="AX78" s="171"/>
      <c r="AY78" s="171"/>
      <c r="AZ78" s="171"/>
      <c r="BA78" s="171"/>
      <c r="BB78" s="171"/>
      <c r="BC78" s="171"/>
      <c r="BD78" s="171"/>
      <c r="BE78" s="171"/>
      <c r="BF78" s="171"/>
      <c r="BG78" s="171"/>
      <c r="BH78" s="171"/>
      <c r="BI78" s="171"/>
      <c r="BJ78" s="171"/>
      <c r="BK78" s="171"/>
      <c r="BL78" s="171"/>
      <c r="BM78" s="171"/>
      <c r="BN78" s="171"/>
      <c r="BO78" s="171"/>
      <c r="BP78" s="171"/>
      <c r="BQ78" s="171"/>
      <c r="BR78" s="171"/>
      <c r="BS78" s="171"/>
      <c r="BT78" s="171"/>
      <c r="BU78" s="171"/>
      <c r="BV78" s="171"/>
      <c r="BW78" s="171"/>
      <c r="BX78" s="171"/>
      <c r="BY78" s="171"/>
      <c r="BZ78" s="171"/>
      <c r="CA78" s="171"/>
      <c r="CB78" s="171"/>
      <c r="CC78" s="171"/>
      <c r="CD78" s="171"/>
      <c r="CE78" s="171"/>
      <c r="CF78" s="171"/>
      <c r="CG78" s="171"/>
      <c r="CH78" s="171"/>
      <c r="CI78" s="171"/>
      <c r="CJ78" s="171"/>
      <c r="CK78" s="171"/>
      <c r="CL78" s="171"/>
      <c r="CM78" s="171"/>
      <c r="CN78" s="171"/>
      <c r="CO78" s="171"/>
      <c r="CP78" s="171"/>
      <c r="CQ78" s="171"/>
      <c r="CR78" s="171"/>
      <c r="CS78" s="171"/>
      <c r="CT78" s="171"/>
      <c r="CU78" s="171"/>
      <c r="CV78" s="171"/>
    </row>
    <row r="79" spans="1:100" s="9" customFormat="1" ht="12.75" x14ac:dyDescent="0.2">
      <c r="A79" s="171"/>
      <c r="B79" s="322" t="s">
        <v>26</v>
      </c>
      <c r="C79" s="8"/>
      <c r="D79" s="168"/>
      <c r="E79" s="30"/>
      <c r="F79" s="162"/>
      <c r="G79" s="30"/>
      <c r="H79" s="343"/>
      <c r="I79" s="369"/>
      <c r="J79" s="167"/>
      <c r="K79" s="167"/>
      <c r="L79" s="167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  <c r="AC79" s="171"/>
      <c r="AD79" s="171"/>
      <c r="AE79" s="171"/>
      <c r="AF79" s="171"/>
      <c r="AG79" s="171"/>
      <c r="AH79" s="171"/>
      <c r="AI79" s="171"/>
      <c r="AJ79" s="171"/>
      <c r="AK79" s="171"/>
      <c r="AL79" s="171"/>
      <c r="AM79" s="171"/>
      <c r="AN79" s="171"/>
      <c r="AO79" s="171"/>
      <c r="AP79" s="171"/>
      <c r="AQ79" s="171"/>
      <c r="AR79" s="171"/>
      <c r="AS79" s="171"/>
      <c r="AT79" s="171"/>
      <c r="AU79" s="171"/>
      <c r="AV79" s="171"/>
      <c r="AW79" s="171"/>
      <c r="AX79" s="171"/>
      <c r="AY79" s="171"/>
      <c r="AZ79" s="171"/>
      <c r="BA79" s="171"/>
      <c r="BB79" s="171"/>
      <c r="BC79" s="171"/>
      <c r="BD79" s="171"/>
      <c r="BE79" s="171"/>
      <c r="BF79" s="171"/>
      <c r="BG79" s="171"/>
      <c r="BH79" s="171"/>
      <c r="BI79" s="171"/>
      <c r="BJ79" s="171"/>
      <c r="BK79" s="171"/>
      <c r="BL79" s="171"/>
      <c r="BM79" s="171"/>
      <c r="BN79" s="171"/>
      <c r="BO79" s="171"/>
      <c r="BP79" s="171"/>
      <c r="BQ79" s="171"/>
      <c r="BR79" s="171"/>
      <c r="BS79" s="171"/>
      <c r="BT79" s="171"/>
      <c r="BU79" s="171"/>
      <c r="BV79" s="171"/>
      <c r="BW79" s="171"/>
      <c r="BX79" s="171"/>
      <c r="BY79" s="171"/>
      <c r="BZ79" s="171"/>
      <c r="CA79" s="171"/>
      <c r="CB79" s="171"/>
      <c r="CC79" s="171"/>
      <c r="CD79" s="171"/>
      <c r="CE79" s="171"/>
      <c r="CF79" s="171"/>
      <c r="CG79" s="171"/>
      <c r="CH79" s="171"/>
      <c r="CI79" s="171"/>
      <c r="CJ79" s="171"/>
      <c r="CK79" s="171"/>
      <c r="CL79" s="171"/>
      <c r="CM79" s="171"/>
      <c r="CN79" s="171"/>
      <c r="CO79" s="171"/>
      <c r="CP79" s="171"/>
      <c r="CQ79" s="171"/>
      <c r="CR79" s="171"/>
      <c r="CS79" s="171"/>
      <c r="CT79" s="171"/>
      <c r="CU79" s="171"/>
      <c r="CV79" s="171"/>
    </row>
    <row r="80" spans="1:100" s="9" customFormat="1" ht="12.75" x14ac:dyDescent="0.2">
      <c r="A80" s="171"/>
      <c r="B80" s="54" t="s">
        <v>7</v>
      </c>
      <c r="C80" s="8"/>
      <c r="D80" s="168"/>
      <c r="E80" s="30"/>
      <c r="F80" s="162"/>
      <c r="G80" s="30"/>
      <c r="H80" s="358"/>
      <c r="I80" s="369"/>
      <c r="J80" s="167"/>
      <c r="K80" s="167"/>
      <c r="L80" s="167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  <c r="AC80" s="171"/>
      <c r="AD80" s="171"/>
      <c r="AE80" s="171"/>
      <c r="AF80" s="171"/>
      <c r="AG80" s="171"/>
      <c r="AH80" s="171"/>
      <c r="AI80" s="171"/>
      <c r="AJ80" s="171"/>
      <c r="AK80" s="171"/>
      <c r="AL80" s="171"/>
      <c r="AM80" s="171"/>
      <c r="AN80" s="171"/>
      <c r="AO80" s="171"/>
      <c r="AP80" s="171"/>
      <c r="AQ80" s="171"/>
      <c r="AR80" s="171"/>
      <c r="AS80" s="171"/>
      <c r="AT80" s="171"/>
      <c r="AU80" s="171"/>
      <c r="AV80" s="171"/>
      <c r="AW80" s="171"/>
      <c r="AX80" s="171"/>
      <c r="AY80" s="171"/>
      <c r="AZ80" s="171"/>
      <c r="BA80" s="171"/>
      <c r="BB80" s="171"/>
      <c r="BC80" s="171"/>
      <c r="BD80" s="171"/>
      <c r="BE80" s="171"/>
      <c r="BF80" s="171"/>
      <c r="BG80" s="171"/>
      <c r="BH80" s="171"/>
      <c r="BI80" s="171"/>
      <c r="BJ80" s="171"/>
      <c r="BK80" s="171"/>
      <c r="BL80" s="171"/>
      <c r="BM80" s="171"/>
      <c r="BN80" s="171"/>
      <c r="BO80" s="171"/>
      <c r="BP80" s="171"/>
      <c r="BQ80" s="171"/>
      <c r="BR80" s="171"/>
      <c r="BS80" s="171"/>
      <c r="BT80" s="171"/>
      <c r="BU80" s="171"/>
      <c r="BV80" s="171"/>
      <c r="BW80" s="171"/>
      <c r="BX80" s="171"/>
      <c r="BY80" s="171"/>
      <c r="BZ80" s="171"/>
      <c r="CA80" s="171"/>
      <c r="CB80" s="171"/>
      <c r="CC80" s="171"/>
      <c r="CD80" s="171"/>
      <c r="CE80" s="171"/>
      <c r="CF80" s="171"/>
      <c r="CG80" s="171"/>
      <c r="CH80" s="171"/>
      <c r="CI80" s="171"/>
      <c r="CJ80" s="171"/>
      <c r="CK80" s="171"/>
      <c r="CL80" s="171"/>
      <c r="CM80" s="171"/>
      <c r="CN80" s="171"/>
      <c r="CO80" s="171"/>
      <c r="CP80" s="171"/>
      <c r="CQ80" s="171"/>
      <c r="CR80" s="171"/>
      <c r="CS80" s="171"/>
      <c r="CT80" s="171"/>
      <c r="CU80" s="171"/>
      <c r="CV80" s="171"/>
    </row>
    <row r="81" spans="1:100" s="9" customFormat="1" ht="12.75" x14ac:dyDescent="0.2">
      <c r="A81" s="171"/>
      <c r="B81" s="54" t="s">
        <v>8</v>
      </c>
      <c r="C81" s="8"/>
      <c r="D81" s="168"/>
      <c r="E81" s="30"/>
      <c r="F81" s="162"/>
      <c r="G81" s="30"/>
      <c r="H81" s="358"/>
      <c r="I81" s="369"/>
      <c r="J81" s="167"/>
      <c r="K81" s="167"/>
      <c r="L81" s="167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  <c r="AC81" s="171"/>
      <c r="AD81" s="171"/>
      <c r="AE81" s="171"/>
      <c r="AF81" s="171"/>
      <c r="AG81" s="171"/>
      <c r="AH81" s="171"/>
      <c r="AI81" s="171"/>
      <c r="AJ81" s="171"/>
      <c r="AK81" s="171"/>
      <c r="AL81" s="171"/>
      <c r="AM81" s="171"/>
      <c r="AN81" s="171"/>
      <c r="AO81" s="171"/>
      <c r="AP81" s="171"/>
      <c r="AQ81" s="171"/>
      <c r="AR81" s="171"/>
      <c r="AS81" s="171"/>
      <c r="AT81" s="171"/>
      <c r="AU81" s="171"/>
      <c r="AV81" s="171"/>
      <c r="AW81" s="171"/>
      <c r="AX81" s="171"/>
      <c r="AY81" s="171"/>
      <c r="AZ81" s="171"/>
      <c r="BA81" s="171"/>
      <c r="BB81" s="171"/>
      <c r="BC81" s="171"/>
      <c r="BD81" s="171"/>
      <c r="BE81" s="171"/>
      <c r="BF81" s="171"/>
      <c r="BG81" s="171"/>
      <c r="BH81" s="171"/>
      <c r="BI81" s="171"/>
      <c r="BJ81" s="171"/>
      <c r="BK81" s="171"/>
      <c r="BL81" s="171"/>
      <c r="BM81" s="171"/>
      <c r="BN81" s="171"/>
      <c r="BO81" s="171"/>
      <c r="BP81" s="171"/>
      <c r="BQ81" s="171"/>
      <c r="BR81" s="171"/>
      <c r="BS81" s="171"/>
      <c r="BT81" s="171"/>
      <c r="BU81" s="171"/>
      <c r="BV81" s="171"/>
      <c r="BW81" s="171"/>
      <c r="BX81" s="171"/>
      <c r="BY81" s="171"/>
      <c r="BZ81" s="171"/>
      <c r="CA81" s="171"/>
      <c r="CB81" s="171"/>
      <c r="CC81" s="171"/>
      <c r="CD81" s="171"/>
      <c r="CE81" s="171"/>
      <c r="CF81" s="171"/>
      <c r="CG81" s="171"/>
      <c r="CH81" s="171"/>
      <c r="CI81" s="171"/>
      <c r="CJ81" s="171"/>
      <c r="CK81" s="171"/>
      <c r="CL81" s="171"/>
      <c r="CM81" s="171"/>
      <c r="CN81" s="171"/>
      <c r="CO81" s="171"/>
      <c r="CP81" s="171"/>
      <c r="CQ81" s="171"/>
      <c r="CR81" s="171"/>
      <c r="CS81" s="171"/>
      <c r="CT81" s="171"/>
      <c r="CU81" s="171"/>
      <c r="CV81" s="171"/>
    </row>
    <row r="82" spans="1:100" s="9" customFormat="1" ht="12.75" x14ac:dyDescent="0.2">
      <c r="A82" s="171"/>
      <c r="B82" s="54" t="s">
        <v>17</v>
      </c>
      <c r="C82" s="8"/>
      <c r="D82" s="168"/>
      <c r="E82" s="30"/>
      <c r="F82" s="162"/>
      <c r="G82" s="30"/>
      <c r="H82" s="358"/>
      <c r="I82" s="369"/>
      <c r="J82" s="167"/>
      <c r="K82" s="167"/>
      <c r="L82" s="167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  <c r="AC82" s="171"/>
      <c r="AD82" s="171"/>
      <c r="AE82" s="171"/>
      <c r="AF82" s="171"/>
      <c r="AG82" s="171"/>
      <c r="AH82" s="171"/>
      <c r="AI82" s="171"/>
      <c r="AJ82" s="171"/>
      <c r="AK82" s="171"/>
      <c r="AL82" s="171"/>
      <c r="AM82" s="171"/>
      <c r="AN82" s="171"/>
      <c r="AO82" s="171"/>
      <c r="AP82" s="171"/>
      <c r="AQ82" s="171"/>
      <c r="AR82" s="171"/>
      <c r="AS82" s="171"/>
      <c r="AT82" s="171"/>
      <c r="AU82" s="171"/>
      <c r="AV82" s="171"/>
      <c r="AW82" s="171"/>
      <c r="AX82" s="171"/>
      <c r="AY82" s="171"/>
      <c r="AZ82" s="171"/>
      <c r="BA82" s="171"/>
      <c r="BB82" s="171"/>
      <c r="BC82" s="171"/>
      <c r="BD82" s="171"/>
      <c r="BE82" s="171"/>
      <c r="BF82" s="171"/>
      <c r="BG82" s="171"/>
      <c r="BH82" s="171"/>
      <c r="BI82" s="171"/>
      <c r="BJ82" s="171"/>
      <c r="BK82" s="171"/>
      <c r="BL82" s="171"/>
      <c r="BM82" s="171"/>
      <c r="BN82" s="171"/>
      <c r="BO82" s="171"/>
      <c r="BP82" s="171"/>
      <c r="BQ82" s="171"/>
      <c r="BR82" s="171"/>
      <c r="BS82" s="171"/>
      <c r="BT82" s="171"/>
      <c r="BU82" s="171"/>
      <c r="BV82" s="171"/>
      <c r="BW82" s="171"/>
      <c r="BX82" s="171"/>
      <c r="BY82" s="171"/>
      <c r="BZ82" s="171"/>
      <c r="CA82" s="171"/>
      <c r="CB82" s="171"/>
      <c r="CC82" s="171"/>
      <c r="CD82" s="171"/>
      <c r="CE82" s="171"/>
      <c r="CF82" s="171"/>
      <c r="CG82" s="171"/>
      <c r="CH82" s="171"/>
      <c r="CI82" s="171"/>
      <c r="CJ82" s="171"/>
      <c r="CK82" s="171"/>
      <c r="CL82" s="171"/>
      <c r="CM82" s="171"/>
      <c r="CN82" s="171"/>
      <c r="CO82" s="171"/>
      <c r="CP82" s="171"/>
      <c r="CQ82" s="171"/>
      <c r="CR82" s="171"/>
      <c r="CS82" s="171"/>
      <c r="CT82" s="171"/>
      <c r="CU82" s="171"/>
      <c r="CV82" s="171"/>
    </row>
    <row r="83" spans="1:100" s="9" customFormat="1" ht="12.75" x14ac:dyDescent="0.2">
      <c r="A83" s="171"/>
      <c r="B83" s="54" t="s">
        <v>73</v>
      </c>
      <c r="C83" s="8"/>
      <c r="D83" s="168"/>
      <c r="E83" s="30"/>
      <c r="F83" s="162"/>
      <c r="G83" s="30"/>
      <c r="H83" s="358"/>
      <c r="I83" s="369"/>
      <c r="J83" s="167"/>
      <c r="K83" s="167"/>
      <c r="L83" s="167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  <c r="AC83" s="171"/>
      <c r="AD83" s="171"/>
      <c r="AE83" s="171"/>
      <c r="AF83" s="171"/>
      <c r="AG83" s="171"/>
      <c r="AH83" s="171"/>
      <c r="AI83" s="171"/>
      <c r="AJ83" s="171"/>
      <c r="AK83" s="171"/>
      <c r="AL83" s="171"/>
      <c r="AM83" s="171"/>
      <c r="AN83" s="171"/>
      <c r="AO83" s="171"/>
      <c r="AP83" s="171"/>
      <c r="AQ83" s="171"/>
      <c r="AR83" s="171"/>
      <c r="AS83" s="171"/>
      <c r="AT83" s="171"/>
      <c r="AU83" s="171"/>
      <c r="AV83" s="171"/>
      <c r="AW83" s="171"/>
      <c r="AX83" s="171"/>
      <c r="AY83" s="171"/>
      <c r="AZ83" s="171"/>
      <c r="BA83" s="171"/>
      <c r="BB83" s="171"/>
      <c r="BC83" s="171"/>
      <c r="BD83" s="171"/>
      <c r="BE83" s="171"/>
      <c r="BF83" s="171"/>
      <c r="BG83" s="171"/>
      <c r="BH83" s="171"/>
      <c r="BI83" s="171"/>
      <c r="BJ83" s="171"/>
      <c r="BK83" s="171"/>
      <c r="BL83" s="171"/>
      <c r="BM83" s="171"/>
      <c r="BN83" s="171"/>
      <c r="BO83" s="171"/>
      <c r="BP83" s="171"/>
      <c r="BQ83" s="171"/>
      <c r="BR83" s="171"/>
      <c r="BS83" s="171"/>
      <c r="BT83" s="171"/>
      <c r="BU83" s="171"/>
      <c r="BV83" s="171"/>
      <c r="BW83" s="171"/>
      <c r="BX83" s="171"/>
      <c r="BY83" s="171"/>
      <c r="BZ83" s="171"/>
      <c r="CA83" s="171"/>
      <c r="CB83" s="171"/>
      <c r="CC83" s="171"/>
      <c r="CD83" s="171"/>
      <c r="CE83" s="171"/>
      <c r="CF83" s="171"/>
      <c r="CG83" s="171"/>
      <c r="CH83" s="171"/>
      <c r="CI83" s="171"/>
      <c r="CJ83" s="171"/>
      <c r="CK83" s="171"/>
      <c r="CL83" s="171"/>
      <c r="CM83" s="171"/>
      <c r="CN83" s="171"/>
      <c r="CO83" s="171"/>
      <c r="CP83" s="171"/>
      <c r="CQ83" s="171"/>
      <c r="CR83" s="171"/>
      <c r="CS83" s="171"/>
      <c r="CT83" s="171"/>
      <c r="CU83" s="171"/>
      <c r="CV83" s="171"/>
    </row>
    <row r="84" spans="1:100" s="9" customFormat="1" ht="12.75" x14ac:dyDescent="0.2">
      <c r="A84" s="171"/>
      <c r="B84" s="86" t="s">
        <v>125</v>
      </c>
      <c r="C84" s="8"/>
      <c r="D84" s="168"/>
      <c r="E84" s="30"/>
      <c r="F84" s="162"/>
      <c r="G84" s="30"/>
      <c r="H84" s="358"/>
      <c r="I84" s="369"/>
      <c r="J84" s="167"/>
      <c r="K84" s="167"/>
      <c r="L84" s="167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  <c r="AC84" s="171"/>
      <c r="AD84" s="171"/>
      <c r="AE84" s="171"/>
      <c r="AF84" s="171"/>
      <c r="AG84" s="171"/>
      <c r="AH84" s="171"/>
      <c r="AI84" s="171"/>
      <c r="AJ84" s="171"/>
      <c r="AK84" s="171"/>
      <c r="AL84" s="171"/>
      <c r="AM84" s="171"/>
      <c r="AN84" s="171"/>
      <c r="AO84" s="171"/>
      <c r="AP84" s="171"/>
      <c r="AQ84" s="171"/>
      <c r="AR84" s="171"/>
      <c r="AS84" s="171"/>
      <c r="AT84" s="171"/>
      <c r="AU84" s="171"/>
      <c r="AV84" s="171"/>
      <c r="AW84" s="171"/>
      <c r="AX84" s="171"/>
      <c r="AY84" s="171"/>
      <c r="AZ84" s="171"/>
      <c r="BA84" s="171"/>
      <c r="BB84" s="171"/>
      <c r="BC84" s="171"/>
      <c r="BD84" s="171"/>
      <c r="BE84" s="171"/>
      <c r="BF84" s="171"/>
      <c r="BG84" s="171"/>
      <c r="BH84" s="171"/>
      <c r="BI84" s="171"/>
      <c r="BJ84" s="171"/>
      <c r="BK84" s="171"/>
      <c r="BL84" s="171"/>
      <c r="BM84" s="171"/>
      <c r="BN84" s="171"/>
      <c r="BO84" s="171"/>
      <c r="BP84" s="171"/>
      <c r="BQ84" s="171"/>
      <c r="BR84" s="171"/>
      <c r="BS84" s="171"/>
      <c r="BT84" s="171"/>
      <c r="BU84" s="171"/>
      <c r="BV84" s="171"/>
      <c r="BW84" s="171"/>
      <c r="BX84" s="171"/>
      <c r="BY84" s="171"/>
      <c r="BZ84" s="171"/>
      <c r="CA84" s="171"/>
      <c r="CB84" s="171"/>
      <c r="CC84" s="171"/>
      <c r="CD84" s="171"/>
      <c r="CE84" s="171"/>
      <c r="CF84" s="171"/>
      <c r="CG84" s="171"/>
      <c r="CH84" s="171"/>
      <c r="CI84" s="171"/>
      <c r="CJ84" s="171"/>
      <c r="CK84" s="171"/>
      <c r="CL84" s="171"/>
      <c r="CM84" s="171"/>
      <c r="CN84" s="171"/>
      <c r="CO84" s="171"/>
      <c r="CP84" s="171"/>
      <c r="CQ84" s="171"/>
      <c r="CR84" s="171"/>
      <c r="CS84" s="171"/>
      <c r="CT84" s="171"/>
      <c r="CU84" s="171"/>
      <c r="CV84" s="171"/>
    </row>
    <row r="85" spans="1:100" s="9" customFormat="1" ht="12.75" x14ac:dyDescent="0.2">
      <c r="A85" s="171"/>
      <c r="B85" s="86" t="s">
        <v>89</v>
      </c>
      <c r="C85" s="8"/>
      <c r="D85" s="168"/>
      <c r="E85" s="30"/>
      <c r="F85" s="162"/>
      <c r="G85" s="30"/>
      <c r="H85" s="358"/>
      <c r="I85" s="369"/>
      <c r="J85" s="167"/>
      <c r="K85" s="167"/>
      <c r="L85" s="167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  <c r="AC85" s="171"/>
      <c r="AD85" s="171"/>
      <c r="AE85" s="171"/>
      <c r="AF85" s="171"/>
      <c r="AG85" s="171"/>
      <c r="AH85" s="171"/>
      <c r="AI85" s="171"/>
      <c r="AJ85" s="171"/>
      <c r="AK85" s="171"/>
      <c r="AL85" s="171"/>
      <c r="AM85" s="171"/>
      <c r="AN85" s="171"/>
      <c r="AO85" s="171"/>
      <c r="AP85" s="171"/>
      <c r="AQ85" s="171"/>
      <c r="AR85" s="171"/>
      <c r="AS85" s="171"/>
      <c r="AT85" s="171"/>
      <c r="AU85" s="171"/>
      <c r="AV85" s="171"/>
      <c r="AW85" s="171"/>
      <c r="AX85" s="171"/>
      <c r="AY85" s="171"/>
      <c r="AZ85" s="171"/>
      <c r="BA85" s="171"/>
      <c r="BB85" s="171"/>
      <c r="BC85" s="171"/>
      <c r="BD85" s="171"/>
      <c r="BE85" s="171"/>
      <c r="BF85" s="171"/>
      <c r="BG85" s="171"/>
      <c r="BH85" s="171"/>
      <c r="BI85" s="171"/>
      <c r="BJ85" s="171"/>
      <c r="BK85" s="171"/>
      <c r="BL85" s="171"/>
      <c r="BM85" s="171"/>
      <c r="BN85" s="171"/>
      <c r="BO85" s="171"/>
      <c r="BP85" s="171"/>
      <c r="BQ85" s="171"/>
      <c r="BR85" s="171"/>
      <c r="BS85" s="171"/>
      <c r="BT85" s="171"/>
      <c r="BU85" s="171"/>
      <c r="BV85" s="171"/>
      <c r="BW85" s="171"/>
      <c r="BX85" s="171"/>
      <c r="BY85" s="171"/>
      <c r="BZ85" s="171"/>
      <c r="CA85" s="171"/>
      <c r="CB85" s="171"/>
      <c r="CC85" s="171"/>
      <c r="CD85" s="171"/>
      <c r="CE85" s="171"/>
      <c r="CF85" s="171"/>
      <c r="CG85" s="171"/>
      <c r="CH85" s="171"/>
      <c r="CI85" s="171"/>
      <c r="CJ85" s="171"/>
      <c r="CK85" s="171"/>
      <c r="CL85" s="171"/>
      <c r="CM85" s="171"/>
      <c r="CN85" s="171"/>
      <c r="CO85" s="171"/>
      <c r="CP85" s="171"/>
      <c r="CQ85" s="171"/>
      <c r="CR85" s="171"/>
      <c r="CS85" s="171"/>
      <c r="CT85" s="171"/>
      <c r="CU85" s="171"/>
      <c r="CV85" s="171"/>
    </row>
    <row r="86" spans="1:100" s="9" customFormat="1" ht="12.75" x14ac:dyDescent="0.2">
      <c r="A86" s="171"/>
      <c r="B86" s="54" t="s">
        <v>276</v>
      </c>
      <c r="C86" s="8"/>
      <c r="D86" s="168"/>
      <c r="E86" s="30"/>
      <c r="F86" s="162"/>
      <c r="G86" s="30"/>
      <c r="H86" s="358"/>
      <c r="I86" s="369"/>
      <c r="J86" s="167"/>
      <c r="K86" s="167"/>
      <c r="L86" s="167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  <c r="AC86" s="171"/>
      <c r="AD86" s="171"/>
      <c r="AE86" s="171"/>
      <c r="AF86" s="171"/>
      <c r="AG86" s="171"/>
      <c r="AH86" s="171"/>
      <c r="AI86" s="171"/>
      <c r="AJ86" s="171"/>
      <c r="AK86" s="171"/>
      <c r="AL86" s="171"/>
      <c r="AM86" s="171"/>
      <c r="AN86" s="171"/>
      <c r="AO86" s="171"/>
      <c r="AP86" s="171"/>
      <c r="AQ86" s="171"/>
      <c r="AR86" s="171"/>
      <c r="AS86" s="171"/>
      <c r="AT86" s="171"/>
      <c r="AU86" s="171"/>
      <c r="AV86" s="171"/>
      <c r="AW86" s="171"/>
      <c r="AX86" s="171"/>
      <c r="AY86" s="171"/>
      <c r="AZ86" s="171"/>
      <c r="BA86" s="171"/>
      <c r="BB86" s="171"/>
      <c r="BC86" s="171"/>
      <c r="BD86" s="171"/>
      <c r="BE86" s="171"/>
      <c r="BF86" s="171"/>
      <c r="BG86" s="171"/>
      <c r="BH86" s="171"/>
      <c r="BI86" s="171"/>
      <c r="BJ86" s="171"/>
      <c r="BK86" s="171"/>
      <c r="BL86" s="171"/>
      <c r="BM86" s="171"/>
      <c r="BN86" s="171"/>
      <c r="BO86" s="171"/>
      <c r="BP86" s="171"/>
      <c r="BQ86" s="171"/>
      <c r="BR86" s="171"/>
      <c r="BS86" s="171"/>
      <c r="BT86" s="171"/>
      <c r="BU86" s="171"/>
      <c r="BV86" s="171"/>
      <c r="BW86" s="171"/>
      <c r="BX86" s="171"/>
      <c r="BY86" s="171"/>
      <c r="BZ86" s="171"/>
      <c r="CA86" s="171"/>
      <c r="CB86" s="171"/>
      <c r="CC86" s="171"/>
      <c r="CD86" s="171"/>
      <c r="CE86" s="171"/>
      <c r="CF86" s="171"/>
      <c r="CG86" s="171"/>
      <c r="CH86" s="171"/>
      <c r="CI86" s="171"/>
      <c r="CJ86" s="171"/>
      <c r="CK86" s="171"/>
      <c r="CL86" s="171"/>
      <c r="CM86" s="171"/>
      <c r="CN86" s="171"/>
      <c r="CO86" s="171"/>
      <c r="CP86" s="171"/>
      <c r="CQ86" s="171"/>
      <c r="CR86" s="171"/>
      <c r="CS86" s="171"/>
      <c r="CT86" s="171"/>
      <c r="CU86" s="171"/>
      <c r="CV86" s="171"/>
    </row>
    <row r="87" spans="1:100" s="9" customFormat="1" ht="12.75" x14ac:dyDescent="0.2">
      <c r="A87" s="171"/>
      <c r="B87" s="55" t="s">
        <v>85</v>
      </c>
      <c r="C87" s="8"/>
      <c r="D87" s="168"/>
      <c r="E87" s="30"/>
      <c r="F87" s="162"/>
      <c r="G87" s="30"/>
      <c r="H87" s="358"/>
      <c r="I87" s="369"/>
      <c r="J87" s="167"/>
      <c r="K87" s="167"/>
      <c r="L87" s="167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  <c r="AC87" s="171"/>
      <c r="AD87" s="171"/>
      <c r="AE87" s="171"/>
      <c r="AF87" s="171"/>
      <c r="AG87" s="171"/>
      <c r="AH87" s="171"/>
      <c r="AI87" s="171"/>
      <c r="AJ87" s="171"/>
      <c r="AK87" s="171"/>
      <c r="AL87" s="171"/>
      <c r="AM87" s="171"/>
      <c r="AN87" s="171"/>
      <c r="AO87" s="171"/>
      <c r="AP87" s="171"/>
      <c r="AQ87" s="171"/>
      <c r="AR87" s="171"/>
      <c r="AS87" s="171"/>
      <c r="AT87" s="171"/>
      <c r="AU87" s="171"/>
      <c r="AV87" s="171"/>
      <c r="AW87" s="171"/>
      <c r="AX87" s="171"/>
      <c r="AY87" s="171"/>
      <c r="AZ87" s="171"/>
      <c r="BA87" s="171"/>
      <c r="BB87" s="171"/>
      <c r="BC87" s="171"/>
      <c r="BD87" s="171"/>
      <c r="BE87" s="171"/>
      <c r="BF87" s="171"/>
      <c r="BG87" s="171"/>
      <c r="BH87" s="171"/>
      <c r="BI87" s="171"/>
      <c r="BJ87" s="171"/>
      <c r="BK87" s="171"/>
      <c r="BL87" s="171"/>
      <c r="BM87" s="171"/>
      <c r="BN87" s="171"/>
      <c r="BO87" s="171"/>
      <c r="BP87" s="171"/>
      <c r="BQ87" s="171"/>
      <c r="BR87" s="171"/>
      <c r="BS87" s="171"/>
      <c r="BT87" s="171"/>
      <c r="BU87" s="171"/>
      <c r="BV87" s="171"/>
      <c r="BW87" s="171"/>
      <c r="BX87" s="171"/>
      <c r="BY87" s="171"/>
      <c r="BZ87" s="171"/>
      <c r="CA87" s="171"/>
      <c r="CB87" s="171"/>
      <c r="CC87" s="171"/>
      <c r="CD87" s="171"/>
      <c r="CE87" s="171"/>
      <c r="CF87" s="171"/>
      <c r="CG87" s="171"/>
      <c r="CH87" s="171"/>
      <c r="CI87" s="171"/>
      <c r="CJ87" s="171"/>
      <c r="CK87" s="171"/>
      <c r="CL87" s="171"/>
      <c r="CM87" s="171"/>
      <c r="CN87" s="171"/>
      <c r="CO87" s="171"/>
      <c r="CP87" s="171"/>
      <c r="CQ87" s="171"/>
      <c r="CR87" s="171"/>
      <c r="CS87" s="171"/>
      <c r="CT87" s="171"/>
      <c r="CU87" s="171"/>
      <c r="CV87" s="171"/>
    </row>
    <row r="88" spans="1:100" s="9" customFormat="1" ht="12.75" x14ac:dyDescent="0.2">
      <c r="A88" s="171"/>
      <c r="B88" s="55" t="s">
        <v>277</v>
      </c>
      <c r="C88" s="8"/>
      <c r="D88" s="168"/>
      <c r="E88" s="30"/>
      <c r="F88" s="162"/>
      <c r="G88" s="30"/>
      <c r="H88" s="358"/>
      <c r="I88" s="369"/>
      <c r="J88" s="167"/>
      <c r="K88" s="167"/>
      <c r="L88" s="167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  <c r="AC88" s="171"/>
      <c r="AD88" s="171"/>
      <c r="AE88" s="171"/>
      <c r="AF88" s="171"/>
      <c r="AG88" s="171"/>
      <c r="AH88" s="171"/>
      <c r="AI88" s="171"/>
      <c r="AJ88" s="171"/>
      <c r="AK88" s="171"/>
      <c r="AL88" s="171"/>
      <c r="AM88" s="171"/>
      <c r="AN88" s="171"/>
      <c r="AO88" s="171"/>
      <c r="AP88" s="171"/>
      <c r="AQ88" s="171"/>
      <c r="AR88" s="171"/>
      <c r="AS88" s="171"/>
      <c r="AT88" s="171"/>
      <c r="AU88" s="171"/>
      <c r="AV88" s="171"/>
      <c r="AW88" s="171"/>
      <c r="AX88" s="171"/>
      <c r="AY88" s="171"/>
      <c r="AZ88" s="171"/>
      <c r="BA88" s="171"/>
      <c r="BB88" s="171"/>
      <c r="BC88" s="171"/>
      <c r="BD88" s="171"/>
      <c r="BE88" s="171"/>
      <c r="BF88" s="171"/>
      <c r="BG88" s="171"/>
      <c r="BH88" s="171"/>
      <c r="BI88" s="171"/>
      <c r="BJ88" s="171"/>
      <c r="BK88" s="171"/>
      <c r="BL88" s="171"/>
      <c r="BM88" s="171"/>
      <c r="BN88" s="171"/>
      <c r="BO88" s="171"/>
      <c r="BP88" s="171"/>
      <c r="BQ88" s="171"/>
      <c r="BR88" s="171"/>
      <c r="BS88" s="171"/>
      <c r="BT88" s="171"/>
      <c r="BU88" s="171"/>
      <c r="BV88" s="171"/>
      <c r="BW88" s="171"/>
      <c r="BX88" s="171"/>
      <c r="BY88" s="171"/>
      <c r="BZ88" s="171"/>
      <c r="CA88" s="171"/>
      <c r="CB88" s="171"/>
      <c r="CC88" s="171"/>
      <c r="CD88" s="171"/>
      <c r="CE88" s="171"/>
      <c r="CF88" s="171"/>
      <c r="CG88" s="171"/>
      <c r="CH88" s="171"/>
      <c r="CI88" s="171"/>
      <c r="CJ88" s="171"/>
      <c r="CK88" s="171"/>
      <c r="CL88" s="171"/>
      <c r="CM88" s="171"/>
      <c r="CN88" s="171"/>
      <c r="CO88" s="171"/>
      <c r="CP88" s="171"/>
      <c r="CQ88" s="171"/>
      <c r="CR88" s="171"/>
      <c r="CS88" s="171"/>
      <c r="CT88" s="171"/>
      <c r="CU88" s="171"/>
      <c r="CV88" s="171"/>
    </row>
    <row r="89" spans="1:100" s="9" customFormat="1" ht="12.75" x14ac:dyDescent="0.2">
      <c r="A89" s="171"/>
      <c r="B89" s="54" t="s">
        <v>278</v>
      </c>
      <c r="C89" s="8"/>
      <c r="D89" s="168"/>
      <c r="E89" s="30"/>
      <c r="F89" s="162"/>
      <c r="G89" s="30"/>
      <c r="H89" s="358"/>
      <c r="I89" s="369"/>
      <c r="J89" s="167"/>
      <c r="K89" s="167"/>
      <c r="L89" s="167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  <c r="AC89" s="171"/>
      <c r="AD89" s="171"/>
      <c r="AE89" s="171"/>
      <c r="AF89" s="171"/>
      <c r="AG89" s="171"/>
      <c r="AH89" s="171"/>
      <c r="AI89" s="171"/>
      <c r="AJ89" s="171"/>
      <c r="AK89" s="171"/>
      <c r="AL89" s="171"/>
      <c r="AM89" s="171"/>
      <c r="AN89" s="171"/>
      <c r="AO89" s="171"/>
      <c r="AP89" s="171"/>
      <c r="AQ89" s="171"/>
      <c r="AR89" s="171"/>
      <c r="AS89" s="171"/>
      <c r="AT89" s="171"/>
      <c r="AU89" s="171"/>
      <c r="AV89" s="171"/>
      <c r="AW89" s="171"/>
      <c r="AX89" s="171"/>
      <c r="AY89" s="171"/>
      <c r="AZ89" s="171"/>
      <c r="BA89" s="171"/>
      <c r="BB89" s="171"/>
      <c r="BC89" s="171"/>
      <c r="BD89" s="171"/>
      <c r="BE89" s="171"/>
      <c r="BF89" s="171"/>
      <c r="BG89" s="171"/>
      <c r="BH89" s="171"/>
      <c r="BI89" s="171"/>
      <c r="BJ89" s="171"/>
      <c r="BK89" s="171"/>
      <c r="BL89" s="171"/>
      <c r="BM89" s="171"/>
      <c r="BN89" s="171"/>
      <c r="BO89" s="171"/>
      <c r="BP89" s="171"/>
      <c r="BQ89" s="171"/>
      <c r="BR89" s="171"/>
      <c r="BS89" s="171"/>
      <c r="BT89" s="171"/>
      <c r="BU89" s="171"/>
      <c r="BV89" s="171"/>
      <c r="BW89" s="171"/>
      <c r="BX89" s="171"/>
      <c r="BY89" s="171"/>
      <c r="BZ89" s="171"/>
      <c r="CA89" s="171"/>
      <c r="CB89" s="171"/>
      <c r="CC89" s="171"/>
      <c r="CD89" s="171"/>
      <c r="CE89" s="171"/>
      <c r="CF89" s="171"/>
      <c r="CG89" s="171"/>
      <c r="CH89" s="171"/>
      <c r="CI89" s="171"/>
      <c r="CJ89" s="171"/>
      <c r="CK89" s="171"/>
      <c r="CL89" s="171"/>
      <c r="CM89" s="171"/>
      <c r="CN89" s="171"/>
      <c r="CO89" s="171"/>
      <c r="CP89" s="171"/>
      <c r="CQ89" s="171"/>
      <c r="CR89" s="171"/>
      <c r="CS89" s="171"/>
      <c r="CT89" s="171"/>
      <c r="CU89" s="171"/>
      <c r="CV89" s="171"/>
    </row>
    <row r="90" spans="1:100" s="9" customFormat="1" ht="12.75" x14ac:dyDescent="0.2">
      <c r="A90" s="171"/>
      <c r="B90" s="55" t="s">
        <v>88</v>
      </c>
      <c r="C90" s="8"/>
      <c r="D90" s="168"/>
      <c r="E90" s="30"/>
      <c r="F90" s="162"/>
      <c r="G90" s="30"/>
      <c r="H90" s="358"/>
      <c r="I90" s="369"/>
      <c r="J90" s="167"/>
      <c r="K90" s="167"/>
      <c r="L90" s="167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  <c r="AC90" s="171"/>
      <c r="AD90" s="171"/>
      <c r="AE90" s="171"/>
      <c r="AF90" s="171"/>
      <c r="AG90" s="171"/>
      <c r="AH90" s="171"/>
      <c r="AI90" s="171"/>
      <c r="AJ90" s="171"/>
      <c r="AK90" s="171"/>
      <c r="AL90" s="171"/>
      <c r="AM90" s="171"/>
      <c r="AN90" s="171"/>
      <c r="AO90" s="171"/>
      <c r="AP90" s="171"/>
      <c r="AQ90" s="171"/>
      <c r="AR90" s="171"/>
      <c r="AS90" s="171"/>
      <c r="AT90" s="171"/>
      <c r="AU90" s="171"/>
      <c r="AV90" s="171"/>
      <c r="AW90" s="171"/>
      <c r="AX90" s="171"/>
      <c r="AY90" s="171"/>
      <c r="AZ90" s="171"/>
      <c r="BA90" s="171"/>
      <c r="BB90" s="171"/>
      <c r="BC90" s="171"/>
      <c r="BD90" s="171"/>
      <c r="BE90" s="171"/>
      <c r="BF90" s="171"/>
      <c r="BG90" s="171"/>
      <c r="BH90" s="171"/>
      <c r="BI90" s="171"/>
      <c r="BJ90" s="171"/>
      <c r="BK90" s="171"/>
      <c r="BL90" s="171"/>
      <c r="BM90" s="171"/>
      <c r="BN90" s="171"/>
      <c r="BO90" s="171"/>
      <c r="BP90" s="171"/>
      <c r="BQ90" s="171"/>
      <c r="BR90" s="171"/>
      <c r="BS90" s="171"/>
      <c r="BT90" s="171"/>
      <c r="BU90" s="171"/>
      <c r="BV90" s="171"/>
      <c r="BW90" s="171"/>
      <c r="BX90" s="171"/>
      <c r="BY90" s="171"/>
      <c r="BZ90" s="171"/>
      <c r="CA90" s="171"/>
      <c r="CB90" s="171"/>
      <c r="CC90" s="171"/>
      <c r="CD90" s="171"/>
      <c r="CE90" s="171"/>
      <c r="CF90" s="171"/>
      <c r="CG90" s="171"/>
      <c r="CH90" s="171"/>
      <c r="CI90" s="171"/>
      <c r="CJ90" s="171"/>
      <c r="CK90" s="171"/>
      <c r="CL90" s="171"/>
      <c r="CM90" s="171"/>
      <c r="CN90" s="171"/>
      <c r="CO90" s="171"/>
      <c r="CP90" s="171"/>
      <c r="CQ90" s="171"/>
      <c r="CR90" s="171"/>
      <c r="CS90" s="171"/>
      <c r="CT90" s="171"/>
      <c r="CU90" s="171"/>
      <c r="CV90" s="171"/>
    </row>
    <row r="91" spans="1:100" s="9" customFormat="1" ht="12.75" x14ac:dyDescent="0.2">
      <c r="A91" s="171"/>
      <c r="B91" s="55" t="s">
        <v>74</v>
      </c>
      <c r="C91" s="8"/>
      <c r="D91" s="168"/>
      <c r="E91" s="30"/>
      <c r="F91" s="162"/>
      <c r="G91" s="30"/>
      <c r="H91" s="358"/>
      <c r="I91" s="369"/>
      <c r="J91" s="167"/>
      <c r="K91" s="167"/>
      <c r="L91" s="167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  <c r="AC91" s="171"/>
      <c r="AD91" s="171"/>
      <c r="AE91" s="171"/>
      <c r="AF91" s="171"/>
      <c r="AG91" s="171"/>
      <c r="AH91" s="171"/>
      <c r="AI91" s="171"/>
      <c r="AJ91" s="171"/>
      <c r="AK91" s="171"/>
      <c r="AL91" s="171"/>
      <c r="AM91" s="171"/>
      <c r="AN91" s="171"/>
      <c r="AO91" s="171"/>
      <c r="AP91" s="171"/>
      <c r="AQ91" s="171"/>
      <c r="AR91" s="171"/>
      <c r="AS91" s="171"/>
      <c r="AT91" s="171"/>
      <c r="AU91" s="171"/>
      <c r="AV91" s="171"/>
      <c r="AW91" s="171"/>
      <c r="AX91" s="171"/>
      <c r="AY91" s="171"/>
      <c r="AZ91" s="171"/>
      <c r="BA91" s="171"/>
      <c r="BB91" s="171"/>
      <c r="BC91" s="171"/>
      <c r="BD91" s="171"/>
      <c r="BE91" s="171"/>
      <c r="BF91" s="171"/>
      <c r="BG91" s="171"/>
      <c r="BH91" s="171"/>
      <c r="BI91" s="171"/>
      <c r="BJ91" s="171"/>
      <c r="BK91" s="171"/>
      <c r="BL91" s="171"/>
      <c r="BM91" s="171"/>
      <c r="BN91" s="171"/>
      <c r="BO91" s="171"/>
      <c r="BP91" s="171"/>
      <c r="BQ91" s="171"/>
      <c r="BR91" s="171"/>
      <c r="BS91" s="171"/>
      <c r="BT91" s="171"/>
      <c r="BU91" s="171"/>
      <c r="BV91" s="171"/>
      <c r="BW91" s="171"/>
      <c r="BX91" s="171"/>
      <c r="BY91" s="171"/>
      <c r="BZ91" s="171"/>
      <c r="CA91" s="171"/>
      <c r="CB91" s="171"/>
      <c r="CC91" s="171"/>
      <c r="CD91" s="171"/>
      <c r="CE91" s="171"/>
      <c r="CF91" s="171"/>
      <c r="CG91" s="171"/>
      <c r="CH91" s="171"/>
      <c r="CI91" s="171"/>
      <c r="CJ91" s="171"/>
      <c r="CK91" s="171"/>
      <c r="CL91" s="171"/>
      <c r="CM91" s="171"/>
      <c r="CN91" s="171"/>
      <c r="CO91" s="171"/>
      <c r="CP91" s="171"/>
      <c r="CQ91" s="171"/>
      <c r="CR91" s="171"/>
      <c r="CS91" s="171"/>
      <c r="CT91" s="171"/>
      <c r="CU91" s="171"/>
      <c r="CV91" s="171"/>
    </row>
    <row r="92" spans="1:100" s="9" customFormat="1" ht="12.75" x14ac:dyDescent="0.2">
      <c r="A92" s="171"/>
      <c r="B92" s="55" t="s">
        <v>134</v>
      </c>
      <c r="C92" s="8"/>
      <c r="D92" s="168"/>
      <c r="E92" s="30"/>
      <c r="F92" s="469"/>
      <c r="G92" s="30"/>
      <c r="H92" s="358"/>
      <c r="I92" s="369"/>
      <c r="J92" s="167"/>
      <c r="K92" s="167"/>
      <c r="L92" s="167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  <c r="AC92" s="171"/>
      <c r="AD92" s="171"/>
      <c r="AE92" s="171"/>
      <c r="AF92" s="171"/>
      <c r="AG92" s="171"/>
      <c r="AH92" s="171"/>
      <c r="AI92" s="171"/>
      <c r="AJ92" s="171"/>
      <c r="AK92" s="171"/>
      <c r="AL92" s="171"/>
      <c r="AM92" s="171"/>
      <c r="AN92" s="171"/>
      <c r="AO92" s="171"/>
      <c r="AP92" s="171"/>
      <c r="AQ92" s="171"/>
      <c r="AR92" s="171"/>
      <c r="AS92" s="171"/>
      <c r="AT92" s="171"/>
      <c r="AU92" s="171"/>
      <c r="AV92" s="171"/>
      <c r="AW92" s="171"/>
      <c r="AX92" s="171"/>
      <c r="AY92" s="171"/>
      <c r="AZ92" s="171"/>
      <c r="BA92" s="171"/>
      <c r="BB92" s="171"/>
      <c r="BC92" s="171"/>
      <c r="BD92" s="171"/>
      <c r="BE92" s="171"/>
      <c r="BF92" s="171"/>
      <c r="BG92" s="171"/>
      <c r="BH92" s="171"/>
      <c r="BI92" s="171"/>
      <c r="BJ92" s="171"/>
      <c r="BK92" s="171"/>
      <c r="BL92" s="171"/>
      <c r="BM92" s="171"/>
      <c r="BN92" s="171"/>
      <c r="BO92" s="171"/>
      <c r="BP92" s="171"/>
      <c r="BQ92" s="171"/>
      <c r="BR92" s="171"/>
      <c r="BS92" s="171"/>
      <c r="BT92" s="171"/>
      <c r="BU92" s="171"/>
      <c r="BV92" s="171"/>
      <c r="BW92" s="171"/>
      <c r="BX92" s="171"/>
      <c r="BY92" s="171"/>
      <c r="BZ92" s="171"/>
      <c r="CA92" s="171"/>
      <c r="CB92" s="171"/>
      <c r="CC92" s="171"/>
      <c r="CD92" s="171"/>
      <c r="CE92" s="171"/>
      <c r="CF92" s="171"/>
      <c r="CG92" s="171"/>
      <c r="CH92" s="171"/>
      <c r="CI92" s="171"/>
      <c r="CJ92" s="171"/>
      <c r="CK92" s="171"/>
      <c r="CL92" s="171"/>
      <c r="CM92" s="171"/>
      <c r="CN92" s="171"/>
      <c r="CO92" s="171"/>
      <c r="CP92" s="171"/>
      <c r="CQ92" s="171"/>
      <c r="CR92" s="171"/>
      <c r="CS92" s="171"/>
      <c r="CT92" s="171"/>
      <c r="CU92" s="171"/>
      <c r="CV92" s="171"/>
    </row>
    <row r="93" spans="1:100" s="9" customFormat="1" ht="13.5" thickBot="1" x14ac:dyDescent="0.25">
      <c r="A93" s="171"/>
      <c r="B93" s="38" t="s">
        <v>29</v>
      </c>
      <c r="C93" s="363"/>
      <c r="D93" s="340"/>
      <c r="E93" s="364"/>
      <c r="F93" s="30"/>
      <c r="G93" s="364"/>
      <c r="H93" s="276"/>
      <c r="I93" s="100"/>
      <c r="J93" s="167"/>
      <c r="K93" s="167"/>
      <c r="L93" s="167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  <c r="AF93" s="171"/>
      <c r="AG93" s="171"/>
      <c r="AH93" s="171"/>
      <c r="AI93" s="171"/>
      <c r="AJ93" s="171"/>
      <c r="AK93" s="171"/>
      <c r="AL93" s="171"/>
      <c r="AM93" s="171"/>
      <c r="AN93" s="171"/>
      <c r="AO93" s="171"/>
      <c r="AP93" s="171"/>
      <c r="AQ93" s="171"/>
      <c r="AR93" s="171"/>
      <c r="AS93" s="171"/>
      <c r="AT93" s="171"/>
      <c r="AU93" s="171"/>
      <c r="AV93" s="171"/>
      <c r="AW93" s="171"/>
      <c r="AX93" s="171"/>
      <c r="AY93" s="171"/>
      <c r="AZ93" s="171"/>
      <c r="BA93" s="171"/>
      <c r="BB93" s="171"/>
      <c r="BC93" s="171"/>
      <c r="BD93" s="171"/>
      <c r="BE93" s="171"/>
      <c r="BF93" s="171"/>
      <c r="BG93" s="171"/>
      <c r="BH93" s="171"/>
      <c r="BI93" s="171"/>
      <c r="BJ93" s="171"/>
      <c r="BK93" s="171"/>
      <c r="BL93" s="171"/>
      <c r="BM93" s="171"/>
      <c r="BN93" s="171"/>
      <c r="BO93" s="171"/>
      <c r="BP93" s="171"/>
      <c r="BQ93" s="171"/>
      <c r="BR93" s="171"/>
      <c r="BS93" s="171"/>
      <c r="BT93" s="171"/>
      <c r="BU93" s="171"/>
      <c r="BV93" s="171"/>
      <c r="BW93" s="171"/>
      <c r="BX93" s="171"/>
      <c r="BY93" s="171"/>
      <c r="BZ93" s="171"/>
      <c r="CA93" s="171"/>
      <c r="CB93" s="171"/>
      <c r="CC93" s="171"/>
      <c r="CD93" s="171"/>
      <c r="CE93" s="171"/>
      <c r="CF93" s="171"/>
      <c r="CG93" s="171"/>
      <c r="CH93" s="171"/>
      <c r="CI93" s="171"/>
      <c r="CJ93" s="171"/>
      <c r="CK93" s="171"/>
      <c r="CL93" s="171"/>
      <c r="CM93" s="171"/>
      <c r="CN93" s="171"/>
      <c r="CO93" s="171"/>
      <c r="CP93" s="171"/>
      <c r="CQ93" s="171"/>
      <c r="CR93" s="171"/>
      <c r="CS93" s="171"/>
      <c r="CT93" s="171"/>
      <c r="CU93" s="171"/>
      <c r="CV93" s="171"/>
    </row>
    <row r="94" spans="1:100" s="9" customFormat="1" ht="18" customHeight="1" thickBot="1" x14ac:dyDescent="0.25">
      <c r="A94" s="171"/>
      <c r="B94" s="18"/>
      <c r="C94" s="345"/>
      <c r="D94" s="79"/>
      <c r="E94" s="162"/>
      <c r="F94" s="30"/>
      <c r="G94" s="162"/>
      <c r="H94" s="368"/>
      <c r="I94" s="368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  <c r="AC94" s="171"/>
      <c r="AD94" s="171"/>
      <c r="AE94" s="171"/>
      <c r="AF94" s="171"/>
      <c r="AG94" s="171"/>
      <c r="AH94" s="171"/>
      <c r="AI94" s="171"/>
      <c r="AJ94" s="171"/>
      <c r="AK94" s="171"/>
      <c r="AL94" s="171"/>
      <c r="AM94" s="171"/>
      <c r="AN94" s="171"/>
      <c r="AO94" s="171"/>
      <c r="AP94" s="171"/>
      <c r="AQ94" s="171"/>
      <c r="AR94" s="171"/>
      <c r="AS94" s="171"/>
      <c r="AT94" s="171"/>
      <c r="AU94" s="171"/>
      <c r="AV94" s="171"/>
      <c r="AW94" s="171"/>
      <c r="AX94" s="171"/>
      <c r="AY94" s="171"/>
      <c r="AZ94" s="171"/>
      <c r="BA94" s="171"/>
      <c r="BB94" s="171"/>
      <c r="BC94" s="171"/>
      <c r="BD94" s="171"/>
      <c r="BE94" s="171"/>
      <c r="BF94" s="171"/>
      <c r="BG94" s="171"/>
      <c r="BH94" s="171"/>
      <c r="BI94" s="171"/>
      <c r="BJ94" s="171"/>
      <c r="BK94" s="171"/>
      <c r="BL94" s="171"/>
      <c r="BM94" s="171"/>
      <c r="BN94" s="171"/>
      <c r="BO94" s="171"/>
      <c r="BP94" s="171"/>
      <c r="BQ94" s="171"/>
      <c r="BR94" s="171"/>
      <c r="BS94" s="171"/>
      <c r="BT94" s="171"/>
      <c r="BU94" s="171"/>
      <c r="BV94" s="171"/>
      <c r="BW94" s="171"/>
      <c r="BX94" s="171"/>
      <c r="BY94" s="171"/>
      <c r="BZ94" s="171"/>
      <c r="CA94" s="171"/>
      <c r="CB94" s="171"/>
      <c r="CC94" s="171"/>
      <c r="CD94" s="171"/>
      <c r="CE94" s="171"/>
      <c r="CF94" s="171"/>
      <c r="CG94" s="171"/>
      <c r="CH94" s="171"/>
      <c r="CI94" s="171"/>
      <c r="CJ94" s="171"/>
      <c r="CK94" s="171"/>
      <c r="CL94" s="171"/>
      <c r="CM94" s="171"/>
      <c r="CN94" s="171"/>
      <c r="CO94" s="171"/>
      <c r="CP94" s="171"/>
      <c r="CQ94" s="171"/>
      <c r="CR94" s="171"/>
      <c r="CS94" s="171"/>
      <c r="CT94" s="171"/>
      <c r="CU94" s="171"/>
      <c r="CV94" s="171"/>
    </row>
    <row r="95" spans="1:100" s="337" customFormat="1" ht="18" customHeight="1" thickBot="1" x14ac:dyDescent="0.25">
      <c r="A95" s="167"/>
      <c r="B95" s="35" t="s">
        <v>34</v>
      </c>
      <c r="C95" s="328"/>
      <c r="D95" s="44">
        <f>D35-D24-D19</f>
        <v>0</v>
      </c>
      <c r="E95" s="41"/>
      <c r="F95" s="41"/>
      <c r="G95" s="41"/>
      <c r="H95" s="19"/>
      <c r="I95" s="19"/>
      <c r="J95" s="171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</row>
    <row r="96" spans="1:100" s="34" customFormat="1" ht="18" customHeight="1" thickBot="1" x14ac:dyDescent="0.25">
      <c r="A96" s="104"/>
      <c r="B96" s="398"/>
      <c r="C96" s="104"/>
      <c r="D96" s="327"/>
      <c r="E96" s="327"/>
      <c r="F96" s="30"/>
      <c r="G96" s="327"/>
      <c r="H96" s="399"/>
      <c r="I96" s="330"/>
      <c r="J96" s="330"/>
      <c r="K96" s="104"/>
      <c r="L96" s="104"/>
      <c r="M96" s="104"/>
      <c r="N96" s="104"/>
      <c r="O96" s="104"/>
      <c r="P96" s="104"/>
      <c r="Q96" s="104"/>
      <c r="R96" s="104"/>
      <c r="S96" s="104"/>
      <c r="T96" s="104"/>
      <c r="U96" s="104"/>
      <c r="V96" s="104"/>
      <c r="W96" s="104"/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  <c r="AR96" s="104"/>
      <c r="AS96" s="104"/>
      <c r="AT96" s="104"/>
      <c r="AU96" s="104"/>
      <c r="AV96" s="104"/>
      <c r="AW96" s="104"/>
      <c r="AX96" s="104"/>
      <c r="AY96" s="104"/>
      <c r="AZ96" s="104"/>
      <c r="BA96" s="104"/>
      <c r="BB96" s="104"/>
      <c r="BC96" s="104"/>
      <c r="BD96" s="104"/>
      <c r="BE96" s="104"/>
      <c r="BF96" s="104"/>
      <c r="BG96" s="104"/>
      <c r="BH96" s="104"/>
      <c r="BI96" s="104"/>
      <c r="BJ96" s="104"/>
      <c r="BK96" s="104"/>
      <c r="BL96" s="104"/>
      <c r="BM96" s="104"/>
      <c r="BN96" s="104"/>
      <c r="BO96" s="104"/>
      <c r="BP96" s="104"/>
      <c r="BQ96" s="104"/>
      <c r="BR96" s="104"/>
      <c r="BS96" s="104"/>
      <c r="BT96" s="104"/>
      <c r="BU96" s="104"/>
      <c r="BV96" s="104"/>
      <c r="BW96" s="104"/>
      <c r="BX96" s="104"/>
      <c r="BY96" s="104"/>
      <c r="BZ96" s="104"/>
      <c r="CA96" s="104"/>
      <c r="CB96" s="104"/>
      <c r="CC96" s="104"/>
      <c r="CD96" s="104"/>
      <c r="CE96" s="104"/>
      <c r="CF96" s="104"/>
      <c r="CG96" s="104"/>
      <c r="CH96" s="104"/>
      <c r="CI96" s="104"/>
      <c r="CJ96" s="104"/>
      <c r="CK96" s="104"/>
      <c r="CL96" s="104"/>
      <c r="CM96" s="104"/>
      <c r="CN96" s="104"/>
      <c r="CO96" s="104"/>
      <c r="CP96" s="104"/>
      <c r="CQ96" s="104"/>
      <c r="CR96" s="104"/>
      <c r="CS96" s="104"/>
      <c r="CT96" s="104"/>
      <c r="CU96" s="104"/>
      <c r="CV96" s="104"/>
    </row>
    <row r="97" spans="1:100" s="34" customFormat="1" ht="13.5" thickBot="1" x14ac:dyDescent="0.25">
      <c r="A97" s="104"/>
      <c r="B97" s="35" t="s">
        <v>190</v>
      </c>
      <c r="C97" s="328"/>
      <c r="D97" s="199"/>
      <c r="E97" s="327"/>
      <c r="F97" s="30"/>
      <c r="G97" s="327"/>
      <c r="H97" s="302"/>
      <c r="I97" s="330"/>
      <c r="J97" s="330"/>
      <c r="K97" s="104"/>
      <c r="L97" s="104"/>
      <c r="M97" s="104"/>
      <c r="N97" s="104"/>
      <c r="O97" s="104"/>
      <c r="P97" s="104"/>
      <c r="Q97" s="104"/>
      <c r="R97" s="104"/>
      <c r="S97" s="104"/>
      <c r="T97" s="104"/>
      <c r="U97" s="104"/>
      <c r="V97" s="104"/>
      <c r="W97" s="104"/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  <c r="AR97" s="104"/>
      <c r="AS97" s="104"/>
      <c r="AT97" s="104"/>
      <c r="AU97" s="104"/>
      <c r="AV97" s="104"/>
      <c r="AW97" s="104"/>
      <c r="AX97" s="104"/>
      <c r="AY97" s="104"/>
      <c r="AZ97" s="104"/>
      <c r="BA97" s="104"/>
      <c r="BB97" s="104"/>
      <c r="BC97" s="104"/>
      <c r="BD97" s="104"/>
      <c r="BE97" s="104"/>
      <c r="BF97" s="104"/>
      <c r="BG97" s="104"/>
      <c r="BH97" s="104"/>
      <c r="BI97" s="104"/>
      <c r="BJ97" s="104"/>
      <c r="BK97" s="104"/>
      <c r="BL97" s="104"/>
      <c r="BM97" s="104"/>
      <c r="BN97" s="104"/>
      <c r="BO97" s="104"/>
      <c r="BP97" s="104"/>
      <c r="BQ97" s="104"/>
      <c r="BR97" s="104"/>
      <c r="BS97" s="104"/>
      <c r="BT97" s="104"/>
      <c r="BU97" s="104"/>
      <c r="BV97" s="104"/>
      <c r="BW97" s="104"/>
      <c r="BX97" s="104"/>
      <c r="BY97" s="104"/>
      <c r="BZ97" s="104"/>
      <c r="CA97" s="104"/>
      <c r="CB97" s="104"/>
      <c r="CC97" s="104"/>
      <c r="CD97" s="104"/>
      <c r="CE97" s="104"/>
      <c r="CF97" s="104"/>
      <c r="CG97" s="104"/>
      <c r="CH97" s="104"/>
      <c r="CI97" s="104"/>
      <c r="CJ97" s="104"/>
      <c r="CK97" s="104"/>
      <c r="CL97" s="104"/>
      <c r="CM97" s="104"/>
      <c r="CN97" s="104"/>
      <c r="CO97" s="104"/>
      <c r="CP97" s="104"/>
      <c r="CQ97" s="104"/>
      <c r="CR97" s="104"/>
      <c r="CS97" s="104"/>
      <c r="CT97" s="104"/>
      <c r="CU97" s="104"/>
      <c r="CV97" s="104"/>
    </row>
    <row r="98" spans="1:100" s="34" customFormat="1" ht="18" customHeight="1" thickBot="1" x14ac:dyDescent="0.25">
      <c r="A98" s="104"/>
      <c r="B98" s="398"/>
      <c r="C98" s="104"/>
      <c r="D98" s="327"/>
      <c r="E98" s="327"/>
      <c r="F98" s="364"/>
      <c r="G98" s="327"/>
      <c r="H98" s="330"/>
      <c r="I98" s="330"/>
      <c r="J98" s="330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  <c r="BM98" s="104"/>
      <c r="BN98" s="104"/>
      <c r="BO98" s="104"/>
      <c r="BP98" s="104"/>
      <c r="BQ98" s="104"/>
      <c r="BR98" s="104"/>
      <c r="BS98" s="104"/>
      <c r="BT98" s="104"/>
      <c r="BU98" s="104"/>
      <c r="BV98" s="104"/>
      <c r="BW98" s="104"/>
      <c r="BX98" s="104"/>
      <c r="BY98" s="104"/>
      <c r="BZ98" s="104"/>
      <c r="CA98" s="104"/>
      <c r="CB98" s="104"/>
      <c r="CC98" s="104"/>
      <c r="CD98" s="104"/>
      <c r="CE98" s="104"/>
      <c r="CF98" s="104"/>
      <c r="CG98" s="104"/>
      <c r="CH98" s="104"/>
      <c r="CI98" s="104"/>
      <c r="CJ98" s="104"/>
      <c r="CK98" s="104"/>
      <c r="CL98" s="104"/>
      <c r="CM98" s="104"/>
      <c r="CN98" s="104"/>
      <c r="CO98" s="104"/>
      <c r="CP98" s="104"/>
      <c r="CQ98" s="104"/>
      <c r="CR98" s="104"/>
      <c r="CS98" s="104"/>
      <c r="CT98" s="104"/>
      <c r="CU98" s="104"/>
      <c r="CV98" s="104"/>
    </row>
    <row r="99" spans="1:100" s="34" customFormat="1" ht="18" customHeight="1" thickBot="1" x14ac:dyDescent="0.25">
      <c r="A99" s="104"/>
      <c r="B99" s="35" t="s">
        <v>93</v>
      </c>
      <c r="C99" s="328"/>
      <c r="D99" s="53">
        <f>IFERROR(D97/D95,0)</f>
        <v>0</v>
      </c>
      <c r="E99" s="327"/>
      <c r="F99" s="162"/>
      <c r="G99" s="327"/>
      <c r="H99" s="330"/>
      <c r="I99" s="330"/>
      <c r="J99" s="330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  <c r="AR99" s="104"/>
      <c r="AS99" s="104"/>
      <c r="AT99" s="104"/>
      <c r="AU99" s="104"/>
      <c r="AV99" s="104"/>
      <c r="AW99" s="104"/>
      <c r="AX99" s="104"/>
      <c r="AY99" s="104"/>
      <c r="AZ99" s="104"/>
      <c r="BA99" s="104"/>
      <c r="BB99" s="104"/>
      <c r="BC99" s="104"/>
      <c r="BD99" s="104"/>
      <c r="BE99" s="104"/>
      <c r="BF99" s="104"/>
      <c r="BG99" s="104"/>
      <c r="BH99" s="104"/>
      <c r="BI99" s="104"/>
      <c r="BJ99" s="104"/>
      <c r="BK99" s="104"/>
      <c r="BL99" s="104"/>
      <c r="BM99" s="104"/>
      <c r="BN99" s="104"/>
      <c r="BO99" s="104"/>
      <c r="BP99" s="104"/>
      <c r="BQ99" s="104"/>
      <c r="BR99" s="104"/>
      <c r="BS99" s="104"/>
      <c r="BT99" s="104"/>
      <c r="BU99" s="104"/>
      <c r="BV99" s="104"/>
      <c r="BW99" s="104"/>
      <c r="BX99" s="104"/>
      <c r="BY99" s="104"/>
      <c r="BZ99" s="104"/>
      <c r="CA99" s="104"/>
      <c r="CB99" s="104"/>
      <c r="CC99" s="104"/>
      <c r="CD99" s="104"/>
      <c r="CE99" s="104"/>
      <c r="CF99" s="104"/>
      <c r="CG99" s="104"/>
      <c r="CH99" s="104"/>
      <c r="CI99" s="104"/>
      <c r="CJ99" s="104"/>
      <c r="CK99" s="104"/>
      <c r="CL99" s="104"/>
      <c r="CM99" s="104"/>
      <c r="CN99" s="104"/>
      <c r="CO99" s="104"/>
      <c r="CP99" s="104"/>
      <c r="CQ99" s="104"/>
      <c r="CR99" s="104"/>
      <c r="CS99" s="104"/>
      <c r="CT99" s="104"/>
      <c r="CU99" s="104"/>
      <c r="CV99" s="104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8eG5c/wevexgmL/ZbiBftHinSC9AEIuXV+0pGuHA/u7rxVMk/PNqF5WfSz5RWbXxE+dhG/vzEnzwLbJRyncVAg==" saltValue="/6s+JtpecLWecK/ar7bdAA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9"/>
  <sheetViews>
    <sheetView zoomScale="70" zoomScaleNormal="70" workbookViewId="0">
      <pane ySplit="1" topLeftCell="A2" activePane="bottomLeft" state="frozen"/>
      <selection pane="bottomLeft" activeCell="B1" sqref="B1:B5"/>
    </sheetView>
  </sheetViews>
  <sheetFormatPr baseColWidth="10" defaultColWidth="10.85546875" defaultRowHeight="15" x14ac:dyDescent="0.25"/>
  <cols>
    <col min="1" max="1" width="26.85546875" style="141" bestFit="1" customWidth="1"/>
    <col min="2" max="2" width="15.42578125" style="141" bestFit="1" customWidth="1"/>
    <col min="3" max="3" width="33.42578125" style="141" bestFit="1" customWidth="1"/>
    <col min="4" max="4" width="10.85546875" style="115"/>
    <col min="5" max="16384" width="10.85546875" style="141"/>
  </cols>
  <sheetData>
    <row r="1" spans="1:3" x14ac:dyDescent="0.25">
      <c r="A1" s="138" t="s">
        <v>194</v>
      </c>
      <c r="B1" s="139"/>
      <c r="C1" s="139"/>
    </row>
    <row r="2" spans="1:3" x14ac:dyDescent="0.25">
      <c r="A2" s="140" t="s">
        <v>106</v>
      </c>
      <c r="B2" s="140"/>
      <c r="C2" s="139"/>
    </row>
    <row r="3" spans="1:3" x14ac:dyDescent="0.25">
      <c r="A3" s="140" t="s">
        <v>141</v>
      </c>
      <c r="B3" s="140"/>
      <c r="C3" s="139"/>
    </row>
    <row r="4" spans="1:3" x14ac:dyDescent="0.25">
      <c r="B4" s="140"/>
      <c r="C4" s="139"/>
    </row>
    <row r="5" spans="1:3" x14ac:dyDescent="0.25">
      <c r="C5" s="139"/>
    </row>
    <row r="6" spans="1:3" x14ac:dyDescent="0.25">
      <c r="C6" s="139"/>
    </row>
    <row r="7" spans="1:3" x14ac:dyDescent="0.25">
      <c r="C7" s="139"/>
    </row>
    <row r="8" spans="1:3" x14ac:dyDescent="0.25">
      <c r="C8" s="139"/>
    </row>
    <row r="9" spans="1:3" x14ac:dyDescent="0.25">
      <c r="C9" s="139"/>
    </row>
    <row r="10" spans="1:3" x14ac:dyDescent="0.25">
      <c r="C10" s="139"/>
    </row>
    <row r="11" spans="1:3" x14ac:dyDescent="0.25">
      <c r="C11" s="139"/>
    </row>
    <row r="12" spans="1:3" x14ac:dyDescent="0.25">
      <c r="C12" s="139"/>
    </row>
    <row r="13" spans="1:3" x14ac:dyDescent="0.25">
      <c r="C13" s="139"/>
    </row>
    <row r="14" spans="1:3" x14ac:dyDescent="0.25">
      <c r="C14" s="139"/>
    </row>
    <row r="15" spans="1:3" x14ac:dyDescent="0.25">
      <c r="C15" s="139"/>
    </row>
    <row r="16" spans="1:3" x14ac:dyDescent="0.25">
      <c r="C16" s="139"/>
    </row>
    <row r="17" spans="3:3" x14ac:dyDescent="0.25">
      <c r="C17" s="139"/>
    </row>
    <row r="18" spans="3:3" x14ac:dyDescent="0.25">
      <c r="C18" s="139"/>
    </row>
    <row r="19" spans="3:3" x14ac:dyDescent="0.25">
      <c r="C19" s="139"/>
    </row>
    <row r="20" spans="3:3" x14ac:dyDescent="0.25">
      <c r="C20" s="139"/>
    </row>
    <row r="21" spans="3:3" x14ac:dyDescent="0.25">
      <c r="C21" s="139"/>
    </row>
    <row r="22" spans="3:3" x14ac:dyDescent="0.25">
      <c r="C22" s="139"/>
    </row>
    <row r="23" spans="3:3" x14ac:dyDescent="0.25">
      <c r="C23" s="139"/>
    </row>
    <row r="24" spans="3:3" x14ac:dyDescent="0.25">
      <c r="C24" s="139"/>
    </row>
    <row r="25" spans="3:3" x14ac:dyDescent="0.25">
      <c r="C25" s="139"/>
    </row>
    <row r="26" spans="3:3" x14ac:dyDescent="0.25">
      <c r="C26" s="139"/>
    </row>
    <row r="27" spans="3:3" x14ac:dyDescent="0.25">
      <c r="C27" s="139"/>
    </row>
    <row r="28" spans="3:3" x14ac:dyDescent="0.25">
      <c r="C28" s="139"/>
    </row>
    <row r="29" spans="3:3" x14ac:dyDescent="0.25">
      <c r="C29" s="139"/>
    </row>
    <row r="30" spans="3:3" x14ac:dyDescent="0.25">
      <c r="C30" s="139"/>
    </row>
    <row r="31" spans="3:3" x14ac:dyDescent="0.25">
      <c r="C31" s="139"/>
    </row>
    <row r="32" spans="3:3" x14ac:dyDescent="0.25">
      <c r="C32" s="139"/>
    </row>
    <row r="33" spans="3:3" x14ac:dyDescent="0.25">
      <c r="C33" s="139"/>
    </row>
    <row r="34" spans="3:3" x14ac:dyDescent="0.25">
      <c r="C34" s="139"/>
    </row>
    <row r="35" spans="3:3" x14ac:dyDescent="0.25">
      <c r="C35" s="139"/>
    </row>
    <row r="36" spans="3:3" x14ac:dyDescent="0.25">
      <c r="C36" s="139"/>
    </row>
    <row r="37" spans="3:3" x14ac:dyDescent="0.25">
      <c r="C37" s="139"/>
    </row>
    <row r="38" spans="3:3" x14ac:dyDescent="0.25">
      <c r="C38" s="139"/>
    </row>
    <row r="39" spans="3:3" x14ac:dyDescent="0.25">
      <c r="C39" s="139"/>
    </row>
    <row r="40" spans="3:3" x14ac:dyDescent="0.25">
      <c r="C40" s="139"/>
    </row>
    <row r="41" spans="3:3" x14ac:dyDescent="0.25">
      <c r="C41" s="139"/>
    </row>
    <row r="42" spans="3:3" x14ac:dyDescent="0.25">
      <c r="C42" s="139"/>
    </row>
    <row r="43" spans="3:3" x14ac:dyDescent="0.25">
      <c r="C43" s="139"/>
    </row>
    <row r="44" spans="3:3" x14ac:dyDescent="0.25">
      <c r="C44" s="139"/>
    </row>
    <row r="45" spans="3:3" x14ac:dyDescent="0.25">
      <c r="C45" s="139"/>
    </row>
    <row r="46" spans="3:3" x14ac:dyDescent="0.25">
      <c r="C46" s="139"/>
    </row>
    <row r="47" spans="3:3" x14ac:dyDescent="0.25">
      <c r="C47" s="139"/>
    </row>
    <row r="48" spans="3:3" x14ac:dyDescent="0.25">
      <c r="C48" s="139"/>
    </row>
    <row r="49" spans="3:3" x14ac:dyDescent="0.25">
      <c r="C49" s="139"/>
    </row>
    <row r="50" spans="3:3" x14ac:dyDescent="0.25">
      <c r="C50" s="139"/>
    </row>
    <row r="51" spans="3:3" x14ac:dyDescent="0.25">
      <c r="C51" s="139"/>
    </row>
    <row r="52" spans="3:3" x14ac:dyDescent="0.25">
      <c r="C52" s="139"/>
    </row>
    <row r="53" spans="3:3" x14ac:dyDescent="0.25">
      <c r="C53" s="139"/>
    </row>
    <row r="54" spans="3:3" x14ac:dyDescent="0.25">
      <c r="C54" s="139"/>
    </row>
    <row r="55" spans="3:3" x14ac:dyDescent="0.25">
      <c r="C55" s="139"/>
    </row>
    <row r="56" spans="3:3" x14ac:dyDescent="0.25">
      <c r="C56" s="139"/>
    </row>
    <row r="57" spans="3:3" x14ac:dyDescent="0.25">
      <c r="C57" s="139"/>
    </row>
    <row r="58" spans="3:3" x14ac:dyDescent="0.25">
      <c r="C58" s="139"/>
    </row>
    <row r="59" spans="3:3" x14ac:dyDescent="0.25">
      <c r="C59" s="139"/>
    </row>
    <row r="60" spans="3:3" x14ac:dyDescent="0.25">
      <c r="C60" s="139"/>
    </row>
    <row r="61" spans="3:3" x14ac:dyDescent="0.25">
      <c r="C61" s="139"/>
    </row>
    <row r="62" spans="3:3" x14ac:dyDescent="0.25">
      <c r="C62" s="139"/>
    </row>
    <row r="63" spans="3:3" x14ac:dyDescent="0.25">
      <c r="C63" s="139"/>
    </row>
    <row r="64" spans="3:3" x14ac:dyDescent="0.25">
      <c r="C64" s="139"/>
    </row>
    <row r="65" spans="3:3" x14ac:dyDescent="0.25">
      <c r="C65" s="139"/>
    </row>
    <row r="66" spans="3:3" x14ac:dyDescent="0.25">
      <c r="C66" s="139"/>
    </row>
    <row r="67" spans="3:3" x14ac:dyDescent="0.25">
      <c r="C67" s="139"/>
    </row>
    <row r="68" spans="3:3" x14ac:dyDescent="0.25">
      <c r="C68" s="139"/>
    </row>
    <row r="69" spans="3:3" x14ac:dyDescent="0.25">
      <c r="C69" s="139"/>
    </row>
    <row r="70" spans="3:3" x14ac:dyDescent="0.25">
      <c r="C70" s="139"/>
    </row>
    <row r="71" spans="3:3" x14ac:dyDescent="0.25">
      <c r="C71" s="139"/>
    </row>
    <row r="72" spans="3:3" x14ac:dyDescent="0.25">
      <c r="C72" s="139"/>
    </row>
    <row r="73" spans="3:3" x14ac:dyDescent="0.25">
      <c r="C73" s="139"/>
    </row>
    <row r="74" spans="3:3" x14ac:dyDescent="0.25">
      <c r="C74" s="139"/>
    </row>
    <row r="75" spans="3:3" x14ac:dyDescent="0.25">
      <c r="C75" s="139"/>
    </row>
    <row r="76" spans="3:3" x14ac:dyDescent="0.25">
      <c r="C76" s="139"/>
    </row>
    <row r="77" spans="3:3" x14ac:dyDescent="0.25">
      <c r="C77" s="139"/>
    </row>
    <row r="78" spans="3:3" x14ac:dyDescent="0.25">
      <c r="C78" s="139"/>
    </row>
    <row r="79" spans="3:3" x14ac:dyDescent="0.25">
      <c r="C79" s="139"/>
    </row>
    <row r="80" spans="3:3" x14ac:dyDescent="0.25">
      <c r="C80" s="139"/>
    </row>
    <row r="81" spans="3:3" x14ac:dyDescent="0.25">
      <c r="C81" s="139"/>
    </row>
    <row r="82" spans="3:3" x14ac:dyDescent="0.25">
      <c r="C82" s="139"/>
    </row>
    <row r="83" spans="3:3" x14ac:dyDescent="0.25">
      <c r="C83" s="139"/>
    </row>
    <row r="84" spans="3:3" x14ac:dyDescent="0.25">
      <c r="C84" s="139"/>
    </row>
    <row r="85" spans="3:3" x14ac:dyDescent="0.25">
      <c r="C85" s="139"/>
    </row>
    <row r="86" spans="3:3" x14ac:dyDescent="0.25">
      <c r="C86" s="139"/>
    </row>
    <row r="87" spans="3:3" x14ac:dyDescent="0.25">
      <c r="C87" s="139"/>
    </row>
    <row r="88" spans="3:3" x14ac:dyDescent="0.25">
      <c r="C88" s="139"/>
    </row>
    <row r="89" spans="3:3" x14ac:dyDescent="0.25">
      <c r="C89" s="139"/>
    </row>
  </sheetData>
  <sheetProtection algorithmName="SHA-512" hashValue="6mERzOtpUmbgn4T+8rK7WFlp0P84O7CJMSwDQ/eitW74tHn2llqKfsQlPEePZfGlwozu631EH/k3ImGzikoqPA==" saltValue="2OZ67ftDdBtdY7hmqR5rn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16"/>
  <sheetViews>
    <sheetView zoomScale="70" zoomScaleNormal="70" workbookViewId="0">
      <pane ySplit="1" topLeftCell="A2" activePane="bottomLeft" state="frozen"/>
      <selection activeCell="B2" sqref="B2:E4"/>
      <selection pane="bottomLeft" activeCell="B2" sqref="B2"/>
    </sheetView>
  </sheetViews>
  <sheetFormatPr baseColWidth="10" defaultRowHeight="15" x14ac:dyDescent="0.25"/>
  <cols>
    <col min="1" max="1" width="8.85546875" style="141" bestFit="1" customWidth="1"/>
    <col min="2" max="2" width="128" style="141" bestFit="1" customWidth="1"/>
    <col min="3" max="3" width="54.140625" style="141" bestFit="1" customWidth="1"/>
    <col min="4" max="4" width="19" style="141" bestFit="1" customWidth="1"/>
    <col min="5" max="6" width="19" style="141" customWidth="1"/>
    <col min="7" max="7" width="23.140625" style="141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42578125" bestFit="1" customWidth="1"/>
    <col min="15" max="15" width="24" bestFit="1" customWidth="1"/>
  </cols>
  <sheetData>
    <row r="1" spans="1:15" x14ac:dyDescent="0.25">
      <c r="A1" s="142" t="s">
        <v>212</v>
      </c>
      <c r="B1" s="143" t="s">
        <v>107</v>
      </c>
      <c r="C1" s="143" t="s">
        <v>68</v>
      </c>
      <c r="D1" s="143" t="s">
        <v>213</v>
      </c>
      <c r="E1" s="142" t="s">
        <v>224</v>
      </c>
      <c r="F1" s="142" t="s">
        <v>212</v>
      </c>
      <c r="G1" s="142" t="s">
        <v>214</v>
      </c>
      <c r="H1" s="142" t="s">
        <v>215</v>
      </c>
      <c r="I1" s="144" t="s">
        <v>216</v>
      </c>
      <c r="J1" s="142" t="s">
        <v>217</v>
      </c>
      <c r="K1" s="142" t="s">
        <v>212</v>
      </c>
      <c r="L1" s="142" t="s">
        <v>215</v>
      </c>
      <c r="M1" s="144" t="s">
        <v>218</v>
      </c>
      <c r="N1" s="142" t="s">
        <v>219</v>
      </c>
      <c r="O1" s="145" t="s">
        <v>213</v>
      </c>
    </row>
    <row r="2" spans="1:15" x14ac:dyDescent="0.25">
      <c r="A2" s="140">
        <f>ROWS(A$2:$B2)</f>
        <v>1</v>
      </c>
      <c r="B2" s="282" t="s">
        <v>239</v>
      </c>
      <c r="C2" s="201"/>
      <c r="D2" s="200">
        <v>33505</v>
      </c>
      <c r="E2" s="141" t="str">
        <f>MID(TRIM(B2)&amp;"/"&amp;TRIM(C2),1,255)</f>
        <v>ASSIST - Sozialwirtschaftliche Dienstleistungen für Menschen mit Behinderung - gemeinnützige GmbH/</v>
      </c>
      <c r="F2" s="140">
        <f>ROWS($B$2:F2)</f>
        <v>1</v>
      </c>
      <c r="G2" s="141">
        <f>IF(B2=B1,"",IF(LEN(B2)&lt;1,"",A2))</f>
        <v>1</v>
      </c>
      <c r="H2" s="141">
        <f>IFERROR(SMALL(G$2:G$100,ROWS(G$2:$G2)),"")</f>
        <v>1</v>
      </c>
      <c r="I2" s="141" t="str">
        <f>IFERROR(VLOOKUP(H2,A:B,2,0),IF(H1&lt;&gt;"","&lt;Neu&gt;",""))</f>
        <v>ASSIST - Sozialwirtschaftliche Dienstleistungen für Menschen mit Behinderung - gemeinnützige GmbH</v>
      </c>
      <c r="J2" s="153">
        <f>Deckblatt_WMmB!C6</f>
        <v>0</v>
      </c>
      <c r="K2" t="str">
        <f>IF(AND($J$2=B2,$J$2&lt;&gt;0),A2,"")</f>
        <v/>
      </c>
      <c r="L2" s="141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53" t="str">
        <f>IF(Deckblatt_WMmB!C7=0," ",Deckblatt_WMmB!C7)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40">
        <f>ROWS(A$2:$B3)</f>
        <v>2</v>
      </c>
      <c r="B3" s="282" t="s">
        <v>240</v>
      </c>
      <c r="C3" s="201"/>
      <c r="D3" s="200">
        <v>33927</v>
      </c>
      <c r="E3" s="141" t="str">
        <f t="shared" ref="E3:E66" si="0">MID(TRIM(B3)&amp;"/"&amp;TRIM(C3),1,255)</f>
        <v>Auftakt GmbH/</v>
      </c>
      <c r="F3" s="140">
        <f>ROWS($B$2:F3)</f>
        <v>2</v>
      </c>
      <c r="G3" s="141">
        <f t="shared" ref="G3:G62" si="1">IF(B3=B2,"",IF(LEN(B3)&lt;1,"",A3))</f>
        <v>2</v>
      </c>
      <c r="H3" s="141">
        <f>IFERROR(SMALL(G$2:G$100,ROWS(G$2:$G3)),"")</f>
        <v>2</v>
      </c>
      <c r="I3" s="141" t="str">
        <f t="shared" ref="I3:I65" si="2">IFERROR(VLOOKUP(H3,A:B,2,0),IF(H2&lt;&gt;"","&lt;Neu&gt;",""))</f>
        <v>Auftakt GmbH</v>
      </c>
      <c r="K3" t="str">
        <f t="shared" ref="K3:K66" si="3">IF(AND($J$2=B3,$J$2&lt;&gt;0),A3,"")</f>
        <v/>
      </c>
      <c r="L3" s="141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40">
        <f>ROWS(A$2:$B4)</f>
        <v>3</v>
      </c>
      <c r="B4" s="282" t="s">
        <v>312</v>
      </c>
      <c r="C4" s="201"/>
      <c r="D4" s="200">
        <v>34138</v>
      </c>
      <c r="E4" s="141" t="str">
        <f t="shared" si="0"/>
        <v>Autistenzentrum Arche Noah - Verein zur beruflichen und sozialen Rehabilitation und Integration von Autisten und Menschen mit anderer Behinderung/</v>
      </c>
      <c r="F4" s="140">
        <f>ROWS($B$2:F4)</f>
        <v>3</v>
      </c>
      <c r="G4" s="141">
        <f t="shared" si="1"/>
        <v>3</v>
      </c>
      <c r="H4" s="141">
        <f>IFERROR(SMALL(G$2:G$100,ROWS(G$2:$G4)),"")</f>
        <v>3</v>
      </c>
      <c r="I4" s="141" t="str">
        <f t="shared" si="2"/>
        <v>Autistenzentrum Arche Noah - Verein zur beruflichen und sozialen Rehabilitation und  Integration von Autisten und Menschen mit anderer Behinderung</v>
      </c>
      <c r="K4" t="str">
        <f t="shared" si="3"/>
        <v/>
      </c>
      <c r="L4" s="141" t="str">
        <f>IFERROR(SMALL(K$2:K$100,ROWS($G$2:K4)),"")</f>
        <v/>
      </c>
      <c r="M4" t="str">
        <f t="shared" si="4"/>
        <v/>
      </c>
    </row>
    <row r="5" spans="1:15" x14ac:dyDescent="0.25">
      <c r="A5" s="140">
        <f>ROWS(A$2:$B5)</f>
        <v>4</v>
      </c>
      <c r="B5" s="282" t="s">
        <v>241</v>
      </c>
      <c r="C5" s="201"/>
      <c r="D5" s="200">
        <v>47003</v>
      </c>
      <c r="E5" s="141" t="str">
        <f t="shared" si="0"/>
        <v>BALANCE Leben ohne Barrieren GmbH/</v>
      </c>
      <c r="F5" s="140">
        <f>ROWS($B$2:F5)</f>
        <v>4</v>
      </c>
      <c r="G5" s="141">
        <f t="shared" si="1"/>
        <v>4</v>
      </c>
      <c r="H5" s="141">
        <f>IFERROR(SMALL(G$2:G$100,ROWS(G$2:$G5)),"")</f>
        <v>4</v>
      </c>
      <c r="I5" s="141" t="str">
        <f t="shared" si="2"/>
        <v>BALANCE Leben ohne Barrieren GmbH</v>
      </c>
      <c r="K5" t="str">
        <f t="shared" si="3"/>
        <v/>
      </c>
      <c r="L5" s="141" t="str">
        <f>IFERROR(SMALL(K$2:K$100,ROWS($G$2:K5)),"")</f>
        <v/>
      </c>
      <c r="M5" t="str">
        <f t="shared" si="4"/>
        <v/>
      </c>
    </row>
    <row r="6" spans="1:15" x14ac:dyDescent="0.25">
      <c r="A6" s="140">
        <f>ROWS(A$2:$B6)</f>
        <v>5</v>
      </c>
      <c r="B6" s="282" t="s">
        <v>242</v>
      </c>
      <c r="C6" s="201"/>
      <c r="D6" s="200">
        <v>44571</v>
      </c>
      <c r="E6" s="141" t="str">
        <f t="shared" si="0"/>
        <v>CARDO gemeinnützige GmbH/</v>
      </c>
      <c r="F6" s="140">
        <f>ROWS($B$2:F6)</f>
        <v>5</v>
      </c>
      <c r="G6" s="141">
        <f t="shared" si="1"/>
        <v>5</v>
      </c>
      <c r="H6" s="141">
        <f>IFERROR(SMALL(G$2:G$100,ROWS(G$2:$G6)),"")</f>
        <v>5</v>
      </c>
      <c r="I6" s="141" t="str">
        <f t="shared" si="2"/>
        <v>CARDO gemeinnützige GmbH</v>
      </c>
      <c r="K6" t="str">
        <f t="shared" si="3"/>
        <v/>
      </c>
      <c r="L6" s="141" t="str">
        <f>IFERROR(SMALL(K$2:K$100,ROWS($G$2:K6)),"")</f>
        <v/>
      </c>
      <c r="M6" t="str">
        <f t="shared" si="4"/>
        <v/>
      </c>
    </row>
    <row r="7" spans="1:15" x14ac:dyDescent="0.25">
      <c r="A7" s="140">
        <f>ROWS(A$2:$B7)</f>
        <v>6</v>
      </c>
      <c r="B7" s="282" t="s">
        <v>220</v>
      </c>
      <c r="C7" s="201"/>
      <c r="D7" s="200">
        <v>30220</v>
      </c>
      <c r="E7" s="141" t="str">
        <f t="shared" si="0"/>
        <v>Caritas der Erzdiözese Wien (Caritasverband) gemeinnützige Gesellschaft mit beschränkter Haftung/</v>
      </c>
      <c r="F7" s="140">
        <f>ROWS($B$2:F7)</f>
        <v>6</v>
      </c>
      <c r="G7" s="141">
        <f t="shared" si="1"/>
        <v>6</v>
      </c>
      <c r="H7" s="141">
        <f>IFERROR(SMALL(G$2:G$100,ROWS(G$2:$G7)),"")</f>
        <v>6</v>
      </c>
      <c r="I7" s="141" t="str">
        <f t="shared" si="2"/>
        <v>Caritas der Erzdiözese Wien (Caritasverband) gemeinnützige Gesellschaft mit beschränkter Haftung</v>
      </c>
      <c r="K7" t="str">
        <f t="shared" si="3"/>
        <v/>
      </c>
      <c r="L7" s="141" t="str">
        <f>IFERROR(SMALL(K$2:K$100,ROWS($G$2:K7)),"")</f>
        <v/>
      </c>
      <c r="M7" t="str">
        <f t="shared" si="4"/>
        <v/>
      </c>
    </row>
    <row r="8" spans="1:15" x14ac:dyDescent="0.25">
      <c r="A8" s="140">
        <f>ROWS(A$2:$B8)</f>
        <v>7</v>
      </c>
      <c r="B8" s="282" t="s">
        <v>262</v>
      </c>
      <c r="C8" s="201"/>
      <c r="D8" s="200">
        <v>34204</v>
      </c>
      <c r="E8" s="141" t="str">
        <f t="shared" si="0"/>
        <v>DAS BAND - gemeinsam vielfältig, Verein für unterstütztes Arbeiten und Wohnen/</v>
      </c>
      <c r="F8" s="140">
        <f>ROWS($B$2:F8)</f>
        <v>7</v>
      </c>
      <c r="G8" s="141">
        <f t="shared" si="1"/>
        <v>7</v>
      </c>
      <c r="H8" s="141">
        <f>IFERROR(SMALL(G$2:G$100,ROWS(G$2:$G8)),"")</f>
        <v>7</v>
      </c>
      <c r="I8" s="141" t="str">
        <f t="shared" si="2"/>
        <v>DAS BAND - gemeinsam vielfältig, Verein für unterstütztes Arbeiten und Wohnen</v>
      </c>
      <c r="K8" t="str">
        <f t="shared" si="3"/>
        <v/>
      </c>
      <c r="L8" s="141" t="str">
        <f>IFERROR(SMALL(K$2:K$100,ROWS($G$2:K8)),"")</f>
        <v/>
      </c>
      <c r="M8" t="str">
        <f t="shared" si="4"/>
        <v/>
      </c>
    </row>
    <row r="9" spans="1:15" x14ac:dyDescent="0.25">
      <c r="A9" s="140">
        <f>ROWS(A$2:$B9)</f>
        <v>8</v>
      </c>
      <c r="B9" s="282" t="s">
        <v>243</v>
      </c>
      <c r="C9" s="201"/>
      <c r="D9" s="200">
        <v>30335</v>
      </c>
      <c r="E9" s="141" t="str">
        <f t="shared" si="0"/>
        <v>Diakonie - Flüchtlingsdienst gemeinnützige GmbH/</v>
      </c>
      <c r="F9" s="140">
        <f>ROWS($B$2:F9)</f>
        <v>8</v>
      </c>
      <c r="G9" s="141">
        <f t="shared" si="1"/>
        <v>8</v>
      </c>
      <c r="H9" s="141">
        <f>IFERROR(SMALL(G$2:G$100,ROWS(G$2:$G9)),"")</f>
        <v>8</v>
      </c>
      <c r="I9" s="141" t="str">
        <f t="shared" si="2"/>
        <v>Diakonie - Flüchtlingsdienst gemeinnützige GmbH</v>
      </c>
      <c r="K9" t="str">
        <f t="shared" si="3"/>
        <v/>
      </c>
      <c r="L9" s="141" t="str">
        <f>IFERROR(SMALL(K$2:K$100,ROWS($G$2:K9)),"")</f>
        <v/>
      </c>
      <c r="M9" t="str">
        <f t="shared" si="4"/>
        <v/>
      </c>
    </row>
    <row r="10" spans="1:15" x14ac:dyDescent="0.25">
      <c r="A10" s="140">
        <f>ROWS(A$2:$B10)</f>
        <v>9</v>
      </c>
      <c r="B10" s="282" t="s">
        <v>313</v>
      </c>
      <c r="C10" s="201"/>
      <c r="D10" s="200">
        <v>33381</v>
      </c>
      <c r="E10" s="141" t="str">
        <f t="shared" si="0"/>
        <v>Gemeinsam leben - gemeinsam lernen - Integration Wien/</v>
      </c>
      <c r="F10" s="140">
        <f>ROWS($B$2:F10)</f>
        <v>9</v>
      </c>
      <c r="G10" s="141">
        <f t="shared" si="1"/>
        <v>9</v>
      </c>
      <c r="H10" s="141">
        <f>IFERROR(SMALL(G$2:G$100,ROWS(G$2:$G10)),"")</f>
        <v>9</v>
      </c>
      <c r="I10" s="141" t="str">
        <f t="shared" si="2"/>
        <v>Gemeinsam leben - gemeinsam lernen -  Integration Wien</v>
      </c>
      <c r="K10" t="str">
        <f t="shared" si="3"/>
        <v/>
      </c>
      <c r="L10" s="141" t="str">
        <f>IFERROR(SMALL(K$2:K$100,ROWS($G$2:K10)),"")</f>
        <v/>
      </c>
      <c r="M10" t="str">
        <f t="shared" si="4"/>
        <v/>
      </c>
    </row>
    <row r="11" spans="1:15" x14ac:dyDescent="0.25">
      <c r="A11" s="140">
        <f>ROWS(A$2:$B11)</f>
        <v>10</v>
      </c>
      <c r="B11" s="282" t="s">
        <v>244</v>
      </c>
      <c r="C11" s="201"/>
      <c r="D11" s="200">
        <v>33936</v>
      </c>
      <c r="E11" s="141" t="str">
        <f t="shared" si="0"/>
        <v>Habit - Haus der Barmherzigkeit Integrationsteam GmbH/</v>
      </c>
      <c r="F11" s="140">
        <f>ROWS($B$2:F11)</f>
        <v>10</v>
      </c>
      <c r="G11" s="141">
        <f t="shared" si="1"/>
        <v>10</v>
      </c>
      <c r="H11" s="141">
        <f>IFERROR(SMALL(G$2:G$100,ROWS(G$2:$G11)),"")</f>
        <v>10</v>
      </c>
      <c r="I11" s="141" t="str">
        <f t="shared" si="2"/>
        <v>Habit - Haus der Barmherzigkeit Integrationsteam GmbH</v>
      </c>
      <c r="K11" t="str">
        <f t="shared" si="3"/>
        <v/>
      </c>
      <c r="L11" s="141" t="str">
        <f>IFERROR(SMALL(K$2:K$100,ROWS($G$2:K11)),"")</f>
        <v/>
      </c>
      <c r="M11" t="str">
        <f t="shared" si="4"/>
        <v/>
      </c>
    </row>
    <row r="12" spans="1:15" x14ac:dyDescent="0.25">
      <c r="A12" s="140">
        <f>ROWS(A$2:$B12)</f>
        <v>11</v>
      </c>
      <c r="B12" s="282" t="s">
        <v>245</v>
      </c>
      <c r="C12" s="201"/>
      <c r="D12" s="200">
        <v>42246</v>
      </c>
      <c r="E12" s="141" t="str">
        <f t="shared" si="0"/>
        <v>Jugend am Werk Sozial:Raum GmbH/</v>
      </c>
      <c r="F12" s="140">
        <f>ROWS($B$2:F12)</f>
        <v>11</v>
      </c>
      <c r="G12" s="141">
        <f t="shared" si="1"/>
        <v>11</v>
      </c>
      <c r="H12" s="141">
        <f>IFERROR(SMALL(G$2:G$100,ROWS(G$2:$G12)),"")</f>
        <v>11</v>
      </c>
      <c r="I12" s="141" t="str">
        <f t="shared" si="2"/>
        <v>Jugend am Werk Sozial:Raum GmbH</v>
      </c>
      <c r="K12" t="str">
        <f t="shared" si="3"/>
        <v/>
      </c>
      <c r="L12" s="141" t="str">
        <f>IFERROR(SMALL(K$2:K$100,ROWS($G$2:K12)),"")</f>
        <v/>
      </c>
      <c r="M12" t="str">
        <f t="shared" si="4"/>
        <v/>
      </c>
    </row>
    <row r="13" spans="1:15" x14ac:dyDescent="0.25">
      <c r="A13" s="140">
        <f>ROWS(A$2:$B13)</f>
        <v>12</v>
      </c>
      <c r="B13" s="282" t="s">
        <v>246</v>
      </c>
      <c r="C13" s="201"/>
      <c r="D13" s="200">
        <v>34215</v>
      </c>
      <c r="E13" s="141" t="str">
        <f t="shared" si="0"/>
        <v>KOMIT GmbH/</v>
      </c>
      <c r="F13" s="140">
        <f>ROWS($B$2:F13)</f>
        <v>12</v>
      </c>
      <c r="G13" s="141">
        <f t="shared" si="1"/>
        <v>12</v>
      </c>
      <c r="H13" s="141">
        <f>IFERROR(SMALL(G$2:G$100,ROWS(G$2:$G13)),"")</f>
        <v>12</v>
      </c>
      <c r="I13" s="141" t="str">
        <f t="shared" si="2"/>
        <v>KOMIT GmbH</v>
      </c>
      <c r="K13" t="str">
        <f t="shared" si="3"/>
        <v/>
      </c>
      <c r="L13" s="141" t="str">
        <f>IFERROR(SMALL(K$2:K$100,ROWS($G$2:K13)),"")</f>
        <v/>
      </c>
      <c r="M13" t="str">
        <f t="shared" si="4"/>
        <v/>
      </c>
    </row>
    <row r="14" spans="1:15" x14ac:dyDescent="0.25">
      <c r="A14" s="140">
        <f>ROWS(A$2:$B14)</f>
        <v>13</v>
      </c>
      <c r="B14" s="282" t="s">
        <v>314</v>
      </c>
      <c r="C14" s="201"/>
      <c r="D14" s="200">
        <v>50153</v>
      </c>
      <c r="E14" s="141" t="str">
        <f t="shared" si="0"/>
        <v>Lebenshilfe Wien GmbH/</v>
      </c>
      <c r="F14" s="140">
        <f>ROWS($B$2:F14)</f>
        <v>13</v>
      </c>
      <c r="G14" s="141">
        <f t="shared" si="1"/>
        <v>13</v>
      </c>
      <c r="H14" s="141">
        <f>IFERROR(SMALL(G$2:G$100,ROWS(G$2:$G14)),"")</f>
        <v>13</v>
      </c>
      <c r="I14" s="141" t="str">
        <f t="shared" si="2"/>
        <v>Lebenshilfe Wien GmbH</v>
      </c>
      <c r="K14" t="str">
        <f t="shared" si="3"/>
        <v/>
      </c>
      <c r="L14" s="141" t="str">
        <f>IFERROR(SMALL(K$2:K$100,ROWS($G$2:K14)),"")</f>
        <v/>
      </c>
      <c r="M14" t="str">
        <f t="shared" si="4"/>
        <v/>
      </c>
    </row>
    <row r="15" spans="1:15" x14ac:dyDescent="0.25">
      <c r="A15" s="140">
        <f>ROWS(A$2:$B15)</f>
        <v>14</v>
      </c>
      <c r="B15" s="282" t="s">
        <v>247</v>
      </c>
      <c r="C15" s="201"/>
      <c r="D15" s="200">
        <v>49901</v>
      </c>
      <c r="E15" s="141" t="str">
        <f t="shared" si="0"/>
        <v>Oasis Socialis gemeinnützige GmbH/</v>
      </c>
      <c r="F15" s="140">
        <f>ROWS($B$2:F15)</f>
        <v>14</v>
      </c>
      <c r="G15" s="141">
        <f t="shared" si="1"/>
        <v>14</v>
      </c>
      <c r="H15" s="141">
        <f>IFERROR(SMALL(G$2:G$100,ROWS(G$2:$G15)),"")</f>
        <v>14</v>
      </c>
      <c r="I15" s="141" t="str">
        <f t="shared" si="2"/>
        <v>Oasis Socialis gemeinnützige GmbH</v>
      </c>
      <c r="K15" t="str">
        <f t="shared" si="3"/>
        <v/>
      </c>
      <c r="L15" s="141" t="str">
        <f>IFERROR(SMALL(K$2:K$100,ROWS($G$2:K15)),"")</f>
        <v/>
      </c>
      <c r="M15" t="str">
        <f t="shared" si="4"/>
        <v/>
      </c>
    </row>
    <row r="16" spans="1:15" x14ac:dyDescent="0.25">
      <c r="A16" s="140">
        <f>ROWS(A$2:$B16)</f>
        <v>15</v>
      </c>
      <c r="B16" s="282" t="s">
        <v>248</v>
      </c>
      <c r="C16" s="201"/>
      <c r="D16" s="200">
        <v>44211</v>
      </c>
      <c r="E16" s="141" t="str">
        <f t="shared" si="0"/>
        <v>ÖHTB Wohnen GmbH/</v>
      </c>
      <c r="F16" s="140">
        <f>ROWS($B$2:F16)</f>
        <v>15</v>
      </c>
      <c r="G16" s="141">
        <f t="shared" si="1"/>
        <v>15</v>
      </c>
      <c r="H16" s="141">
        <f>IFERROR(SMALL(G$2:G$100,ROWS(G$2:$G16)),"")</f>
        <v>15</v>
      </c>
      <c r="I16" s="141" t="str">
        <f t="shared" si="2"/>
        <v>ÖHTB Wohnen GmbH</v>
      </c>
      <c r="K16" t="str">
        <f t="shared" si="3"/>
        <v/>
      </c>
      <c r="L16" s="141" t="str">
        <f>IFERROR(SMALL(K$2:K$100,ROWS($G$2:K16)),"")</f>
        <v/>
      </c>
      <c r="M16" t="str">
        <f t="shared" si="4"/>
        <v/>
      </c>
    </row>
    <row r="17" spans="1:13" x14ac:dyDescent="0.25">
      <c r="A17" s="140">
        <f>ROWS(A$2:$B17)</f>
        <v>16</v>
      </c>
      <c r="B17" s="282" t="s">
        <v>249</v>
      </c>
      <c r="C17" s="201"/>
      <c r="D17" s="200">
        <v>33565</v>
      </c>
      <c r="E17" s="141" t="str">
        <f t="shared" si="0"/>
        <v>pro mente Wien, Gesellschaft für psychische und soziale Gesundheit/</v>
      </c>
      <c r="F17" s="140">
        <f>ROWS($B$2:F17)</f>
        <v>16</v>
      </c>
      <c r="G17" s="141">
        <f t="shared" si="1"/>
        <v>16</v>
      </c>
      <c r="H17" s="141">
        <f>IFERROR(SMALL(G$2:G$100,ROWS(G$2:$G17)),"")</f>
        <v>16</v>
      </c>
      <c r="I17" s="141" t="str">
        <f t="shared" si="2"/>
        <v>pro mente Wien, Gesellschaft für psychische und soziale Gesundheit</v>
      </c>
      <c r="K17" t="str">
        <f t="shared" si="3"/>
        <v/>
      </c>
      <c r="L17" s="141" t="str">
        <f>IFERROR(SMALL(K$2:K$100,ROWS($G$2:K17)),"")</f>
        <v/>
      </c>
      <c r="M17" t="str">
        <f t="shared" si="4"/>
        <v/>
      </c>
    </row>
    <row r="18" spans="1:13" x14ac:dyDescent="0.25">
      <c r="A18" s="140">
        <f>ROWS(A$2:$B18)</f>
        <v>17</v>
      </c>
      <c r="B18" s="282" t="s">
        <v>250</v>
      </c>
      <c r="C18" s="201"/>
      <c r="D18" s="200">
        <v>34216</v>
      </c>
      <c r="E18" s="141" t="str">
        <f t="shared" si="0"/>
        <v>Sozialtherapeutische Lebens- und Arbeitsgemeinschaft/</v>
      </c>
      <c r="F18" s="140">
        <f>ROWS($B$2:F18)</f>
        <v>17</v>
      </c>
      <c r="G18" s="141">
        <f t="shared" si="1"/>
        <v>17</v>
      </c>
      <c r="H18" s="141">
        <f>IFERROR(SMALL(G$2:G$100,ROWS(G$2:$G18)),"")</f>
        <v>17</v>
      </c>
      <c r="I18" s="141" t="str">
        <f t="shared" si="2"/>
        <v>Sozialtherapeutische Lebens- und Arbeitsgemeinschaft</v>
      </c>
      <c r="K18" t="str">
        <f t="shared" si="3"/>
        <v/>
      </c>
      <c r="L18" s="141" t="str">
        <f>IFERROR(SMALL(K$2:K$100,ROWS($G$2:K18)),"")</f>
        <v/>
      </c>
      <c r="M18" t="str">
        <f t="shared" si="4"/>
        <v/>
      </c>
    </row>
    <row r="19" spans="1:13" x14ac:dyDescent="0.25">
      <c r="A19" s="140">
        <f>ROWS(A$2:$B19)</f>
        <v>18</v>
      </c>
      <c r="B19" s="282" t="s">
        <v>251</v>
      </c>
      <c r="C19" s="201"/>
      <c r="D19" s="200">
        <v>42452</v>
      </c>
      <c r="E19" s="141" t="str">
        <f t="shared" si="0"/>
        <v>Sozialwerke Clara Fey der Schwestern vom armen Kinde Jesus/</v>
      </c>
      <c r="F19" s="140">
        <f>ROWS($B$2:F19)</f>
        <v>18</v>
      </c>
      <c r="G19" s="141">
        <f t="shared" si="1"/>
        <v>18</v>
      </c>
      <c r="H19" s="141">
        <f>IFERROR(SMALL(G$2:G$100,ROWS(G$2:$G19)),"")</f>
        <v>18</v>
      </c>
      <c r="I19" s="141" t="str">
        <f t="shared" si="2"/>
        <v>Sozialwerke Clara Fey der Schwestern vom armen Kinde Jesus</v>
      </c>
      <c r="K19" t="str">
        <f t="shared" si="3"/>
        <v/>
      </c>
      <c r="L19" s="141" t="str">
        <f>IFERROR(SMALL(K$2:K$100,ROWS($G$2:K19)),"")</f>
        <v/>
      </c>
      <c r="M19" t="str">
        <f t="shared" si="4"/>
        <v/>
      </c>
    </row>
    <row r="20" spans="1:13" x14ac:dyDescent="0.25">
      <c r="A20" s="140">
        <f>ROWS(A$2:$B20)</f>
        <v>19</v>
      </c>
      <c r="B20" s="282" t="s">
        <v>252</v>
      </c>
      <c r="C20" s="201"/>
      <c r="D20" s="200">
        <v>34139</v>
      </c>
      <c r="E20" s="141" t="str">
        <f t="shared" si="0"/>
        <v>Starthilfe - Verein für psychosoziale Begleitung/</v>
      </c>
      <c r="F20" s="140">
        <f>ROWS($B$2:F20)</f>
        <v>19</v>
      </c>
      <c r="G20" s="141">
        <f t="shared" si="1"/>
        <v>19</v>
      </c>
      <c r="H20" s="141">
        <f>IFERROR(SMALL(G$2:G$100,ROWS(G$2:$G20)),"")</f>
        <v>19</v>
      </c>
      <c r="I20" s="141" t="str">
        <f t="shared" si="2"/>
        <v>Starthilfe - Verein für psychosoziale Begleitung</v>
      </c>
      <c r="K20" t="str">
        <f t="shared" si="3"/>
        <v/>
      </c>
      <c r="L20" s="141" t="str">
        <f>IFERROR(SMALL(K$2:K$100,ROWS($G$2:K20)),"")</f>
        <v/>
      </c>
      <c r="M20" t="str">
        <f t="shared" si="4"/>
        <v/>
      </c>
    </row>
    <row r="21" spans="1:13" x14ac:dyDescent="0.25">
      <c r="A21" s="140">
        <f>ROWS(A$2:$B21)</f>
        <v>20</v>
      </c>
      <c r="B21" s="282" t="s">
        <v>253</v>
      </c>
      <c r="C21" s="201"/>
      <c r="D21" s="200">
        <v>33698</v>
      </c>
      <c r="E21" s="141" t="str">
        <f t="shared" si="0"/>
        <v>Verein GIN (Gemeinwesenintegration und Normalisierung)/</v>
      </c>
      <c r="F21" s="140">
        <f>ROWS($B$2:F21)</f>
        <v>20</v>
      </c>
      <c r="G21" s="141">
        <f t="shared" si="1"/>
        <v>20</v>
      </c>
      <c r="H21" s="141">
        <f>IFERROR(SMALL(G$2:G$100,ROWS(G$2:$G21)),"")</f>
        <v>20</v>
      </c>
      <c r="I21" s="141" t="str">
        <f t="shared" si="2"/>
        <v>Verein GIN (Gemeinwesenintegration und Normalisierung)</v>
      </c>
      <c r="K21" t="str">
        <f t="shared" si="3"/>
        <v/>
      </c>
      <c r="L21" s="141" t="str">
        <f>IFERROR(SMALL(K$2:K$100,ROWS($G$2:K21)),"")</f>
        <v/>
      </c>
      <c r="M21" t="str">
        <f t="shared" si="4"/>
        <v/>
      </c>
    </row>
    <row r="22" spans="1:13" x14ac:dyDescent="0.25">
      <c r="A22" s="140">
        <f>ROWS(A$2:$B22)</f>
        <v>21</v>
      </c>
      <c r="B22" s="282" t="s">
        <v>254</v>
      </c>
      <c r="C22" s="201"/>
      <c r="D22" s="200">
        <v>33683</v>
      </c>
      <c r="E22" s="141" t="str">
        <f t="shared" si="0"/>
        <v>Verein LOK Leben ohne Krankenhaus/</v>
      </c>
      <c r="F22" s="140">
        <f>ROWS($B$2:F22)</f>
        <v>21</v>
      </c>
      <c r="G22" s="141">
        <f t="shared" si="1"/>
        <v>21</v>
      </c>
      <c r="H22" s="141">
        <f>IFERROR(SMALL(G$2:G$100,ROWS(G$2:$G22)),"")</f>
        <v>21</v>
      </c>
      <c r="I22" s="141" t="str">
        <f t="shared" si="2"/>
        <v>Verein LOK Leben ohne Krankenhaus</v>
      </c>
      <c r="K22" t="str">
        <f t="shared" si="3"/>
        <v/>
      </c>
      <c r="L22" s="141" t="str">
        <f>IFERROR(SMALL(K$2:K$100,ROWS($G$2:K22)),"")</f>
        <v/>
      </c>
      <c r="M22" t="str">
        <f t="shared" si="4"/>
        <v/>
      </c>
    </row>
    <row r="23" spans="1:13" x14ac:dyDescent="0.25">
      <c r="A23" s="140">
        <f>ROWS(A$2:$B23)</f>
        <v>22</v>
      </c>
      <c r="B23" s="282" t="s">
        <v>255</v>
      </c>
      <c r="C23" s="201"/>
      <c r="D23" s="200">
        <v>43772</v>
      </c>
      <c r="E23" s="141" t="str">
        <f t="shared" si="0"/>
        <v>Volkshilfe Wien gemeinnützige Betriebs-GmbH/</v>
      </c>
      <c r="F23" s="140">
        <f>ROWS($B$2:F23)</f>
        <v>22</v>
      </c>
      <c r="G23" s="141">
        <f t="shared" si="1"/>
        <v>22</v>
      </c>
      <c r="H23" s="141">
        <f>IFERROR(SMALL(G$2:G$100,ROWS(G$2:$G23)),"")</f>
        <v>22</v>
      </c>
      <c r="I23" s="141" t="str">
        <f t="shared" si="2"/>
        <v>Volkshilfe Wien gemeinnützige Betriebs-GmbH</v>
      </c>
      <c r="K23" t="str">
        <f t="shared" si="3"/>
        <v/>
      </c>
      <c r="L23" s="141" t="str">
        <f>IFERROR(SMALL(K$2:K$100,ROWS($G$2:K23)),"")</f>
        <v/>
      </c>
      <c r="M23" t="str">
        <f t="shared" si="4"/>
        <v/>
      </c>
    </row>
    <row r="24" spans="1:13" x14ac:dyDescent="0.25">
      <c r="A24" s="140">
        <f>ROWS(A$2:$B24)</f>
        <v>23</v>
      </c>
      <c r="B24" s="282" t="s">
        <v>256</v>
      </c>
      <c r="C24" s="201"/>
      <c r="D24" s="200">
        <v>34223</v>
      </c>
      <c r="E24" s="141" t="str">
        <f t="shared" si="0"/>
        <v>WAG - Assistenzgenossenschaft gemeinnützige e. Gen./</v>
      </c>
      <c r="F24" s="140">
        <f>ROWS($B$2:F24)</f>
        <v>23</v>
      </c>
      <c r="G24" s="141">
        <f t="shared" si="1"/>
        <v>23</v>
      </c>
      <c r="H24" s="141">
        <f>IFERROR(SMALL(G$2:G$100,ROWS(G$2:$G24)),"")</f>
        <v>23</v>
      </c>
      <c r="I24" s="141" t="str">
        <f t="shared" si="2"/>
        <v>WAG - Assistenzgenossenschaft gemeinnützige e. Gen.</v>
      </c>
      <c r="K24" t="str">
        <f t="shared" si="3"/>
        <v/>
      </c>
      <c r="L24" s="141" t="str">
        <f>IFERROR(SMALL(K$2:K$100,ROWS($G$2:K24)),"")</f>
        <v/>
      </c>
      <c r="M24" t="str">
        <f t="shared" si="4"/>
        <v/>
      </c>
    </row>
    <row r="25" spans="1:13" x14ac:dyDescent="0.25">
      <c r="A25" s="140">
        <f>ROWS(A$2:$B25)</f>
        <v>24</v>
      </c>
      <c r="B25" s="282" t="s">
        <v>257</v>
      </c>
      <c r="C25" s="201"/>
      <c r="D25" s="200">
        <v>33430</v>
      </c>
      <c r="E25" s="141" t="str">
        <f t="shared" si="0"/>
        <v>Wiener Sozialdienste Förderung &amp; Begleitung GmbH/</v>
      </c>
      <c r="F25" s="140">
        <f>ROWS($B$2:F25)</f>
        <v>24</v>
      </c>
      <c r="G25" s="141">
        <f t="shared" si="1"/>
        <v>24</v>
      </c>
      <c r="H25" s="141">
        <f>IFERROR(SMALL(G$2:G$100,ROWS(G$2:$G25)),"")</f>
        <v>24</v>
      </c>
      <c r="I25" s="141" t="str">
        <f t="shared" si="2"/>
        <v>Wiener Sozialdienste Förderung &amp; Begleitung GmbH</v>
      </c>
      <c r="K25" t="str">
        <f t="shared" si="3"/>
        <v/>
      </c>
      <c r="L25" s="141" t="str">
        <f>IFERROR(SMALL(K$2:K$100,ROWS($G$2:K25)),"")</f>
        <v/>
      </c>
      <c r="M25" t="str">
        <f t="shared" si="4"/>
        <v/>
      </c>
    </row>
    <row r="26" spans="1:13" x14ac:dyDescent="0.25">
      <c r="A26" s="140">
        <f>ROWS(A$2:$B26)</f>
        <v>25</v>
      </c>
      <c r="B26" s="282" t="s">
        <v>258</v>
      </c>
      <c r="C26" s="201"/>
      <c r="D26" s="200">
        <v>33407</v>
      </c>
      <c r="E26" s="141" t="str">
        <f t="shared" si="0"/>
        <v>Windhorse - Gesellschaft zur Förderung psychischer Gesundheit und ganzheitlicher Therapie psychotischer Leidensformen/</v>
      </c>
      <c r="F26" s="140">
        <f>ROWS($B$2:F26)</f>
        <v>25</v>
      </c>
      <c r="G26" s="141">
        <f t="shared" si="1"/>
        <v>25</v>
      </c>
      <c r="H26" s="141">
        <f>IFERROR(SMALL(G$2:G$100,ROWS(G$2:$G26)),"")</f>
        <v>25</v>
      </c>
      <c r="I26" s="141" t="str">
        <f t="shared" si="2"/>
        <v>Windhorse - Gesellschaft zur Förderung psychischer Gesundheit und ganzheitlicher Therapie psychotischer Leidensformen</v>
      </c>
      <c r="K26" t="str">
        <f t="shared" si="3"/>
        <v/>
      </c>
      <c r="L26" s="141" t="str">
        <f>IFERROR(SMALL(K$2:K$100,ROWS($G$2:K26)),"")</f>
        <v/>
      </c>
      <c r="M26" t="str">
        <f t="shared" si="4"/>
        <v/>
      </c>
    </row>
    <row r="27" spans="1:13" x14ac:dyDescent="0.25">
      <c r="A27" s="140">
        <f>ROWS(A$2:$B27)</f>
        <v>26</v>
      </c>
      <c r="B27" s="201"/>
      <c r="C27" s="201"/>
      <c r="D27" s="200"/>
      <c r="E27" s="141" t="str">
        <f t="shared" si="0"/>
        <v>/</v>
      </c>
      <c r="F27" s="140">
        <f>ROWS($B$2:F27)</f>
        <v>26</v>
      </c>
      <c r="G27" s="141" t="str">
        <f t="shared" si="1"/>
        <v/>
      </c>
      <c r="H27" s="141" t="str">
        <f>IFERROR(SMALL(G$2:G$100,ROWS(G$2:$G27)),"")</f>
        <v/>
      </c>
      <c r="I27" s="141" t="str">
        <f t="shared" si="2"/>
        <v>&lt;Neu&gt;</v>
      </c>
      <c r="K27" t="str">
        <f t="shared" si="3"/>
        <v/>
      </c>
      <c r="L27" s="141" t="str">
        <f>IFERROR(SMALL(K$2:K$100,ROWS($G$2:K27)),"")</f>
        <v/>
      </c>
      <c r="M27" t="str">
        <f t="shared" si="4"/>
        <v/>
      </c>
    </row>
    <row r="28" spans="1:13" x14ac:dyDescent="0.25">
      <c r="A28" s="140">
        <f>ROWS(A$2:$B28)</f>
        <v>27</v>
      </c>
      <c r="E28" s="141" t="str">
        <f t="shared" si="0"/>
        <v>/</v>
      </c>
      <c r="F28" s="140">
        <f>ROWS($B$2:F28)</f>
        <v>27</v>
      </c>
      <c r="G28" s="141" t="str">
        <f t="shared" si="1"/>
        <v/>
      </c>
      <c r="H28" s="141" t="str">
        <f>IFERROR(SMALL(G$2:G$100,ROWS(G$2:$G28)),"")</f>
        <v/>
      </c>
      <c r="I28" s="141" t="str">
        <f t="shared" si="2"/>
        <v/>
      </c>
      <c r="K28" t="str">
        <f t="shared" si="3"/>
        <v/>
      </c>
      <c r="L28" s="141" t="str">
        <f>IFERROR(SMALL(K$2:K$100,ROWS($G$2:K28)),"")</f>
        <v/>
      </c>
      <c r="M28" t="str">
        <f t="shared" si="4"/>
        <v/>
      </c>
    </row>
    <row r="29" spans="1:13" x14ac:dyDescent="0.25">
      <c r="A29" s="140">
        <f>ROWS(A$2:$B29)</f>
        <v>28</v>
      </c>
      <c r="E29" s="141" t="str">
        <f t="shared" si="0"/>
        <v>/</v>
      </c>
      <c r="F29" s="140">
        <f>ROWS($B$2:F29)</f>
        <v>28</v>
      </c>
      <c r="G29" s="141" t="str">
        <f t="shared" si="1"/>
        <v/>
      </c>
      <c r="H29" s="141" t="str">
        <f>IFERROR(SMALL(G$2:G$100,ROWS(G$2:$G29)),"")</f>
        <v/>
      </c>
      <c r="I29" s="141" t="str">
        <f t="shared" si="2"/>
        <v/>
      </c>
      <c r="K29" t="str">
        <f t="shared" si="3"/>
        <v/>
      </c>
      <c r="L29" s="141" t="str">
        <f>IFERROR(SMALL(K$2:K$100,ROWS($G$2:K29)),"")</f>
        <v/>
      </c>
      <c r="M29" t="str">
        <f t="shared" si="4"/>
        <v/>
      </c>
    </row>
    <row r="30" spans="1:13" x14ac:dyDescent="0.25">
      <c r="A30" s="140">
        <f>ROWS(A$2:$B30)</f>
        <v>29</v>
      </c>
      <c r="E30" s="141" t="str">
        <f t="shared" si="0"/>
        <v>/</v>
      </c>
      <c r="F30" s="140">
        <f>ROWS($B$2:F30)</f>
        <v>29</v>
      </c>
      <c r="G30" s="141" t="str">
        <f t="shared" si="1"/>
        <v/>
      </c>
      <c r="H30" s="141" t="str">
        <f>IFERROR(SMALL(G$2:G$100,ROWS(G$2:$G30)),"")</f>
        <v/>
      </c>
      <c r="I30" s="141" t="str">
        <f t="shared" si="2"/>
        <v/>
      </c>
      <c r="K30" t="str">
        <f t="shared" si="3"/>
        <v/>
      </c>
      <c r="L30" s="141" t="str">
        <f>IFERROR(SMALL(K$2:K$100,ROWS($G$2:K30)),"")</f>
        <v/>
      </c>
      <c r="M30" t="str">
        <f t="shared" si="4"/>
        <v/>
      </c>
    </row>
    <row r="31" spans="1:13" x14ac:dyDescent="0.25">
      <c r="A31" s="140">
        <f>ROWS(A$2:$B31)</f>
        <v>30</v>
      </c>
      <c r="E31" s="141" t="str">
        <f t="shared" si="0"/>
        <v>/</v>
      </c>
      <c r="F31" s="140">
        <f>ROWS($B$2:F31)</f>
        <v>30</v>
      </c>
      <c r="G31" s="141" t="str">
        <f t="shared" si="1"/>
        <v/>
      </c>
      <c r="H31" s="141" t="str">
        <f>IFERROR(SMALL(G$2:G$100,ROWS(G$2:$G31)),"")</f>
        <v/>
      </c>
      <c r="I31" s="141" t="str">
        <f t="shared" si="2"/>
        <v/>
      </c>
      <c r="K31" t="str">
        <f t="shared" si="3"/>
        <v/>
      </c>
      <c r="L31" s="141" t="str">
        <f>IFERROR(SMALL(K$2:K$100,ROWS($G$2:K31)),"")</f>
        <v/>
      </c>
      <c r="M31" t="str">
        <f t="shared" si="4"/>
        <v/>
      </c>
    </row>
    <row r="32" spans="1:13" x14ac:dyDescent="0.25">
      <c r="A32" s="140">
        <f>ROWS(A$2:$B32)</f>
        <v>31</v>
      </c>
      <c r="E32" s="141" t="str">
        <f t="shared" si="0"/>
        <v>/</v>
      </c>
      <c r="F32" s="140">
        <f>ROWS($B$2:F32)</f>
        <v>31</v>
      </c>
      <c r="G32" s="141" t="str">
        <f t="shared" si="1"/>
        <v/>
      </c>
      <c r="H32" s="141" t="str">
        <f>IFERROR(SMALL(G$2:G$100,ROWS(G$2:$G32)),"")</f>
        <v/>
      </c>
      <c r="I32" s="141" t="str">
        <f t="shared" si="2"/>
        <v/>
      </c>
      <c r="K32" t="str">
        <f t="shared" si="3"/>
        <v/>
      </c>
      <c r="L32" s="141" t="str">
        <f>IFERROR(SMALL(K$2:K$100,ROWS($G$2:K32)),"")</f>
        <v/>
      </c>
      <c r="M32" t="str">
        <f t="shared" si="4"/>
        <v/>
      </c>
    </row>
    <row r="33" spans="1:13" x14ac:dyDescent="0.25">
      <c r="A33" s="140">
        <f>ROWS(A$2:$B33)</f>
        <v>32</v>
      </c>
      <c r="E33" s="141" t="str">
        <f t="shared" si="0"/>
        <v>/</v>
      </c>
      <c r="F33" s="140">
        <f>ROWS($B$2:F33)</f>
        <v>32</v>
      </c>
      <c r="G33" s="141" t="str">
        <f t="shared" si="1"/>
        <v/>
      </c>
      <c r="H33" s="141" t="str">
        <f>IFERROR(SMALL(G$2:G$100,ROWS(G$2:$G33)),"")</f>
        <v/>
      </c>
      <c r="I33" s="141" t="str">
        <f t="shared" si="2"/>
        <v/>
      </c>
      <c r="K33" t="str">
        <f t="shared" si="3"/>
        <v/>
      </c>
      <c r="L33" s="141" t="str">
        <f>IFERROR(SMALL(K$2:K$100,ROWS($G$2:K33)),"")</f>
        <v/>
      </c>
      <c r="M33" t="str">
        <f t="shared" si="4"/>
        <v/>
      </c>
    </row>
    <row r="34" spans="1:13" x14ac:dyDescent="0.25">
      <c r="A34" s="140">
        <f>ROWS(A$2:$B34)</f>
        <v>33</v>
      </c>
      <c r="E34" s="141" t="str">
        <f t="shared" si="0"/>
        <v>/</v>
      </c>
      <c r="F34" s="140">
        <f>ROWS($B$2:F34)</f>
        <v>33</v>
      </c>
      <c r="G34" s="141" t="str">
        <f t="shared" si="1"/>
        <v/>
      </c>
      <c r="H34" s="141" t="str">
        <f>IFERROR(SMALL(G$2:G$100,ROWS(G$2:$G34)),"")</f>
        <v/>
      </c>
      <c r="I34" s="141" t="str">
        <f t="shared" si="2"/>
        <v/>
      </c>
      <c r="K34" t="str">
        <f t="shared" si="3"/>
        <v/>
      </c>
      <c r="L34" s="141" t="str">
        <f>IFERROR(SMALL(K$2:K$100,ROWS($G$2:K34)),"")</f>
        <v/>
      </c>
      <c r="M34" t="str">
        <f t="shared" si="4"/>
        <v/>
      </c>
    </row>
    <row r="35" spans="1:13" x14ac:dyDescent="0.25">
      <c r="A35" s="140">
        <f>ROWS(A$2:$B35)</f>
        <v>34</v>
      </c>
      <c r="E35" s="141" t="str">
        <f t="shared" si="0"/>
        <v>/</v>
      </c>
      <c r="F35" s="140">
        <f>ROWS($B$2:F35)</f>
        <v>34</v>
      </c>
      <c r="G35" s="141" t="str">
        <f t="shared" si="1"/>
        <v/>
      </c>
      <c r="H35" s="141" t="str">
        <f>IFERROR(SMALL(G$2:G$100,ROWS(G$2:$G35)),"")</f>
        <v/>
      </c>
      <c r="I35" s="141" t="str">
        <f t="shared" si="2"/>
        <v/>
      </c>
      <c r="K35" t="str">
        <f t="shared" si="3"/>
        <v/>
      </c>
      <c r="L35" s="141" t="str">
        <f>IFERROR(SMALL(K$2:K$100,ROWS($G$2:K35)),"")</f>
        <v/>
      </c>
      <c r="M35" t="str">
        <f t="shared" si="4"/>
        <v/>
      </c>
    </row>
    <row r="36" spans="1:13" x14ac:dyDescent="0.25">
      <c r="A36" s="140">
        <f>ROWS(A$2:$B36)</f>
        <v>35</v>
      </c>
      <c r="E36" s="141" t="str">
        <f t="shared" si="0"/>
        <v>/</v>
      </c>
      <c r="F36" s="140">
        <f>ROWS($B$2:F36)</f>
        <v>35</v>
      </c>
      <c r="G36" s="141" t="str">
        <f t="shared" si="1"/>
        <v/>
      </c>
      <c r="H36" s="141" t="str">
        <f>IFERROR(SMALL(G$2:G$100,ROWS(G$2:$G36)),"")</f>
        <v/>
      </c>
      <c r="I36" s="141" t="str">
        <f t="shared" si="2"/>
        <v/>
      </c>
      <c r="K36" t="str">
        <f t="shared" si="3"/>
        <v/>
      </c>
      <c r="L36" s="141" t="str">
        <f>IFERROR(SMALL(K$2:K$100,ROWS($G$2:K36)),"")</f>
        <v/>
      </c>
      <c r="M36" t="str">
        <f t="shared" si="4"/>
        <v/>
      </c>
    </row>
    <row r="37" spans="1:13" x14ac:dyDescent="0.25">
      <c r="A37" s="140">
        <f>ROWS(A$2:$B37)</f>
        <v>36</v>
      </c>
      <c r="E37" s="141" t="str">
        <f t="shared" si="0"/>
        <v>/</v>
      </c>
      <c r="F37" s="140">
        <f>ROWS($B$2:F37)</f>
        <v>36</v>
      </c>
      <c r="G37" s="141" t="str">
        <f t="shared" si="1"/>
        <v/>
      </c>
      <c r="H37" s="141" t="str">
        <f>IFERROR(SMALL(G$2:G$100,ROWS(G$2:$G37)),"")</f>
        <v/>
      </c>
      <c r="I37" s="141" t="str">
        <f t="shared" si="2"/>
        <v/>
      </c>
      <c r="K37" t="str">
        <f t="shared" si="3"/>
        <v/>
      </c>
      <c r="L37" s="141" t="str">
        <f>IFERROR(SMALL(K$2:K$100,ROWS($G$2:K37)),"")</f>
        <v/>
      </c>
      <c r="M37" t="str">
        <f t="shared" si="4"/>
        <v/>
      </c>
    </row>
    <row r="38" spans="1:13" x14ac:dyDescent="0.25">
      <c r="A38" s="140">
        <f>ROWS(A$2:$B38)</f>
        <v>37</v>
      </c>
      <c r="E38" s="141" t="str">
        <f t="shared" si="0"/>
        <v>/</v>
      </c>
      <c r="F38" s="140">
        <f>ROWS($B$2:F38)</f>
        <v>37</v>
      </c>
      <c r="G38" s="141" t="str">
        <f t="shared" si="1"/>
        <v/>
      </c>
      <c r="H38" s="141" t="str">
        <f>IFERROR(SMALL(G$2:G$100,ROWS(G$2:$G38)),"")</f>
        <v/>
      </c>
      <c r="I38" s="141" t="str">
        <f t="shared" si="2"/>
        <v/>
      </c>
      <c r="K38" t="str">
        <f t="shared" si="3"/>
        <v/>
      </c>
      <c r="L38" s="141" t="str">
        <f>IFERROR(SMALL(K$2:K$100,ROWS($G$2:K38)),"")</f>
        <v/>
      </c>
      <c r="M38" t="str">
        <f t="shared" si="4"/>
        <v/>
      </c>
    </row>
    <row r="39" spans="1:13" x14ac:dyDescent="0.25">
      <c r="A39" s="140">
        <f>ROWS(A$2:$B39)</f>
        <v>38</v>
      </c>
      <c r="E39" s="141" t="str">
        <f t="shared" si="0"/>
        <v>/</v>
      </c>
      <c r="F39" s="140">
        <f>ROWS($B$2:F39)</f>
        <v>38</v>
      </c>
      <c r="G39" s="141" t="str">
        <f t="shared" si="1"/>
        <v/>
      </c>
      <c r="H39" s="141" t="str">
        <f>IFERROR(SMALL(G$2:G$100,ROWS(G$2:$G39)),"")</f>
        <v/>
      </c>
      <c r="I39" s="141" t="str">
        <f t="shared" si="2"/>
        <v/>
      </c>
      <c r="K39" t="str">
        <f t="shared" si="3"/>
        <v/>
      </c>
      <c r="L39" s="141" t="str">
        <f>IFERROR(SMALL(K$2:K$100,ROWS($G$2:K39)),"")</f>
        <v/>
      </c>
      <c r="M39" t="str">
        <f t="shared" si="4"/>
        <v/>
      </c>
    </row>
    <row r="40" spans="1:13" x14ac:dyDescent="0.25">
      <c r="A40" s="140">
        <f>ROWS(A$2:$B40)</f>
        <v>39</v>
      </c>
      <c r="E40" s="141" t="str">
        <f t="shared" si="0"/>
        <v>/</v>
      </c>
      <c r="F40" s="140">
        <f>ROWS($B$2:F40)</f>
        <v>39</v>
      </c>
      <c r="G40" s="141" t="str">
        <f t="shared" si="1"/>
        <v/>
      </c>
      <c r="H40" s="141" t="str">
        <f>IFERROR(SMALL(G$2:G$100,ROWS(G$2:$G40)),"")</f>
        <v/>
      </c>
      <c r="I40" s="141" t="str">
        <f t="shared" si="2"/>
        <v/>
      </c>
      <c r="K40" t="str">
        <f t="shared" si="3"/>
        <v/>
      </c>
      <c r="L40" s="141" t="str">
        <f>IFERROR(SMALL(K$2:K$100,ROWS($G$2:K40)),"")</f>
        <v/>
      </c>
      <c r="M40" t="str">
        <f t="shared" si="4"/>
        <v/>
      </c>
    </row>
    <row r="41" spans="1:13" x14ac:dyDescent="0.25">
      <c r="A41" s="140">
        <f>ROWS(A$2:$B41)</f>
        <v>40</v>
      </c>
      <c r="E41" s="141" t="str">
        <f t="shared" si="0"/>
        <v>/</v>
      </c>
      <c r="F41" s="140">
        <f>ROWS($B$2:F41)</f>
        <v>40</v>
      </c>
      <c r="G41" s="141" t="str">
        <f t="shared" si="1"/>
        <v/>
      </c>
      <c r="H41" s="141" t="str">
        <f>IFERROR(SMALL(G$2:G$100,ROWS(G$2:$G41)),"")</f>
        <v/>
      </c>
      <c r="I41" s="141" t="str">
        <f t="shared" si="2"/>
        <v/>
      </c>
      <c r="K41" t="str">
        <f t="shared" si="3"/>
        <v/>
      </c>
      <c r="L41" s="141" t="str">
        <f>IFERROR(SMALL(K$2:K$100,ROWS($G$2:K41)),"")</f>
        <v/>
      </c>
      <c r="M41" t="str">
        <f t="shared" si="4"/>
        <v/>
      </c>
    </row>
    <row r="42" spans="1:13" x14ac:dyDescent="0.25">
      <c r="A42" s="140">
        <f>ROWS(A$2:$B42)</f>
        <v>41</v>
      </c>
      <c r="E42" s="141" t="str">
        <f t="shared" si="0"/>
        <v>/</v>
      </c>
      <c r="F42" s="140">
        <f>ROWS($B$2:F42)</f>
        <v>41</v>
      </c>
      <c r="G42" s="141" t="str">
        <f t="shared" si="1"/>
        <v/>
      </c>
      <c r="H42" s="141" t="str">
        <f>IFERROR(SMALL(G$2:G$100,ROWS(G$2:$G42)),"")</f>
        <v/>
      </c>
      <c r="I42" s="141" t="str">
        <f t="shared" si="2"/>
        <v/>
      </c>
      <c r="K42" t="str">
        <f t="shared" si="3"/>
        <v/>
      </c>
      <c r="L42" s="141" t="str">
        <f>IFERROR(SMALL(K$2:K$100,ROWS($G$2:K42)),"")</f>
        <v/>
      </c>
      <c r="M42" t="str">
        <f t="shared" si="4"/>
        <v/>
      </c>
    </row>
    <row r="43" spans="1:13" x14ac:dyDescent="0.25">
      <c r="A43" s="140">
        <f>ROWS(A$2:$B43)</f>
        <v>42</v>
      </c>
      <c r="E43" s="141" t="str">
        <f t="shared" si="0"/>
        <v>/</v>
      </c>
      <c r="F43" s="140">
        <f>ROWS($B$2:F43)</f>
        <v>42</v>
      </c>
      <c r="G43" s="141" t="str">
        <f t="shared" si="1"/>
        <v/>
      </c>
      <c r="H43" s="141" t="str">
        <f>IFERROR(SMALL(G$2:G$100,ROWS(G$2:$G43)),"")</f>
        <v/>
      </c>
      <c r="I43" s="141" t="str">
        <f t="shared" si="2"/>
        <v/>
      </c>
      <c r="K43" t="str">
        <f t="shared" si="3"/>
        <v/>
      </c>
      <c r="L43" s="141" t="str">
        <f>IFERROR(SMALL(K$2:K$100,ROWS($G$2:K43)),"")</f>
        <v/>
      </c>
      <c r="M43" t="str">
        <f t="shared" si="4"/>
        <v/>
      </c>
    </row>
    <row r="44" spans="1:13" x14ac:dyDescent="0.25">
      <c r="A44" s="140">
        <f>ROWS(A$2:$B44)</f>
        <v>43</v>
      </c>
      <c r="E44" s="141" t="str">
        <f t="shared" si="0"/>
        <v>/</v>
      </c>
      <c r="F44" s="140">
        <f>ROWS($B$2:F44)</f>
        <v>43</v>
      </c>
      <c r="G44" s="141" t="str">
        <f t="shared" si="1"/>
        <v/>
      </c>
      <c r="H44" s="141" t="str">
        <f>IFERROR(SMALL(G$2:G$100,ROWS(G$2:$G44)),"")</f>
        <v/>
      </c>
      <c r="I44" s="141" t="str">
        <f t="shared" si="2"/>
        <v/>
      </c>
      <c r="K44" t="str">
        <f t="shared" si="3"/>
        <v/>
      </c>
      <c r="L44" s="141" t="str">
        <f>IFERROR(SMALL(K$2:K$100,ROWS($G$2:K44)),"")</f>
        <v/>
      </c>
      <c r="M44" t="str">
        <f t="shared" si="4"/>
        <v/>
      </c>
    </row>
    <row r="45" spans="1:13" x14ac:dyDescent="0.25">
      <c r="A45" s="140">
        <f>ROWS(A$2:$B45)</f>
        <v>44</v>
      </c>
      <c r="E45" s="141" t="str">
        <f t="shared" si="0"/>
        <v>/</v>
      </c>
      <c r="F45" s="140">
        <f>ROWS($B$2:F45)</f>
        <v>44</v>
      </c>
      <c r="G45" s="141" t="str">
        <f t="shared" si="1"/>
        <v/>
      </c>
      <c r="H45" s="141" t="str">
        <f>IFERROR(SMALL(G$2:G$100,ROWS(G$2:$G45)),"")</f>
        <v/>
      </c>
      <c r="I45" s="141" t="str">
        <f t="shared" si="2"/>
        <v/>
      </c>
      <c r="K45" t="str">
        <f t="shared" si="3"/>
        <v/>
      </c>
      <c r="L45" s="141" t="str">
        <f>IFERROR(SMALL(K$2:K$100,ROWS($G$2:K45)),"")</f>
        <v/>
      </c>
      <c r="M45" t="str">
        <f t="shared" si="4"/>
        <v/>
      </c>
    </row>
    <row r="46" spans="1:13" x14ac:dyDescent="0.25">
      <c r="A46" s="140">
        <f>ROWS(A$2:$B46)</f>
        <v>45</v>
      </c>
      <c r="E46" s="141" t="str">
        <f t="shared" si="0"/>
        <v>/</v>
      </c>
      <c r="F46" s="140">
        <f>ROWS($B$2:F46)</f>
        <v>45</v>
      </c>
      <c r="G46" s="141" t="str">
        <f t="shared" si="1"/>
        <v/>
      </c>
      <c r="H46" s="141" t="str">
        <f>IFERROR(SMALL(G$2:G$100,ROWS(G$2:$G46)),"")</f>
        <v/>
      </c>
      <c r="I46" s="141" t="str">
        <f t="shared" si="2"/>
        <v/>
      </c>
      <c r="K46" t="str">
        <f t="shared" si="3"/>
        <v/>
      </c>
      <c r="L46" s="141" t="str">
        <f>IFERROR(SMALL(K$2:K$100,ROWS($G$2:K46)),"")</f>
        <v/>
      </c>
      <c r="M46" t="str">
        <f t="shared" si="4"/>
        <v/>
      </c>
    </row>
    <row r="47" spans="1:13" x14ac:dyDescent="0.25">
      <c r="A47" s="140">
        <f>ROWS(A$2:$B47)</f>
        <v>46</v>
      </c>
      <c r="E47" s="141" t="str">
        <f t="shared" si="0"/>
        <v>/</v>
      </c>
      <c r="F47" s="140">
        <f>ROWS($B$2:F47)</f>
        <v>46</v>
      </c>
      <c r="G47" s="141" t="str">
        <f t="shared" si="1"/>
        <v/>
      </c>
      <c r="H47" s="141" t="str">
        <f>IFERROR(SMALL(G$2:G$100,ROWS(G$2:$G47)),"")</f>
        <v/>
      </c>
      <c r="I47" s="141" t="str">
        <f t="shared" si="2"/>
        <v/>
      </c>
      <c r="K47" t="str">
        <f t="shared" si="3"/>
        <v/>
      </c>
      <c r="L47" s="141" t="str">
        <f>IFERROR(SMALL(K$2:K$100,ROWS($G$2:K47)),"")</f>
        <v/>
      </c>
      <c r="M47" t="str">
        <f t="shared" si="4"/>
        <v/>
      </c>
    </row>
    <row r="48" spans="1:13" x14ac:dyDescent="0.25">
      <c r="A48" s="140">
        <f>ROWS(A$2:$B48)</f>
        <v>47</v>
      </c>
      <c r="E48" s="141" t="str">
        <f t="shared" si="0"/>
        <v>/</v>
      </c>
      <c r="F48" s="140">
        <f>ROWS($B$2:F48)</f>
        <v>47</v>
      </c>
      <c r="G48" s="141" t="str">
        <f t="shared" si="1"/>
        <v/>
      </c>
      <c r="H48" s="141" t="str">
        <f>IFERROR(SMALL(G$2:G$100,ROWS(G$2:$G48)),"")</f>
        <v/>
      </c>
      <c r="I48" s="141" t="str">
        <f t="shared" si="2"/>
        <v/>
      </c>
      <c r="K48" t="str">
        <f t="shared" si="3"/>
        <v/>
      </c>
      <c r="L48" s="141" t="str">
        <f>IFERROR(SMALL(K$2:K$100,ROWS($G$2:K48)),"")</f>
        <v/>
      </c>
      <c r="M48" t="str">
        <f t="shared" si="4"/>
        <v/>
      </c>
    </row>
    <row r="49" spans="1:13" x14ac:dyDescent="0.25">
      <c r="A49" s="140">
        <f>ROWS(A$2:$B49)</f>
        <v>48</v>
      </c>
      <c r="E49" s="141" t="str">
        <f t="shared" si="0"/>
        <v>/</v>
      </c>
      <c r="F49" s="140">
        <f>ROWS($B$2:F49)</f>
        <v>48</v>
      </c>
      <c r="G49" s="141" t="str">
        <f t="shared" si="1"/>
        <v/>
      </c>
      <c r="H49" s="141" t="str">
        <f>IFERROR(SMALL(G$2:G$100,ROWS(G$2:$G49)),"")</f>
        <v/>
      </c>
      <c r="I49" s="141" t="str">
        <f t="shared" si="2"/>
        <v/>
      </c>
      <c r="K49" t="str">
        <f t="shared" si="3"/>
        <v/>
      </c>
      <c r="L49" s="141" t="str">
        <f>IFERROR(SMALL(K$2:K$100,ROWS($G$2:K49)),"")</f>
        <v/>
      </c>
      <c r="M49" t="str">
        <f t="shared" si="4"/>
        <v/>
      </c>
    </row>
    <row r="50" spans="1:13" x14ac:dyDescent="0.25">
      <c r="A50" s="140">
        <f>ROWS(A$2:$B50)</f>
        <v>49</v>
      </c>
      <c r="E50" s="141" t="str">
        <f t="shared" si="0"/>
        <v>/</v>
      </c>
      <c r="F50" s="140">
        <f>ROWS($B$2:F50)</f>
        <v>49</v>
      </c>
      <c r="G50" s="141" t="str">
        <f t="shared" si="1"/>
        <v/>
      </c>
      <c r="H50" s="141" t="str">
        <f>IFERROR(SMALL(G$2:G$100,ROWS(G$2:$G50)),"")</f>
        <v/>
      </c>
      <c r="I50" s="141" t="str">
        <f t="shared" si="2"/>
        <v/>
      </c>
      <c r="K50" t="str">
        <f t="shared" si="3"/>
        <v/>
      </c>
      <c r="L50" s="141" t="str">
        <f>IFERROR(SMALL(K$2:K$100,ROWS($G$2:K50)),"")</f>
        <v/>
      </c>
      <c r="M50" t="str">
        <f t="shared" si="4"/>
        <v/>
      </c>
    </row>
    <row r="51" spans="1:13" x14ac:dyDescent="0.25">
      <c r="A51" s="140">
        <f>ROWS(A$2:$B51)</f>
        <v>50</v>
      </c>
      <c r="E51" s="141" t="str">
        <f t="shared" si="0"/>
        <v>/</v>
      </c>
      <c r="F51" s="140">
        <f>ROWS($B$2:F51)</f>
        <v>50</v>
      </c>
      <c r="G51" s="141" t="str">
        <f t="shared" si="1"/>
        <v/>
      </c>
      <c r="H51" s="141" t="str">
        <f>IFERROR(SMALL(G$2:G$100,ROWS(G$2:$G51)),"")</f>
        <v/>
      </c>
      <c r="I51" s="141" t="str">
        <f t="shared" si="2"/>
        <v/>
      </c>
      <c r="K51" t="str">
        <f t="shared" si="3"/>
        <v/>
      </c>
      <c r="L51" s="141" t="str">
        <f>IFERROR(SMALL(K$2:K$100,ROWS($G$2:K51)),"")</f>
        <v/>
      </c>
      <c r="M51" t="str">
        <f t="shared" si="4"/>
        <v/>
      </c>
    </row>
    <row r="52" spans="1:13" x14ac:dyDescent="0.25">
      <c r="A52" s="140">
        <f>ROWS(A$2:$B52)</f>
        <v>51</v>
      </c>
      <c r="E52" s="141" t="str">
        <f t="shared" si="0"/>
        <v>/</v>
      </c>
      <c r="F52" s="140">
        <f>ROWS($B$2:F52)</f>
        <v>51</v>
      </c>
      <c r="G52" s="141" t="str">
        <f t="shared" si="1"/>
        <v/>
      </c>
      <c r="H52" s="141" t="str">
        <f>IFERROR(SMALL(G$2:G$100,ROWS(G$2:$G52)),"")</f>
        <v/>
      </c>
      <c r="I52" s="141" t="str">
        <f t="shared" si="2"/>
        <v/>
      </c>
      <c r="K52" t="str">
        <f t="shared" si="3"/>
        <v/>
      </c>
      <c r="L52" s="141" t="str">
        <f>IFERROR(SMALL(K$2:K$100,ROWS($G$2:K52)),"")</f>
        <v/>
      </c>
      <c r="M52" t="str">
        <f t="shared" si="4"/>
        <v/>
      </c>
    </row>
    <row r="53" spans="1:13" x14ac:dyDescent="0.25">
      <c r="A53" s="140">
        <f>ROWS(A$2:$B53)</f>
        <v>52</v>
      </c>
      <c r="E53" s="141" t="str">
        <f t="shared" si="0"/>
        <v>/</v>
      </c>
      <c r="F53" s="140">
        <f>ROWS($B$2:F53)</f>
        <v>52</v>
      </c>
      <c r="G53" s="141" t="str">
        <f t="shared" si="1"/>
        <v/>
      </c>
      <c r="H53" s="141" t="str">
        <f>IFERROR(SMALL(G$2:G$100,ROWS(G$2:$G53)),"")</f>
        <v/>
      </c>
      <c r="I53" s="141" t="str">
        <f t="shared" si="2"/>
        <v/>
      </c>
      <c r="K53" t="str">
        <f t="shared" si="3"/>
        <v/>
      </c>
      <c r="L53" s="141" t="str">
        <f>IFERROR(SMALL(K$2:K$100,ROWS($G$2:K53)),"")</f>
        <v/>
      </c>
      <c r="M53" t="str">
        <f t="shared" si="4"/>
        <v/>
      </c>
    </row>
    <row r="54" spans="1:13" x14ac:dyDescent="0.25">
      <c r="A54" s="140">
        <f>ROWS(A$2:$B54)</f>
        <v>53</v>
      </c>
      <c r="E54" s="141" t="str">
        <f t="shared" si="0"/>
        <v>/</v>
      </c>
      <c r="F54" s="140">
        <f>ROWS($B$2:F54)</f>
        <v>53</v>
      </c>
      <c r="G54" s="141" t="str">
        <f t="shared" si="1"/>
        <v/>
      </c>
      <c r="H54" s="141" t="str">
        <f>IFERROR(SMALL(G$2:G$100,ROWS(G$2:$G54)),"")</f>
        <v/>
      </c>
      <c r="I54" s="141" t="str">
        <f t="shared" si="2"/>
        <v/>
      </c>
      <c r="K54" t="str">
        <f t="shared" si="3"/>
        <v/>
      </c>
      <c r="L54" s="141" t="str">
        <f>IFERROR(SMALL(K$2:K$100,ROWS($G$2:K54)),"")</f>
        <v/>
      </c>
      <c r="M54" t="str">
        <f t="shared" si="4"/>
        <v/>
      </c>
    </row>
    <row r="55" spans="1:13" x14ac:dyDescent="0.25">
      <c r="A55" s="140">
        <f>ROWS(A$2:$B55)</f>
        <v>54</v>
      </c>
      <c r="E55" s="141" t="str">
        <f t="shared" si="0"/>
        <v>/</v>
      </c>
      <c r="F55" s="140">
        <f>ROWS($B$2:F55)</f>
        <v>54</v>
      </c>
      <c r="G55" s="141" t="str">
        <f t="shared" si="1"/>
        <v/>
      </c>
      <c r="H55" s="141" t="str">
        <f>IFERROR(SMALL(G$2:G$100,ROWS(G$2:$G55)),"")</f>
        <v/>
      </c>
      <c r="I55" s="141" t="str">
        <f t="shared" si="2"/>
        <v/>
      </c>
      <c r="K55" t="str">
        <f t="shared" si="3"/>
        <v/>
      </c>
      <c r="L55" s="141" t="str">
        <f>IFERROR(SMALL(K$2:K$100,ROWS($G$2:K55)),"")</f>
        <v/>
      </c>
      <c r="M55" t="str">
        <f t="shared" si="4"/>
        <v/>
      </c>
    </row>
    <row r="56" spans="1:13" x14ac:dyDescent="0.25">
      <c r="A56" s="140">
        <f>ROWS(A$2:$B56)</f>
        <v>55</v>
      </c>
      <c r="E56" s="141" t="str">
        <f t="shared" si="0"/>
        <v>/</v>
      </c>
      <c r="F56" s="140">
        <f>ROWS($B$2:F56)</f>
        <v>55</v>
      </c>
      <c r="G56" s="141" t="str">
        <f t="shared" si="1"/>
        <v/>
      </c>
      <c r="H56" s="141" t="str">
        <f>IFERROR(SMALL(G$2:G$100,ROWS(G$2:$G56)),"")</f>
        <v/>
      </c>
      <c r="I56" s="141" t="str">
        <f t="shared" si="2"/>
        <v/>
      </c>
      <c r="K56" t="str">
        <f t="shared" si="3"/>
        <v/>
      </c>
      <c r="L56" s="141" t="str">
        <f>IFERROR(SMALL(K$2:K$100,ROWS($G$2:K56)),"")</f>
        <v/>
      </c>
      <c r="M56" t="str">
        <f t="shared" si="4"/>
        <v/>
      </c>
    </row>
    <row r="57" spans="1:13" x14ac:dyDescent="0.25">
      <c r="A57" s="140">
        <f>ROWS(A$2:$B57)</f>
        <v>56</v>
      </c>
      <c r="E57" s="141" t="str">
        <f t="shared" si="0"/>
        <v>/</v>
      </c>
      <c r="F57" s="140">
        <f>ROWS($B$2:F57)</f>
        <v>56</v>
      </c>
      <c r="G57" s="141" t="str">
        <f t="shared" si="1"/>
        <v/>
      </c>
      <c r="H57" s="141" t="str">
        <f>IFERROR(SMALL(G$2:G$100,ROWS(G$2:$G57)),"")</f>
        <v/>
      </c>
      <c r="I57" s="141" t="str">
        <f t="shared" si="2"/>
        <v/>
      </c>
      <c r="K57" t="str">
        <f t="shared" si="3"/>
        <v/>
      </c>
      <c r="L57" s="141" t="str">
        <f>IFERROR(SMALL(K$2:K$100,ROWS($G$2:K57)),"")</f>
        <v/>
      </c>
      <c r="M57" t="str">
        <f t="shared" si="4"/>
        <v/>
      </c>
    </row>
    <row r="58" spans="1:13" x14ac:dyDescent="0.25">
      <c r="A58" s="140">
        <f>ROWS(A$2:$B58)</f>
        <v>57</v>
      </c>
      <c r="E58" s="141" t="str">
        <f t="shared" si="0"/>
        <v>/</v>
      </c>
      <c r="F58" s="140">
        <f>ROWS($B$2:F58)</f>
        <v>57</v>
      </c>
      <c r="G58" s="141" t="str">
        <f t="shared" si="1"/>
        <v/>
      </c>
      <c r="H58" s="141" t="str">
        <f>IFERROR(SMALL(G$2:G$100,ROWS(G$2:$G58)),"")</f>
        <v/>
      </c>
      <c r="I58" s="141" t="str">
        <f t="shared" si="2"/>
        <v/>
      </c>
      <c r="K58" t="str">
        <f t="shared" si="3"/>
        <v/>
      </c>
      <c r="L58" s="141" t="str">
        <f>IFERROR(SMALL(K$2:K$100,ROWS($G$2:K58)),"")</f>
        <v/>
      </c>
      <c r="M58" t="str">
        <f t="shared" si="4"/>
        <v/>
      </c>
    </row>
    <row r="59" spans="1:13" x14ac:dyDescent="0.25">
      <c r="A59" s="140">
        <f>ROWS(A$2:$B59)</f>
        <v>58</v>
      </c>
      <c r="E59" s="141" t="str">
        <f t="shared" si="0"/>
        <v>/</v>
      </c>
      <c r="F59" s="140">
        <f>ROWS($B$2:F59)</f>
        <v>58</v>
      </c>
      <c r="G59" s="141" t="str">
        <f t="shared" si="1"/>
        <v/>
      </c>
      <c r="H59" s="141" t="str">
        <f>IFERROR(SMALL(G$2:G$100,ROWS(G$2:$G59)),"")</f>
        <v/>
      </c>
      <c r="I59" s="141" t="str">
        <f t="shared" si="2"/>
        <v/>
      </c>
      <c r="K59" t="str">
        <f t="shared" si="3"/>
        <v/>
      </c>
      <c r="L59" s="141" t="str">
        <f>IFERROR(SMALL(K$2:K$100,ROWS($G$2:K59)),"")</f>
        <v/>
      </c>
      <c r="M59" t="str">
        <f t="shared" si="4"/>
        <v/>
      </c>
    </row>
    <row r="60" spans="1:13" x14ac:dyDescent="0.25">
      <c r="A60" s="140">
        <f>ROWS(A$2:$B60)</f>
        <v>59</v>
      </c>
      <c r="E60" s="141" t="str">
        <f t="shared" si="0"/>
        <v>/</v>
      </c>
      <c r="F60" s="140">
        <f>ROWS($B$2:F60)</f>
        <v>59</v>
      </c>
      <c r="G60" s="141" t="str">
        <f t="shared" si="1"/>
        <v/>
      </c>
      <c r="H60" s="141" t="str">
        <f>IFERROR(SMALL(G$2:G$100,ROWS(G$2:$G60)),"")</f>
        <v/>
      </c>
      <c r="I60" s="141" t="str">
        <f t="shared" si="2"/>
        <v/>
      </c>
      <c r="K60" t="str">
        <f t="shared" si="3"/>
        <v/>
      </c>
      <c r="L60" s="141" t="str">
        <f>IFERROR(SMALL(K$2:K$100,ROWS($G$2:K60)),"")</f>
        <v/>
      </c>
      <c r="M60" t="str">
        <f t="shared" si="4"/>
        <v/>
      </c>
    </row>
    <row r="61" spans="1:13" x14ac:dyDescent="0.25">
      <c r="A61" s="140">
        <f>ROWS(A$2:$B61)</f>
        <v>60</v>
      </c>
      <c r="E61" s="141" t="str">
        <f t="shared" si="0"/>
        <v>/</v>
      </c>
      <c r="F61" s="140">
        <f>ROWS($B$2:F61)</f>
        <v>60</v>
      </c>
      <c r="G61" s="141" t="str">
        <f t="shared" si="1"/>
        <v/>
      </c>
      <c r="H61" s="141" t="str">
        <f>IFERROR(SMALL(G$2:G$100,ROWS(G$2:$G61)),"")</f>
        <v/>
      </c>
      <c r="I61" s="141" t="str">
        <f t="shared" si="2"/>
        <v/>
      </c>
      <c r="K61" t="str">
        <f t="shared" si="3"/>
        <v/>
      </c>
      <c r="L61" s="141" t="str">
        <f>IFERROR(SMALL(K$2:K$100,ROWS($G$2:K61)),"")</f>
        <v/>
      </c>
      <c r="M61" t="str">
        <f t="shared" si="4"/>
        <v/>
      </c>
    </row>
    <row r="62" spans="1:13" x14ac:dyDescent="0.25">
      <c r="A62" s="140">
        <f>ROWS(A$2:$B62)</f>
        <v>61</v>
      </c>
      <c r="E62" s="141" t="str">
        <f t="shared" si="0"/>
        <v>/</v>
      </c>
      <c r="F62" s="140">
        <f>ROWS($B$2:F62)</f>
        <v>61</v>
      </c>
      <c r="G62" s="141" t="str">
        <f t="shared" si="1"/>
        <v/>
      </c>
      <c r="H62" s="141" t="str">
        <f>IFERROR(SMALL(G$2:G$100,ROWS(G$2:$G62)),"")</f>
        <v/>
      </c>
      <c r="I62" s="141" t="str">
        <f t="shared" si="2"/>
        <v/>
      </c>
      <c r="K62" t="str">
        <f t="shared" si="3"/>
        <v/>
      </c>
      <c r="L62" s="141" t="str">
        <f>IFERROR(SMALL(K$2:K$100,ROWS($G$2:K62)),"")</f>
        <v/>
      </c>
      <c r="M62" t="str">
        <f t="shared" si="4"/>
        <v/>
      </c>
    </row>
    <row r="63" spans="1:13" x14ac:dyDescent="0.25">
      <c r="A63" s="140">
        <f>ROWS(A$2:$B63)</f>
        <v>62</v>
      </c>
      <c r="B63"/>
      <c r="C63"/>
      <c r="D63"/>
      <c r="E63" s="141" t="str">
        <f t="shared" si="0"/>
        <v>/</v>
      </c>
      <c r="F63" s="140">
        <f>ROWS($B$2:F63)</f>
        <v>62</v>
      </c>
      <c r="G63" s="141" t="str">
        <f>IF(B63=B62,"",IF(LEN(B63)&lt;1,"",A63))</f>
        <v/>
      </c>
      <c r="H63" s="141" t="str">
        <f>IFERROR(SMALL(G$2:G$100,ROWS(G$2:$G63)),"")</f>
        <v/>
      </c>
      <c r="I63" s="141" t="str">
        <f t="shared" si="2"/>
        <v/>
      </c>
      <c r="K63" t="str">
        <f t="shared" si="3"/>
        <v/>
      </c>
      <c r="L63" s="141" t="str">
        <f>IFERROR(SMALL(K$2:K$100,ROWS($G$2:K63)),"")</f>
        <v/>
      </c>
      <c r="M63" t="str">
        <f t="shared" si="4"/>
        <v/>
      </c>
    </row>
    <row r="64" spans="1:13" x14ac:dyDescent="0.25">
      <c r="A64" s="140">
        <f>ROWS(A$2:$B64)</f>
        <v>63</v>
      </c>
      <c r="B64"/>
      <c r="C64"/>
      <c r="D64"/>
      <c r="E64" s="141" t="str">
        <f t="shared" si="0"/>
        <v>/</v>
      </c>
      <c r="F64" s="140">
        <f>ROWS($B$2:F64)</f>
        <v>63</v>
      </c>
      <c r="G64" s="141" t="str">
        <f t="shared" ref="G64:G100" si="5">IF(B64=B63,"",IF(LEN(B64)&lt;1,"",A64))</f>
        <v/>
      </c>
      <c r="H64" s="141" t="str">
        <f>IFERROR(SMALL(G$2:G$100,ROWS(G$2:$G64)),"")</f>
        <v/>
      </c>
      <c r="I64" s="141" t="str">
        <f t="shared" si="2"/>
        <v/>
      </c>
      <c r="K64" t="str">
        <f t="shared" si="3"/>
        <v/>
      </c>
      <c r="L64" s="141" t="str">
        <f>IFERROR(SMALL(K$2:K$100,ROWS($G$2:K64)),"")</f>
        <v/>
      </c>
      <c r="M64" t="str">
        <f t="shared" si="4"/>
        <v/>
      </c>
    </row>
    <row r="65" spans="1:13" x14ac:dyDescent="0.25">
      <c r="A65" s="140">
        <f>ROWS(A$2:$B65)</f>
        <v>64</v>
      </c>
      <c r="B65"/>
      <c r="C65"/>
      <c r="D65"/>
      <c r="E65" s="141" t="str">
        <f t="shared" si="0"/>
        <v>/</v>
      </c>
      <c r="F65" s="140">
        <f>ROWS($B$2:F65)</f>
        <v>64</v>
      </c>
      <c r="G65" s="141" t="str">
        <f t="shared" si="5"/>
        <v/>
      </c>
      <c r="H65" s="141" t="str">
        <f>IFERROR(SMALL(G$2:G$100,ROWS(G$2:$G65)),"")</f>
        <v/>
      </c>
      <c r="I65" s="141" t="str">
        <f t="shared" si="2"/>
        <v/>
      </c>
      <c r="K65" t="str">
        <f t="shared" si="3"/>
        <v/>
      </c>
      <c r="L65" s="141" t="str">
        <f>IFERROR(SMALL(K$2:K$100,ROWS($G$2:K65)),"")</f>
        <v/>
      </c>
      <c r="M65" t="str">
        <f t="shared" si="4"/>
        <v/>
      </c>
    </row>
    <row r="66" spans="1:13" x14ac:dyDescent="0.25">
      <c r="A66" s="140">
        <f>ROWS(A$2:$B66)</f>
        <v>65</v>
      </c>
      <c r="B66"/>
      <c r="C66"/>
      <c r="D66"/>
      <c r="E66" s="141" t="str">
        <f t="shared" si="0"/>
        <v>/</v>
      </c>
      <c r="F66" s="140">
        <f>ROWS($B$2:F66)</f>
        <v>65</v>
      </c>
      <c r="G66" s="141" t="str">
        <f t="shared" si="5"/>
        <v/>
      </c>
      <c r="H66" s="141" t="str">
        <f>IFERROR(SMALL(G$2:G$100,ROWS(G$2:$G66)),"")</f>
        <v/>
      </c>
      <c r="I66" s="141" t="str">
        <f t="shared" ref="I66:I100" si="6">IFERROR(VLOOKUP(H66,A:B,2,0),IF(H65&lt;&gt;"","&lt;Neu&gt;",""))</f>
        <v/>
      </c>
      <c r="K66" t="str">
        <f t="shared" si="3"/>
        <v/>
      </c>
      <c r="L66" s="141" t="str">
        <f>IFERROR(SMALL(K$2:K$100,ROWS($G$2:K66)),"")</f>
        <v/>
      </c>
      <c r="M66" t="str">
        <f t="shared" si="4"/>
        <v/>
      </c>
    </row>
    <row r="67" spans="1:13" x14ac:dyDescent="0.25">
      <c r="A67" s="140">
        <f>ROWS(A$2:$B67)</f>
        <v>66</v>
      </c>
      <c r="B67"/>
      <c r="C67"/>
      <c r="D67"/>
      <c r="E67" s="141" t="str">
        <f t="shared" ref="E67:E100" si="7">MID(TRIM(B67)&amp;"/"&amp;TRIM(C67),1,255)</f>
        <v>/</v>
      </c>
      <c r="F67" s="140">
        <f>ROWS($B$2:F67)</f>
        <v>66</v>
      </c>
      <c r="G67" s="141" t="str">
        <f t="shared" si="5"/>
        <v/>
      </c>
      <c r="H67" s="141" t="str">
        <f>IFERROR(SMALL(G$2:G$100,ROWS(G$2:$G67)),"")</f>
        <v/>
      </c>
      <c r="I67" s="141" t="str">
        <f t="shared" si="6"/>
        <v/>
      </c>
      <c r="K67" t="str">
        <f t="shared" ref="K67:K100" si="8">IF(AND($J$2=B67,$J$2&lt;&gt;0),A67,"")</f>
        <v/>
      </c>
      <c r="L67" s="141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40">
        <f>ROWS(A$2:$B68)</f>
        <v>67</v>
      </c>
      <c r="B68"/>
      <c r="C68"/>
      <c r="D68"/>
      <c r="E68" s="141" t="str">
        <f t="shared" si="7"/>
        <v>/</v>
      </c>
      <c r="F68" s="140">
        <f>ROWS($B$2:F68)</f>
        <v>67</v>
      </c>
      <c r="G68" s="141" t="str">
        <f t="shared" si="5"/>
        <v/>
      </c>
      <c r="H68" s="141" t="str">
        <f>IFERROR(SMALL(G$2:G$100,ROWS(G$2:$G68)),"")</f>
        <v/>
      </c>
      <c r="I68" s="141" t="str">
        <f t="shared" si="6"/>
        <v/>
      </c>
      <c r="K68" t="str">
        <f t="shared" si="8"/>
        <v/>
      </c>
      <c r="L68" s="141" t="str">
        <f>IFERROR(SMALL(K$2:K$100,ROWS($G$2:K68)),"")</f>
        <v/>
      </c>
      <c r="M68" t="str">
        <f t="shared" si="9"/>
        <v/>
      </c>
    </row>
    <row r="69" spans="1:13" x14ac:dyDescent="0.25">
      <c r="A69" s="140">
        <f>ROWS(A$2:$B69)</f>
        <v>68</v>
      </c>
      <c r="B69"/>
      <c r="C69"/>
      <c r="D69"/>
      <c r="E69" s="141" t="str">
        <f t="shared" si="7"/>
        <v>/</v>
      </c>
      <c r="F69" s="140">
        <f>ROWS($B$2:F69)</f>
        <v>68</v>
      </c>
      <c r="G69" s="141" t="str">
        <f t="shared" si="5"/>
        <v/>
      </c>
      <c r="H69" s="141" t="str">
        <f>IFERROR(SMALL(G$2:G$100,ROWS(G$2:$G69)),"")</f>
        <v/>
      </c>
      <c r="I69" s="141" t="str">
        <f t="shared" si="6"/>
        <v/>
      </c>
      <c r="K69" t="str">
        <f t="shared" si="8"/>
        <v/>
      </c>
      <c r="L69" s="141" t="str">
        <f>IFERROR(SMALL(K$2:K$100,ROWS($G$2:K69)),"")</f>
        <v/>
      </c>
      <c r="M69" t="str">
        <f t="shared" si="9"/>
        <v/>
      </c>
    </row>
    <row r="70" spans="1:13" x14ac:dyDescent="0.25">
      <c r="A70" s="140">
        <f>ROWS(A$2:$B70)</f>
        <v>69</v>
      </c>
      <c r="B70"/>
      <c r="C70"/>
      <c r="D70"/>
      <c r="E70" s="141" t="str">
        <f t="shared" si="7"/>
        <v>/</v>
      </c>
      <c r="F70" s="140">
        <f>ROWS($B$2:F70)</f>
        <v>69</v>
      </c>
      <c r="G70" s="141" t="str">
        <f t="shared" si="5"/>
        <v/>
      </c>
      <c r="H70" s="141" t="str">
        <f>IFERROR(SMALL(G$2:G$100,ROWS(G$2:$G70)),"")</f>
        <v/>
      </c>
      <c r="I70" s="141" t="str">
        <f t="shared" si="6"/>
        <v/>
      </c>
      <c r="K70" t="str">
        <f t="shared" si="8"/>
        <v/>
      </c>
      <c r="L70" s="141" t="str">
        <f>IFERROR(SMALL(K$2:K$100,ROWS($G$2:K70)),"")</f>
        <v/>
      </c>
      <c r="M70" t="str">
        <f t="shared" si="9"/>
        <v/>
      </c>
    </row>
    <row r="71" spans="1:13" x14ac:dyDescent="0.25">
      <c r="A71" s="140">
        <f>ROWS(A$2:$B71)</f>
        <v>70</v>
      </c>
      <c r="B71"/>
      <c r="C71"/>
      <c r="D71"/>
      <c r="E71" s="141" t="str">
        <f t="shared" si="7"/>
        <v>/</v>
      </c>
      <c r="F71" s="140">
        <f>ROWS($B$2:F71)</f>
        <v>70</v>
      </c>
      <c r="G71" s="141" t="str">
        <f t="shared" si="5"/>
        <v/>
      </c>
      <c r="H71" s="141" t="str">
        <f>IFERROR(SMALL(G$2:G$100,ROWS(G$2:$G71)),"")</f>
        <v/>
      </c>
      <c r="I71" s="141" t="str">
        <f t="shared" si="6"/>
        <v/>
      </c>
      <c r="K71" t="str">
        <f t="shared" si="8"/>
        <v/>
      </c>
      <c r="L71" s="141" t="str">
        <f>IFERROR(SMALL(K$2:K$100,ROWS($G$2:K71)),"")</f>
        <v/>
      </c>
      <c r="M71" t="str">
        <f t="shared" si="9"/>
        <v/>
      </c>
    </row>
    <row r="72" spans="1:13" x14ac:dyDescent="0.25">
      <c r="A72" s="140">
        <f>ROWS(A$2:$B72)</f>
        <v>71</v>
      </c>
      <c r="B72"/>
      <c r="C72"/>
      <c r="D72"/>
      <c r="E72" s="141" t="str">
        <f t="shared" si="7"/>
        <v>/</v>
      </c>
      <c r="F72" s="140">
        <f>ROWS($B$2:F72)</f>
        <v>71</v>
      </c>
      <c r="G72" s="141" t="str">
        <f t="shared" si="5"/>
        <v/>
      </c>
      <c r="H72" s="141" t="str">
        <f>IFERROR(SMALL(G$2:G$100,ROWS(G$2:$G72)),"")</f>
        <v/>
      </c>
      <c r="I72" s="141" t="str">
        <f t="shared" si="6"/>
        <v/>
      </c>
      <c r="K72" t="str">
        <f t="shared" si="8"/>
        <v/>
      </c>
      <c r="L72" s="141" t="str">
        <f>IFERROR(SMALL(K$2:K$100,ROWS($G$2:K72)),"")</f>
        <v/>
      </c>
      <c r="M72" t="str">
        <f t="shared" si="9"/>
        <v/>
      </c>
    </row>
    <row r="73" spans="1:13" x14ac:dyDescent="0.25">
      <c r="A73" s="140">
        <f>ROWS(A$2:$B73)</f>
        <v>72</v>
      </c>
      <c r="B73"/>
      <c r="C73"/>
      <c r="D73"/>
      <c r="E73" s="141" t="str">
        <f t="shared" si="7"/>
        <v>/</v>
      </c>
      <c r="F73" s="140">
        <f>ROWS($B$2:F73)</f>
        <v>72</v>
      </c>
      <c r="G73" s="141" t="str">
        <f t="shared" si="5"/>
        <v/>
      </c>
      <c r="H73" s="141" t="str">
        <f>IFERROR(SMALL(G$2:G$100,ROWS(G$2:$G73)),"")</f>
        <v/>
      </c>
      <c r="I73" s="141" t="str">
        <f t="shared" si="6"/>
        <v/>
      </c>
      <c r="K73" t="str">
        <f t="shared" si="8"/>
        <v/>
      </c>
      <c r="L73" s="141" t="str">
        <f>IFERROR(SMALL(K$2:K$100,ROWS($G$2:K73)),"")</f>
        <v/>
      </c>
      <c r="M73" t="str">
        <f t="shared" si="9"/>
        <v/>
      </c>
    </row>
    <row r="74" spans="1:13" x14ac:dyDescent="0.25">
      <c r="A74" s="140">
        <f>ROWS(A$2:$B74)</f>
        <v>73</v>
      </c>
      <c r="B74"/>
      <c r="C74"/>
      <c r="D74"/>
      <c r="E74" s="141" t="str">
        <f t="shared" si="7"/>
        <v>/</v>
      </c>
      <c r="F74" s="140">
        <f>ROWS($B$2:F74)</f>
        <v>73</v>
      </c>
      <c r="G74" s="141" t="str">
        <f t="shared" si="5"/>
        <v/>
      </c>
      <c r="H74" s="141" t="str">
        <f>IFERROR(SMALL(G$2:G$100,ROWS(G$2:$G74)),"")</f>
        <v/>
      </c>
      <c r="I74" s="141" t="str">
        <f t="shared" si="6"/>
        <v/>
      </c>
      <c r="K74" t="str">
        <f t="shared" si="8"/>
        <v/>
      </c>
      <c r="L74" s="141" t="str">
        <f>IFERROR(SMALL(K$2:K$100,ROWS($G$2:K74)),"")</f>
        <v/>
      </c>
      <c r="M74" t="str">
        <f t="shared" si="9"/>
        <v/>
      </c>
    </row>
    <row r="75" spans="1:13" x14ac:dyDescent="0.25">
      <c r="A75" s="140">
        <f>ROWS(A$2:$B75)</f>
        <v>74</v>
      </c>
      <c r="B75"/>
      <c r="C75"/>
      <c r="D75"/>
      <c r="E75" s="141" t="str">
        <f t="shared" si="7"/>
        <v>/</v>
      </c>
      <c r="F75" s="140">
        <f>ROWS($B$2:F75)</f>
        <v>74</v>
      </c>
      <c r="G75" s="141" t="str">
        <f t="shared" si="5"/>
        <v/>
      </c>
      <c r="H75" s="141" t="str">
        <f>IFERROR(SMALL(G$2:G$100,ROWS(G$2:$G75)),"")</f>
        <v/>
      </c>
      <c r="I75" s="141" t="str">
        <f t="shared" si="6"/>
        <v/>
      </c>
      <c r="K75" t="str">
        <f t="shared" si="8"/>
        <v/>
      </c>
      <c r="L75" s="141" t="str">
        <f>IFERROR(SMALL(K$2:K$100,ROWS($G$2:K75)),"")</f>
        <v/>
      </c>
      <c r="M75" t="str">
        <f t="shared" si="9"/>
        <v/>
      </c>
    </row>
    <row r="76" spans="1:13" x14ac:dyDescent="0.25">
      <c r="A76" s="140">
        <f>ROWS(A$2:$B76)</f>
        <v>75</v>
      </c>
      <c r="B76"/>
      <c r="C76"/>
      <c r="D76"/>
      <c r="E76" s="141" t="str">
        <f t="shared" si="7"/>
        <v>/</v>
      </c>
      <c r="F76" s="140">
        <f>ROWS($B$2:F76)</f>
        <v>75</v>
      </c>
      <c r="G76" s="141" t="str">
        <f t="shared" si="5"/>
        <v/>
      </c>
      <c r="H76" s="141" t="str">
        <f>IFERROR(SMALL(G$2:G$100,ROWS(G$2:$G76)),"")</f>
        <v/>
      </c>
      <c r="I76" s="141" t="str">
        <f t="shared" si="6"/>
        <v/>
      </c>
      <c r="K76" t="str">
        <f t="shared" si="8"/>
        <v/>
      </c>
      <c r="L76" s="141" t="str">
        <f>IFERROR(SMALL(K$2:K$100,ROWS($G$2:K76)),"")</f>
        <v/>
      </c>
      <c r="M76" t="str">
        <f t="shared" si="9"/>
        <v/>
      </c>
    </row>
    <row r="77" spans="1:13" x14ac:dyDescent="0.25">
      <c r="A77" s="140">
        <f>ROWS(A$2:$B77)</f>
        <v>76</v>
      </c>
      <c r="B77"/>
      <c r="C77"/>
      <c r="D77"/>
      <c r="E77" s="141" t="str">
        <f t="shared" si="7"/>
        <v>/</v>
      </c>
      <c r="F77" s="140">
        <f>ROWS($B$2:F77)</f>
        <v>76</v>
      </c>
      <c r="G77" s="141" t="str">
        <f t="shared" si="5"/>
        <v/>
      </c>
      <c r="H77" s="141" t="str">
        <f>IFERROR(SMALL(G$2:G$100,ROWS(G$2:$G77)),"")</f>
        <v/>
      </c>
      <c r="I77" s="141" t="str">
        <f t="shared" si="6"/>
        <v/>
      </c>
      <c r="K77" t="str">
        <f t="shared" si="8"/>
        <v/>
      </c>
      <c r="L77" s="141" t="str">
        <f>IFERROR(SMALL(K$2:K$100,ROWS($G$2:K77)),"")</f>
        <v/>
      </c>
      <c r="M77" t="str">
        <f t="shared" si="9"/>
        <v/>
      </c>
    </row>
    <row r="78" spans="1:13" x14ac:dyDescent="0.25">
      <c r="A78" s="140">
        <f>ROWS(A$2:$B78)</f>
        <v>77</v>
      </c>
      <c r="B78"/>
      <c r="C78"/>
      <c r="D78"/>
      <c r="E78" s="141" t="str">
        <f t="shared" si="7"/>
        <v>/</v>
      </c>
      <c r="F78" s="140">
        <f>ROWS($B$2:F78)</f>
        <v>77</v>
      </c>
      <c r="G78" s="141" t="str">
        <f t="shared" si="5"/>
        <v/>
      </c>
      <c r="H78" s="141" t="str">
        <f>IFERROR(SMALL(G$2:G$100,ROWS(G$2:$G78)),"")</f>
        <v/>
      </c>
      <c r="I78" s="141" t="str">
        <f t="shared" si="6"/>
        <v/>
      </c>
      <c r="K78" t="str">
        <f t="shared" si="8"/>
        <v/>
      </c>
      <c r="L78" s="141" t="str">
        <f>IFERROR(SMALL(K$2:K$100,ROWS($G$2:K78)),"")</f>
        <v/>
      </c>
      <c r="M78" t="str">
        <f t="shared" si="9"/>
        <v/>
      </c>
    </row>
    <row r="79" spans="1:13" x14ac:dyDescent="0.25">
      <c r="A79" s="140">
        <f>ROWS(A$2:$B79)</f>
        <v>78</v>
      </c>
      <c r="B79"/>
      <c r="C79"/>
      <c r="D79"/>
      <c r="E79" s="141" t="str">
        <f t="shared" si="7"/>
        <v>/</v>
      </c>
      <c r="F79" s="140">
        <f>ROWS($B$2:F79)</f>
        <v>78</v>
      </c>
      <c r="G79" s="141" t="str">
        <f t="shared" si="5"/>
        <v/>
      </c>
      <c r="H79" s="141" t="str">
        <f>IFERROR(SMALL(G$2:G$100,ROWS(G$2:$G79)),"")</f>
        <v/>
      </c>
      <c r="I79" s="141" t="str">
        <f t="shared" si="6"/>
        <v/>
      </c>
      <c r="K79" t="str">
        <f t="shared" si="8"/>
        <v/>
      </c>
      <c r="L79" s="141" t="str">
        <f>IFERROR(SMALL(K$2:K$100,ROWS($G$2:K79)),"")</f>
        <v/>
      </c>
      <c r="M79" t="str">
        <f t="shared" si="9"/>
        <v/>
      </c>
    </row>
    <row r="80" spans="1:13" x14ac:dyDescent="0.25">
      <c r="A80" s="140">
        <f>ROWS(A$2:$B80)</f>
        <v>79</v>
      </c>
      <c r="B80"/>
      <c r="C80"/>
      <c r="D80"/>
      <c r="E80" s="141" t="str">
        <f t="shared" si="7"/>
        <v>/</v>
      </c>
      <c r="F80" s="140">
        <f>ROWS($B$2:F80)</f>
        <v>79</v>
      </c>
      <c r="G80" s="141" t="str">
        <f t="shared" si="5"/>
        <v/>
      </c>
      <c r="H80" s="141" t="str">
        <f>IFERROR(SMALL(G$2:G$100,ROWS(G$2:$G80)),"")</f>
        <v/>
      </c>
      <c r="I80" s="141" t="str">
        <f t="shared" si="6"/>
        <v/>
      </c>
      <c r="K80" t="str">
        <f t="shared" si="8"/>
        <v/>
      </c>
      <c r="L80" s="141" t="str">
        <f>IFERROR(SMALL(K$2:K$100,ROWS($G$2:K80)),"")</f>
        <v/>
      </c>
      <c r="M80" t="str">
        <f t="shared" si="9"/>
        <v/>
      </c>
    </row>
    <row r="81" spans="1:13" x14ac:dyDescent="0.25">
      <c r="A81" s="140">
        <f>ROWS(A$2:$B81)</f>
        <v>80</v>
      </c>
      <c r="B81"/>
      <c r="C81"/>
      <c r="D81"/>
      <c r="E81" s="141" t="str">
        <f t="shared" si="7"/>
        <v>/</v>
      </c>
      <c r="F81" s="140">
        <f>ROWS($B$2:F81)</f>
        <v>80</v>
      </c>
      <c r="G81" s="141" t="str">
        <f t="shared" si="5"/>
        <v/>
      </c>
      <c r="H81" s="141" t="str">
        <f>IFERROR(SMALL(G$2:G$100,ROWS(G$2:$G81)),"")</f>
        <v/>
      </c>
      <c r="I81" s="141" t="str">
        <f t="shared" si="6"/>
        <v/>
      </c>
      <c r="K81" t="str">
        <f t="shared" si="8"/>
        <v/>
      </c>
      <c r="L81" s="141" t="str">
        <f>IFERROR(SMALL(K$2:K$100,ROWS($G$2:K81)),"")</f>
        <v/>
      </c>
      <c r="M81" t="str">
        <f t="shared" si="9"/>
        <v/>
      </c>
    </row>
    <row r="82" spans="1:13" x14ac:dyDescent="0.25">
      <c r="A82" s="140">
        <f>ROWS(A$2:$B82)</f>
        <v>81</v>
      </c>
      <c r="B82"/>
      <c r="C82"/>
      <c r="D82"/>
      <c r="E82" s="141" t="str">
        <f t="shared" si="7"/>
        <v>/</v>
      </c>
      <c r="F82" s="140">
        <f>ROWS($B$2:F82)</f>
        <v>81</v>
      </c>
      <c r="G82" s="141" t="str">
        <f t="shared" si="5"/>
        <v/>
      </c>
      <c r="H82" s="141" t="str">
        <f>IFERROR(SMALL(G$2:G$100,ROWS(G$2:$G82)),"")</f>
        <v/>
      </c>
      <c r="I82" s="141" t="str">
        <f t="shared" si="6"/>
        <v/>
      </c>
      <c r="K82" t="str">
        <f t="shared" si="8"/>
        <v/>
      </c>
      <c r="L82" s="141" t="str">
        <f>IFERROR(SMALL(K$2:K$100,ROWS($G$2:K82)),"")</f>
        <v/>
      </c>
      <c r="M82" t="str">
        <f t="shared" si="9"/>
        <v/>
      </c>
    </row>
    <row r="83" spans="1:13" x14ac:dyDescent="0.25">
      <c r="A83" s="140">
        <f>ROWS(A$2:$B83)</f>
        <v>82</v>
      </c>
      <c r="B83"/>
      <c r="C83"/>
      <c r="D83"/>
      <c r="E83" s="141" t="str">
        <f t="shared" si="7"/>
        <v>/</v>
      </c>
      <c r="F83" s="140">
        <f>ROWS($B$2:F83)</f>
        <v>82</v>
      </c>
      <c r="G83" s="141" t="str">
        <f t="shared" si="5"/>
        <v/>
      </c>
      <c r="H83" s="141" t="str">
        <f>IFERROR(SMALL(G$2:G$100,ROWS(G$2:$G83)),"")</f>
        <v/>
      </c>
      <c r="I83" s="141" t="str">
        <f t="shared" si="6"/>
        <v/>
      </c>
      <c r="K83" t="str">
        <f t="shared" si="8"/>
        <v/>
      </c>
      <c r="L83" s="141" t="str">
        <f>IFERROR(SMALL(K$2:K$100,ROWS($G$2:K83)),"")</f>
        <v/>
      </c>
      <c r="M83" t="str">
        <f t="shared" si="9"/>
        <v/>
      </c>
    </row>
    <row r="84" spans="1:13" x14ac:dyDescent="0.25">
      <c r="A84" s="140">
        <f>ROWS(A$2:$B84)</f>
        <v>83</v>
      </c>
      <c r="B84"/>
      <c r="C84"/>
      <c r="D84"/>
      <c r="E84" s="141" t="str">
        <f t="shared" si="7"/>
        <v>/</v>
      </c>
      <c r="F84" s="140">
        <f>ROWS($B$2:F84)</f>
        <v>83</v>
      </c>
      <c r="G84" s="141" t="str">
        <f t="shared" si="5"/>
        <v/>
      </c>
      <c r="H84" s="141" t="str">
        <f>IFERROR(SMALL(G$2:G$100,ROWS(G$2:$G84)),"")</f>
        <v/>
      </c>
      <c r="I84" s="141" t="str">
        <f t="shared" si="6"/>
        <v/>
      </c>
      <c r="K84" t="str">
        <f t="shared" si="8"/>
        <v/>
      </c>
      <c r="L84" s="141" t="str">
        <f>IFERROR(SMALL(K$2:K$100,ROWS($G$2:K84)),"")</f>
        <v/>
      </c>
      <c r="M84" t="str">
        <f t="shared" si="9"/>
        <v/>
      </c>
    </row>
    <row r="85" spans="1:13" x14ac:dyDescent="0.25">
      <c r="A85" s="140">
        <f>ROWS(A$2:$B85)</f>
        <v>84</v>
      </c>
      <c r="B85"/>
      <c r="C85"/>
      <c r="D85"/>
      <c r="E85" s="141" t="str">
        <f t="shared" si="7"/>
        <v>/</v>
      </c>
      <c r="F85" s="140">
        <f>ROWS($B$2:F85)</f>
        <v>84</v>
      </c>
      <c r="G85" s="141" t="str">
        <f t="shared" si="5"/>
        <v/>
      </c>
      <c r="H85" s="141" t="str">
        <f>IFERROR(SMALL(G$2:G$100,ROWS(G$2:$G85)),"")</f>
        <v/>
      </c>
      <c r="I85" s="141" t="str">
        <f t="shared" si="6"/>
        <v/>
      </c>
      <c r="K85" t="str">
        <f t="shared" si="8"/>
        <v/>
      </c>
      <c r="L85" s="141" t="str">
        <f>IFERROR(SMALL(K$2:K$100,ROWS($G$2:K85)),"")</f>
        <v/>
      </c>
      <c r="M85" t="str">
        <f t="shared" si="9"/>
        <v/>
      </c>
    </row>
    <row r="86" spans="1:13" x14ac:dyDescent="0.25">
      <c r="A86" s="140">
        <f>ROWS(A$2:$B86)</f>
        <v>85</v>
      </c>
      <c r="B86"/>
      <c r="C86"/>
      <c r="D86"/>
      <c r="E86" s="141" t="str">
        <f t="shared" si="7"/>
        <v>/</v>
      </c>
      <c r="F86" s="140">
        <f>ROWS($B$2:F86)</f>
        <v>85</v>
      </c>
      <c r="G86" s="141" t="str">
        <f t="shared" si="5"/>
        <v/>
      </c>
      <c r="H86" s="141" t="str">
        <f>IFERROR(SMALL(G$2:G$100,ROWS(G$2:$G86)),"")</f>
        <v/>
      </c>
      <c r="I86" s="141" t="str">
        <f t="shared" si="6"/>
        <v/>
      </c>
      <c r="K86" t="str">
        <f t="shared" si="8"/>
        <v/>
      </c>
      <c r="L86" s="141" t="str">
        <f>IFERROR(SMALL(K$2:K$100,ROWS($G$2:K86)),"")</f>
        <v/>
      </c>
      <c r="M86" t="str">
        <f t="shared" si="9"/>
        <v/>
      </c>
    </row>
    <row r="87" spans="1:13" x14ac:dyDescent="0.25">
      <c r="A87" s="140">
        <f>ROWS(A$2:$B87)</f>
        <v>86</v>
      </c>
      <c r="B87"/>
      <c r="C87"/>
      <c r="D87"/>
      <c r="E87" s="141" t="str">
        <f t="shared" si="7"/>
        <v>/</v>
      </c>
      <c r="F87" s="140">
        <f>ROWS($B$2:F87)</f>
        <v>86</v>
      </c>
      <c r="G87" s="141" t="str">
        <f t="shared" si="5"/>
        <v/>
      </c>
      <c r="H87" s="141" t="str">
        <f>IFERROR(SMALL(G$2:G$100,ROWS(G$2:$G87)),"")</f>
        <v/>
      </c>
      <c r="I87" s="141" t="str">
        <f t="shared" si="6"/>
        <v/>
      </c>
      <c r="K87" t="str">
        <f t="shared" si="8"/>
        <v/>
      </c>
      <c r="L87" s="141" t="str">
        <f>IFERROR(SMALL(K$2:K$100,ROWS($G$2:K87)),"")</f>
        <v/>
      </c>
      <c r="M87" t="str">
        <f t="shared" si="9"/>
        <v/>
      </c>
    </row>
    <row r="88" spans="1:13" x14ac:dyDescent="0.25">
      <c r="A88" s="140">
        <f>ROWS(A$2:$B88)</f>
        <v>87</v>
      </c>
      <c r="B88"/>
      <c r="C88"/>
      <c r="D88"/>
      <c r="E88" s="141" t="str">
        <f t="shared" si="7"/>
        <v>/</v>
      </c>
      <c r="F88" s="140">
        <f>ROWS($B$2:F88)</f>
        <v>87</v>
      </c>
      <c r="G88" s="141" t="str">
        <f t="shared" si="5"/>
        <v/>
      </c>
      <c r="H88" s="141" t="str">
        <f>IFERROR(SMALL(G$2:G$100,ROWS(G$2:$G88)),"")</f>
        <v/>
      </c>
      <c r="I88" s="141" t="str">
        <f t="shared" si="6"/>
        <v/>
      </c>
      <c r="K88" t="str">
        <f t="shared" si="8"/>
        <v/>
      </c>
      <c r="L88" s="141" t="str">
        <f>IFERROR(SMALL(K$2:K$100,ROWS($G$2:K88)),"")</f>
        <v/>
      </c>
      <c r="M88" t="str">
        <f t="shared" si="9"/>
        <v/>
      </c>
    </row>
    <row r="89" spans="1:13" x14ac:dyDescent="0.25">
      <c r="A89" s="140">
        <f>ROWS(A$2:$B89)</f>
        <v>88</v>
      </c>
      <c r="B89"/>
      <c r="C89"/>
      <c r="D89"/>
      <c r="E89" s="141" t="str">
        <f t="shared" si="7"/>
        <v>/</v>
      </c>
      <c r="F89" s="140">
        <f>ROWS($B$2:F89)</f>
        <v>88</v>
      </c>
      <c r="G89" s="141" t="str">
        <f t="shared" si="5"/>
        <v/>
      </c>
      <c r="H89" s="141" t="str">
        <f>IFERROR(SMALL(G$2:G$100,ROWS(G$2:$G89)),"")</f>
        <v/>
      </c>
      <c r="I89" s="141" t="str">
        <f t="shared" si="6"/>
        <v/>
      </c>
      <c r="K89" t="str">
        <f t="shared" si="8"/>
        <v/>
      </c>
      <c r="L89" s="141" t="str">
        <f>IFERROR(SMALL(K$2:K$100,ROWS($G$2:K89)),"")</f>
        <v/>
      </c>
      <c r="M89" t="str">
        <f t="shared" si="9"/>
        <v/>
      </c>
    </row>
    <row r="90" spans="1:13" x14ac:dyDescent="0.25">
      <c r="A90" s="140">
        <f>ROWS(A$2:$B90)</f>
        <v>89</v>
      </c>
      <c r="B90"/>
      <c r="C90"/>
      <c r="D90"/>
      <c r="E90" s="141" t="str">
        <f t="shared" si="7"/>
        <v>/</v>
      </c>
      <c r="F90" s="140">
        <f>ROWS($B$2:F90)</f>
        <v>89</v>
      </c>
      <c r="G90" s="141" t="str">
        <f t="shared" si="5"/>
        <v/>
      </c>
      <c r="H90" s="141" t="str">
        <f>IFERROR(SMALL(G$2:G$100,ROWS(G$2:$G90)),"")</f>
        <v/>
      </c>
      <c r="I90" s="141" t="str">
        <f t="shared" si="6"/>
        <v/>
      </c>
      <c r="K90" t="str">
        <f t="shared" si="8"/>
        <v/>
      </c>
      <c r="L90" s="141" t="str">
        <f>IFERROR(SMALL(K$2:K$100,ROWS($G$2:K90)),"")</f>
        <v/>
      </c>
      <c r="M90" t="str">
        <f t="shared" si="9"/>
        <v/>
      </c>
    </row>
    <row r="91" spans="1:13" x14ac:dyDescent="0.25">
      <c r="A91" s="140">
        <f>ROWS(A$2:$B91)</f>
        <v>90</v>
      </c>
      <c r="B91"/>
      <c r="C91"/>
      <c r="D91"/>
      <c r="E91" s="141" t="str">
        <f t="shared" si="7"/>
        <v>/</v>
      </c>
      <c r="F91" s="140">
        <f>ROWS($B$2:F91)</f>
        <v>90</v>
      </c>
      <c r="G91" s="141" t="str">
        <f t="shared" si="5"/>
        <v/>
      </c>
      <c r="H91" s="141" t="str">
        <f>IFERROR(SMALL(G$2:G$100,ROWS(G$2:$G91)),"")</f>
        <v/>
      </c>
      <c r="I91" s="141" t="str">
        <f t="shared" si="6"/>
        <v/>
      </c>
      <c r="K91" t="str">
        <f t="shared" si="8"/>
        <v/>
      </c>
      <c r="L91" s="141" t="str">
        <f>IFERROR(SMALL(K$2:K$100,ROWS($G$2:K91)),"")</f>
        <v/>
      </c>
      <c r="M91" t="str">
        <f t="shared" si="9"/>
        <v/>
      </c>
    </row>
    <row r="92" spans="1:13" x14ac:dyDescent="0.25">
      <c r="A92" s="140">
        <f>ROWS(A$2:$B92)</f>
        <v>91</v>
      </c>
      <c r="B92"/>
      <c r="C92"/>
      <c r="D92"/>
      <c r="E92" s="141" t="str">
        <f t="shared" si="7"/>
        <v>/</v>
      </c>
      <c r="F92" s="140">
        <f>ROWS($B$2:F92)</f>
        <v>91</v>
      </c>
      <c r="G92" s="141" t="str">
        <f t="shared" si="5"/>
        <v/>
      </c>
      <c r="H92" s="141" t="str">
        <f>IFERROR(SMALL(G$2:G$100,ROWS(G$2:$G92)),"")</f>
        <v/>
      </c>
      <c r="I92" s="141" t="str">
        <f t="shared" si="6"/>
        <v/>
      </c>
      <c r="K92" t="str">
        <f t="shared" si="8"/>
        <v/>
      </c>
      <c r="L92" s="141" t="str">
        <f>IFERROR(SMALL(K$2:K$100,ROWS($G$2:K92)),"")</f>
        <v/>
      </c>
      <c r="M92" t="str">
        <f t="shared" si="9"/>
        <v/>
      </c>
    </row>
    <row r="93" spans="1:13" x14ac:dyDescent="0.25">
      <c r="A93" s="140">
        <f>ROWS(A$2:$B93)</f>
        <v>92</v>
      </c>
      <c r="B93"/>
      <c r="C93"/>
      <c r="D93"/>
      <c r="E93" s="141" t="str">
        <f t="shared" si="7"/>
        <v>/</v>
      </c>
      <c r="F93" s="140">
        <f>ROWS($B$2:F93)</f>
        <v>92</v>
      </c>
      <c r="G93" s="141" t="str">
        <f t="shared" si="5"/>
        <v/>
      </c>
      <c r="H93" s="141" t="str">
        <f>IFERROR(SMALL(G$2:G$100,ROWS(G$2:$G93)),"")</f>
        <v/>
      </c>
      <c r="I93" s="141" t="str">
        <f t="shared" si="6"/>
        <v/>
      </c>
      <c r="K93" t="str">
        <f t="shared" si="8"/>
        <v/>
      </c>
      <c r="L93" s="141" t="str">
        <f>IFERROR(SMALL(K$2:K$100,ROWS($G$2:K93)),"")</f>
        <v/>
      </c>
      <c r="M93" t="str">
        <f t="shared" si="9"/>
        <v/>
      </c>
    </row>
    <row r="94" spans="1:13" x14ac:dyDescent="0.25">
      <c r="A94" s="140">
        <f>ROWS(A$2:$B94)</f>
        <v>93</v>
      </c>
      <c r="B94"/>
      <c r="C94"/>
      <c r="D94"/>
      <c r="E94" s="141" t="str">
        <f t="shared" si="7"/>
        <v>/</v>
      </c>
      <c r="F94" s="140">
        <f>ROWS($B$2:F94)</f>
        <v>93</v>
      </c>
      <c r="G94" s="141" t="str">
        <f t="shared" si="5"/>
        <v/>
      </c>
      <c r="H94" s="141" t="str">
        <f>IFERROR(SMALL(G$2:G$100,ROWS(G$2:$G94)),"")</f>
        <v/>
      </c>
      <c r="I94" s="141" t="str">
        <f t="shared" si="6"/>
        <v/>
      </c>
      <c r="K94" t="str">
        <f t="shared" si="8"/>
        <v/>
      </c>
      <c r="L94" s="141" t="str">
        <f>IFERROR(SMALL(K$2:K$100,ROWS($G$2:K94)),"")</f>
        <v/>
      </c>
      <c r="M94" t="str">
        <f t="shared" si="9"/>
        <v/>
      </c>
    </row>
    <row r="95" spans="1:13" x14ac:dyDescent="0.25">
      <c r="A95" s="140">
        <f>ROWS(A$2:$B95)</f>
        <v>94</v>
      </c>
      <c r="B95"/>
      <c r="C95"/>
      <c r="D95"/>
      <c r="E95" s="141" t="str">
        <f t="shared" si="7"/>
        <v>/</v>
      </c>
      <c r="F95" s="140">
        <f>ROWS($B$2:F95)</f>
        <v>94</v>
      </c>
      <c r="G95" s="141" t="str">
        <f t="shared" si="5"/>
        <v/>
      </c>
      <c r="H95" s="141" t="str">
        <f>IFERROR(SMALL(G$2:G$100,ROWS(G$2:$G95)),"")</f>
        <v/>
      </c>
      <c r="I95" s="141" t="str">
        <f t="shared" si="6"/>
        <v/>
      </c>
      <c r="K95" t="str">
        <f t="shared" si="8"/>
        <v/>
      </c>
      <c r="L95" s="141" t="str">
        <f>IFERROR(SMALL(K$2:K$100,ROWS($G$2:K95)),"")</f>
        <v/>
      </c>
      <c r="M95" t="str">
        <f t="shared" si="9"/>
        <v/>
      </c>
    </row>
    <row r="96" spans="1:13" x14ac:dyDescent="0.25">
      <c r="A96" s="140">
        <f>ROWS(A$2:$B96)</f>
        <v>95</v>
      </c>
      <c r="B96"/>
      <c r="C96"/>
      <c r="D96"/>
      <c r="E96" s="141" t="str">
        <f t="shared" si="7"/>
        <v>/</v>
      </c>
      <c r="F96" s="140">
        <f>ROWS($B$2:F96)</f>
        <v>95</v>
      </c>
      <c r="G96" s="141" t="str">
        <f t="shared" si="5"/>
        <v/>
      </c>
      <c r="H96" s="141" t="str">
        <f>IFERROR(SMALL(G$2:G$100,ROWS(G$2:$G96)),"")</f>
        <v/>
      </c>
      <c r="I96" s="141" t="str">
        <f t="shared" si="6"/>
        <v/>
      </c>
      <c r="K96" t="str">
        <f t="shared" si="8"/>
        <v/>
      </c>
      <c r="L96" s="141" t="str">
        <f>IFERROR(SMALL(K$2:K$100,ROWS($G$2:K96)),"")</f>
        <v/>
      </c>
      <c r="M96" t="str">
        <f t="shared" si="9"/>
        <v/>
      </c>
    </row>
    <row r="97" spans="1:13" x14ac:dyDescent="0.25">
      <c r="A97" s="140">
        <f>ROWS(A$2:$B97)</f>
        <v>96</v>
      </c>
      <c r="B97"/>
      <c r="C97"/>
      <c r="D97"/>
      <c r="E97" s="141" t="str">
        <f t="shared" si="7"/>
        <v>/</v>
      </c>
      <c r="F97" s="140">
        <f>ROWS($B$2:F97)</f>
        <v>96</v>
      </c>
      <c r="G97" s="141" t="str">
        <f t="shared" si="5"/>
        <v/>
      </c>
      <c r="H97" s="141" t="str">
        <f>IFERROR(SMALL(G$2:G$100,ROWS(G$2:$G97)),"")</f>
        <v/>
      </c>
      <c r="I97" s="141" t="str">
        <f t="shared" si="6"/>
        <v/>
      </c>
      <c r="K97" t="str">
        <f t="shared" si="8"/>
        <v/>
      </c>
      <c r="L97" s="141" t="str">
        <f>IFERROR(SMALL(K$2:K$100,ROWS($G$2:K97)),"")</f>
        <v/>
      </c>
      <c r="M97" t="str">
        <f t="shared" si="9"/>
        <v/>
      </c>
    </row>
    <row r="98" spans="1:13" x14ac:dyDescent="0.25">
      <c r="A98" s="140">
        <f>ROWS(A$2:$B98)</f>
        <v>97</v>
      </c>
      <c r="B98"/>
      <c r="C98"/>
      <c r="D98"/>
      <c r="E98" s="141" t="str">
        <f t="shared" si="7"/>
        <v>/</v>
      </c>
      <c r="F98" s="140">
        <f>ROWS($B$2:F98)</f>
        <v>97</v>
      </c>
      <c r="G98" s="141" t="str">
        <f t="shared" si="5"/>
        <v/>
      </c>
      <c r="H98" s="141" t="str">
        <f>IFERROR(SMALL(G$2:G$100,ROWS(G$2:$G98)),"")</f>
        <v/>
      </c>
      <c r="I98" s="141" t="str">
        <f t="shared" si="6"/>
        <v/>
      </c>
      <c r="K98" t="str">
        <f t="shared" si="8"/>
        <v/>
      </c>
      <c r="L98" s="141" t="str">
        <f>IFERROR(SMALL(K$2:K$100,ROWS($G$2:K98)),"")</f>
        <v/>
      </c>
      <c r="M98" t="str">
        <f t="shared" si="9"/>
        <v/>
      </c>
    </row>
    <row r="99" spans="1:13" x14ac:dyDescent="0.25">
      <c r="A99" s="140">
        <f>ROWS(A$2:$B99)</f>
        <v>98</v>
      </c>
      <c r="B99"/>
      <c r="C99"/>
      <c r="D99"/>
      <c r="E99" s="141" t="str">
        <f t="shared" si="7"/>
        <v>/</v>
      </c>
      <c r="F99" s="140">
        <f>ROWS($B$2:F99)</f>
        <v>98</v>
      </c>
      <c r="G99" s="141" t="str">
        <f t="shared" si="5"/>
        <v/>
      </c>
      <c r="H99" s="141" t="str">
        <f>IFERROR(SMALL(G$2:G$100,ROWS(G$2:$G99)),"")</f>
        <v/>
      </c>
      <c r="I99" s="141" t="str">
        <f t="shared" si="6"/>
        <v/>
      </c>
      <c r="K99" t="str">
        <f t="shared" si="8"/>
        <v/>
      </c>
      <c r="L99" s="141" t="str">
        <f>IFERROR(SMALL(K$2:K$100,ROWS($G$2:K99)),"")</f>
        <v/>
      </c>
      <c r="M99" t="str">
        <f t="shared" si="9"/>
        <v/>
      </c>
    </row>
    <row r="100" spans="1:13" x14ac:dyDescent="0.25">
      <c r="A100" s="140">
        <f>ROWS(A$2:$B100)</f>
        <v>99</v>
      </c>
      <c r="B100"/>
      <c r="C100"/>
      <c r="D100"/>
      <c r="E100" s="141" t="str">
        <f t="shared" si="7"/>
        <v>/</v>
      </c>
      <c r="F100" s="140">
        <f>ROWS($B$2:F100)</f>
        <v>99</v>
      </c>
      <c r="G100" s="141" t="str">
        <f t="shared" si="5"/>
        <v/>
      </c>
      <c r="H100" s="141" t="str">
        <f>IFERROR(SMALL(G$2:G$100,ROWS(G$2:$G100)),"")</f>
        <v/>
      </c>
      <c r="I100" s="141" t="str">
        <f t="shared" si="6"/>
        <v/>
      </c>
      <c r="K100" t="str">
        <f t="shared" si="8"/>
        <v/>
      </c>
      <c r="L100" s="141" t="str">
        <f>IFERROR(SMALL(K$2:K$100,ROWS($G$2:K100)),"")</f>
        <v/>
      </c>
      <c r="M100" t="str">
        <f t="shared" si="9"/>
        <v/>
      </c>
    </row>
    <row r="101" spans="1:13" s="148" customFormat="1" x14ac:dyDescent="0.25">
      <c r="A101" s="146"/>
      <c r="B101" s="147" t="s">
        <v>221</v>
      </c>
    </row>
    <row r="102" spans="1:13" x14ac:dyDescent="0.25">
      <c r="A102" s="140"/>
      <c r="B102"/>
      <c r="C102"/>
      <c r="D102"/>
      <c r="E102"/>
      <c r="F102"/>
      <c r="G102"/>
    </row>
    <row r="103" spans="1:13" x14ac:dyDescent="0.25">
      <c r="A103" s="140"/>
      <c r="B103"/>
      <c r="C103"/>
      <c r="D103"/>
      <c r="E103"/>
      <c r="F103"/>
      <c r="G103"/>
    </row>
    <row r="104" spans="1:13" x14ac:dyDescent="0.25">
      <c r="A104" s="140"/>
      <c r="B104"/>
      <c r="C104"/>
      <c r="D104"/>
      <c r="E104"/>
      <c r="F104"/>
      <c r="G104"/>
    </row>
    <row r="105" spans="1:13" x14ac:dyDescent="0.25">
      <c r="A105" s="140"/>
      <c r="B105"/>
      <c r="C105"/>
      <c r="D105"/>
      <c r="E105"/>
      <c r="F105"/>
      <c r="G105"/>
    </row>
    <row r="106" spans="1:13" x14ac:dyDescent="0.25">
      <c r="A106" s="140"/>
      <c r="B106"/>
      <c r="C106"/>
      <c r="D106"/>
      <c r="E106"/>
      <c r="F106"/>
      <c r="G106"/>
    </row>
    <row r="107" spans="1:13" x14ac:dyDescent="0.25">
      <c r="A107" s="140"/>
      <c r="B107"/>
      <c r="C107"/>
      <c r="D107"/>
      <c r="E107"/>
      <c r="F107"/>
      <c r="G107"/>
    </row>
    <row r="108" spans="1:13" x14ac:dyDescent="0.25">
      <c r="A108" s="140"/>
      <c r="B108"/>
      <c r="C108"/>
      <c r="D108"/>
      <c r="E108"/>
      <c r="F108"/>
      <c r="G108"/>
    </row>
    <row r="109" spans="1:13" x14ac:dyDescent="0.25">
      <c r="A109" s="140"/>
      <c r="B109"/>
      <c r="C109"/>
      <c r="D109"/>
      <c r="E109"/>
      <c r="F109"/>
      <c r="G109"/>
    </row>
    <row r="110" spans="1:13" x14ac:dyDescent="0.25">
      <c r="A110" s="140"/>
      <c r="B110"/>
      <c r="C110"/>
      <c r="D110"/>
      <c r="E110"/>
      <c r="F110"/>
      <c r="G110"/>
    </row>
    <row r="111" spans="1:13" x14ac:dyDescent="0.25">
      <c r="A111" s="140"/>
      <c r="B111"/>
      <c r="C111"/>
      <c r="D111"/>
      <c r="E111"/>
      <c r="F111"/>
      <c r="G111"/>
    </row>
    <row r="112" spans="1:13" x14ac:dyDescent="0.25">
      <c r="A112" s="140"/>
      <c r="B112"/>
      <c r="C112"/>
      <c r="D112"/>
      <c r="E112"/>
      <c r="F112"/>
      <c r="G112"/>
    </row>
    <row r="113" spans="1:7" x14ac:dyDescent="0.25">
      <c r="A113" s="140"/>
      <c r="B113"/>
      <c r="C113"/>
      <c r="D113"/>
      <c r="E113"/>
      <c r="F113"/>
      <c r="G113"/>
    </row>
    <row r="114" spans="1:7" x14ac:dyDescent="0.25">
      <c r="A114" s="140"/>
      <c r="B114"/>
      <c r="C114"/>
      <c r="D114"/>
      <c r="E114"/>
      <c r="F114"/>
      <c r="G114"/>
    </row>
    <row r="115" spans="1:7" x14ac:dyDescent="0.25">
      <c r="A115" s="140"/>
      <c r="B115"/>
      <c r="C115"/>
      <c r="D115"/>
      <c r="E115"/>
      <c r="F115"/>
      <c r="G115"/>
    </row>
    <row r="116" spans="1:7" x14ac:dyDescent="0.25">
      <c r="A116" s="140"/>
      <c r="B116"/>
      <c r="C116"/>
      <c r="D116"/>
      <c r="E116"/>
      <c r="F116"/>
      <c r="G116"/>
    </row>
  </sheetData>
  <sheetProtection algorithmName="SHA-512" hashValue="oYcEvn3O2E/jpIlxBd/ISj1o/jnnLKGdNgFBMpMQ1TmsLCDJqlcFZ8go2hsRPTCOMdwyea5RCE5yYzwuLieZ8w==" saltValue="XsKJwVqrevj6mxI6YC0uog==" spinCount="100000" sheet="1" objects="1" scenarios="1"/>
  <conditionalFormatting sqref="C1">
    <cfRule type="duplicateValues" dxfId="2" priority="1"/>
    <cfRule type="duplicateValues" dxfId="1" priority="2"/>
  </conditionalFormatting>
  <conditionalFormatting sqref="C1">
    <cfRule type="duplicateValues" dxfId="0" priority="3"/>
  </conditionalFormatting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17"/>
  <sheetViews>
    <sheetView topLeftCell="J1" zoomScale="70" zoomScaleNormal="70" workbookViewId="0">
      <pane ySplit="1" topLeftCell="A2" activePane="bottomLeft" state="frozen"/>
      <selection activeCell="B2" sqref="B2:E4"/>
      <selection pane="bottomLeft" activeCell="B2" sqref="B2:E4"/>
    </sheetView>
  </sheetViews>
  <sheetFormatPr baseColWidth="10" defaultRowHeight="15" x14ac:dyDescent="0.25"/>
  <cols>
    <col min="1" max="1" width="8.85546875" bestFit="1" customWidth="1"/>
    <col min="2" max="2" width="65.5703125" style="141" bestFit="1" customWidth="1"/>
    <col min="3" max="3" width="68" style="141" bestFit="1" customWidth="1"/>
    <col min="4" max="4" width="12.140625" style="141" bestFit="1" customWidth="1"/>
    <col min="5" max="5" width="12.42578125" style="141" bestFit="1" customWidth="1"/>
    <col min="6" max="6" width="114.140625" style="141" customWidth="1"/>
    <col min="7" max="7" width="10.42578125" style="141" customWidth="1"/>
    <col min="8" max="8" width="12.42578125" style="141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5703125" bestFit="1" customWidth="1"/>
    <col min="19" max="19" width="8.85546875" bestFit="1" customWidth="1"/>
    <col min="20" max="20" width="19" bestFit="1" customWidth="1"/>
    <col min="21" max="21" width="16.5703125" bestFit="1" customWidth="1"/>
    <col min="22" max="22" width="12.140625" bestFit="1" customWidth="1"/>
    <col min="23" max="23" width="15.5703125" bestFit="1" customWidth="1"/>
    <col min="24" max="24" width="23" bestFit="1" customWidth="1"/>
    <col min="26" max="26" width="21.42578125" customWidth="1"/>
  </cols>
  <sheetData>
    <row r="1" spans="1:26" x14ac:dyDescent="0.25">
      <c r="A1" s="142" t="s">
        <v>212</v>
      </c>
      <c r="B1" s="149" t="s">
        <v>222</v>
      </c>
      <c r="C1" s="150" t="s">
        <v>35</v>
      </c>
      <c r="D1" s="143" t="s">
        <v>158</v>
      </c>
      <c r="E1" s="143" t="s">
        <v>223</v>
      </c>
      <c r="F1" s="142" t="s">
        <v>224</v>
      </c>
      <c r="G1" s="142" t="s">
        <v>212</v>
      </c>
      <c r="H1" s="142" t="s">
        <v>238</v>
      </c>
      <c r="I1" s="142" t="s">
        <v>214</v>
      </c>
      <c r="J1" s="142" t="s">
        <v>215</v>
      </c>
      <c r="K1" s="144" t="s">
        <v>225</v>
      </c>
      <c r="L1" s="151" t="s">
        <v>226</v>
      </c>
      <c r="M1" s="142" t="s">
        <v>238</v>
      </c>
      <c r="N1" s="142" t="s">
        <v>212</v>
      </c>
      <c r="O1" s="142" t="s">
        <v>214</v>
      </c>
      <c r="P1" s="142" t="s">
        <v>215</v>
      </c>
      <c r="Q1" s="144" t="s">
        <v>35</v>
      </c>
      <c r="R1" s="151" t="s">
        <v>227</v>
      </c>
      <c r="S1" s="142" t="s">
        <v>212</v>
      </c>
      <c r="T1" s="142" t="s">
        <v>215</v>
      </c>
      <c r="U1" s="142" t="s">
        <v>228</v>
      </c>
      <c r="V1" s="144" t="s">
        <v>158</v>
      </c>
      <c r="W1" s="142" t="s">
        <v>229</v>
      </c>
      <c r="X1" s="151" t="s">
        <v>230</v>
      </c>
      <c r="Y1" s="142" t="s">
        <v>231</v>
      </c>
      <c r="Z1" s="145" t="s">
        <v>232</v>
      </c>
    </row>
    <row r="2" spans="1:26" x14ac:dyDescent="0.25">
      <c r="A2" s="140">
        <f>ROWS(A$2:$B2)</f>
        <v>1</v>
      </c>
      <c r="B2" s="283" t="s">
        <v>259</v>
      </c>
      <c r="C2" s="283" t="s">
        <v>259</v>
      </c>
      <c r="D2" s="203"/>
      <c r="E2" s="203">
        <v>2040100</v>
      </c>
      <c r="F2" s="141" t="str">
        <f>B2&amp;"/"&amp;C2&amp;"/"&amp;D2</f>
        <v>Teilbetreutes Wohnen/Teilbetreutes Wohnen/</v>
      </c>
      <c r="G2" s="140">
        <f>ROWS($B$2:G2)</f>
        <v>1</v>
      </c>
      <c r="H2" s="159"/>
      <c r="I2" s="141">
        <f>IF(B2=B1,"",IF(LEN(B2)&lt;1,"",A2))</f>
        <v>1</v>
      </c>
      <c r="J2" s="141">
        <f>IFERROR(SMALL(I$2:I$100,ROWS($E$2:I2)),"")</f>
        <v>1</v>
      </c>
      <c r="K2" s="141" t="str">
        <f t="shared" ref="K2:K65" si="0">IFERROR(VLOOKUP(J2,A:B,2,0),IF(J1&lt;&gt;"","&lt;Neu&gt;",""))</f>
        <v>Teilbetreutes Wohnen</v>
      </c>
      <c r="L2" s="202" t="str">
        <f>Deckblatt_WMmB!C8</f>
        <v/>
      </c>
      <c r="M2" s="160"/>
      <c r="N2" t="str">
        <f>IF(AND($L$2=B2,$L$2&lt;&gt;0),A2,"")</f>
        <v/>
      </c>
      <c r="O2" t="str">
        <f t="shared" ref="O2:O28" si="1">IF(C2=C1,"",N2)</f>
        <v/>
      </c>
      <c r="P2">
        <f>IFERROR(SMALL(O$2:O$100,ROWS(O$2:O2)),"")</f>
        <v>4</v>
      </c>
      <c r="Q2" t="str">
        <f>IFERROR(IF(VLOOKUP(P2,A:C,3,0)=0," ",VLOOKUP(P2,A:C,3,0)),IF(P1&lt;&gt;"","&lt;Neu&gt;",""))</f>
        <v xml:space="preserve"> </v>
      </c>
      <c r="R2" s="202">
        <f>Deckblatt_WMmB!C9</f>
        <v>0</v>
      </c>
      <c r="S2" t="str">
        <f>IF(AND($L$2&amp;$R$2=B2&amp;C2,$R$2&lt;&gt;0),A2,"")</f>
        <v/>
      </c>
      <c r="T2" t="str">
        <f>IFERROR(SMALL(S$2:S$100,ROWS(S$2:S2)),"")</f>
        <v/>
      </c>
      <c r="U2" t="str">
        <f t="shared" ref="U2:U65" si="2">IFERROR(IF(VLOOKUP(T2,A:D,4,0)=0,"",T2),"")</f>
        <v/>
      </c>
      <c r="V2" t="str">
        <f t="shared" ref="V2:V65" si="3">IFERROR(VLOOKUP(U2,A:D,4,0),IF(U1&lt;&gt;"","&lt;Neu&gt;",""))</f>
        <v>&lt;Neu&gt;</v>
      </c>
      <c r="W2" t="str">
        <f>U2</f>
        <v/>
      </c>
      <c r="X2" s="202">
        <f>Deckblatt_WMmB!C10</f>
        <v>0</v>
      </c>
      <c r="Y2" t="str">
        <f>IFERROR(VLOOKUP(X2,V:W,2,0),"")</f>
        <v/>
      </c>
      <c r="Z2">
        <f>IFERROR(VLOOKUP(VLOOKUP(IF(L2=0,"",L2)&amp;"/"&amp;IF(R2=0,"",TRIM(R2))&amp;"/"&amp;IF(X2=0,"",TRIM(X2)),F:G,2,0),A:E,5,0),"Auswahl fehlt")</f>
        <v>0</v>
      </c>
    </row>
    <row r="3" spans="1:26" x14ac:dyDescent="0.25">
      <c r="A3" s="140">
        <f>ROWS(A$2:$B3)</f>
        <v>2</v>
      </c>
      <c r="B3" s="283" t="s">
        <v>263</v>
      </c>
      <c r="C3" s="283" t="s">
        <v>162</v>
      </c>
      <c r="D3" s="203"/>
      <c r="E3" s="203">
        <v>2040204</v>
      </c>
      <c r="F3" s="141" t="str">
        <f t="shared" ref="F3:F66" si="4">B3&amp;"/"&amp;C3&amp;"/"&amp;D3</f>
        <v>Vollbetreutes Wohnen/Tagesbetreuung/</v>
      </c>
      <c r="G3" s="140">
        <f>ROWS($B$2:G3)</f>
        <v>2</v>
      </c>
      <c r="H3" s="159"/>
      <c r="I3" s="141">
        <f t="shared" ref="I3:I66" si="5">IF(B3=B2,"",IF(LEN(B3)&lt;1,"",A3))</f>
        <v>2</v>
      </c>
      <c r="J3" s="141">
        <f>IFERROR(SMALL(I$2:I$100,ROWS($E$2:I3)),"")</f>
        <v>2</v>
      </c>
      <c r="K3" s="141" t="str">
        <f t="shared" si="0"/>
        <v>Vollbetreutes Wohnen</v>
      </c>
      <c r="M3" s="161"/>
      <c r="N3" t="str">
        <f t="shared" ref="N3:N66" si="6">IF(AND($L$2=B3,$L$2&lt;&gt;0),A3,"")</f>
        <v/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 t="str">
        <f t="shared" ref="S3:S66" si="8">IF(AND($L$2&amp;$R$2=B3&amp;C3,$R$2&lt;&gt;0),A3,"")</f>
        <v/>
      </c>
      <c r="T3" t="str">
        <f>IFERROR(SMALL(S$2:S$100,ROWS(S$2:S3)),"")</f>
        <v/>
      </c>
      <c r="U3" t="str">
        <f t="shared" si="2"/>
        <v/>
      </c>
      <c r="V3" t="str">
        <f t="shared" si="3"/>
        <v/>
      </c>
      <c r="W3" t="str">
        <f t="shared" ref="W3:W66" si="9">U3</f>
        <v/>
      </c>
      <c r="Y3" t="str">
        <f t="shared" ref="Y3:Y66" si="10">IFERROR(VLOOKUP(X3,V:W,2,0),"")</f>
        <v/>
      </c>
    </row>
    <row r="4" spans="1:26" x14ac:dyDescent="0.25">
      <c r="A4" s="140">
        <f>ROWS(A$2:$B4)</f>
        <v>3</v>
      </c>
      <c r="B4" s="283" t="s">
        <v>263</v>
      </c>
      <c r="C4" s="283" t="s">
        <v>263</v>
      </c>
      <c r="D4" s="203"/>
      <c r="E4" s="203">
        <v>2040201</v>
      </c>
      <c r="F4" s="141" t="str">
        <f t="shared" si="4"/>
        <v>Vollbetreutes Wohnen/Vollbetreutes Wohnen/</v>
      </c>
      <c r="G4" s="140">
        <f>ROWS($B$2:G4)</f>
        <v>3</v>
      </c>
      <c r="H4" s="159"/>
      <c r="I4" s="141" t="str">
        <f t="shared" si="5"/>
        <v/>
      </c>
      <c r="J4" s="141" t="str">
        <f>IFERROR(SMALL(I$2:I$100,ROWS($E$2:I4)),"")</f>
        <v/>
      </c>
      <c r="K4" s="141" t="str">
        <f t="shared" si="0"/>
        <v>&lt;Neu&gt;</v>
      </c>
      <c r="M4" s="161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/>
      </c>
      <c r="W4" t="str">
        <f t="shared" si="9"/>
        <v/>
      </c>
      <c r="Y4" t="str">
        <f t="shared" si="10"/>
        <v/>
      </c>
      <c r="Z4" s="141"/>
    </row>
    <row r="5" spans="1:26" x14ac:dyDescent="0.25">
      <c r="A5" s="140">
        <f>ROWS(A$2:$B5)</f>
        <v>4</v>
      </c>
      <c r="F5" s="141" t="str">
        <f t="shared" si="4"/>
        <v>//</v>
      </c>
      <c r="G5" s="140">
        <f>ROWS($B$2:G5)</f>
        <v>4</v>
      </c>
      <c r="H5" s="159"/>
      <c r="I5" s="141" t="str">
        <f t="shared" si="5"/>
        <v/>
      </c>
      <c r="J5" s="141" t="str">
        <f>IFERROR(SMALL(I$2:I$100,ROWS($E$2:I5)),"")</f>
        <v/>
      </c>
      <c r="K5" s="141" t="str">
        <f t="shared" si="0"/>
        <v/>
      </c>
      <c r="M5" s="161"/>
      <c r="N5">
        <f t="shared" si="6"/>
        <v>4</v>
      </c>
      <c r="O5">
        <f t="shared" si="1"/>
        <v>4</v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40">
        <f>ROWS(A$2:$B6)</f>
        <v>5</v>
      </c>
      <c r="F6" s="141" t="str">
        <f t="shared" si="4"/>
        <v>//</v>
      </c>
      <c r="G6" s="140">
        <f>ROWS($B$2:G6)</f>
        <v>5</v>
      </c>
      <c r="H6" s="159"/>
      <c r="I6" s="141" t="str">
        <f t="shared" si="5"/>
        <v/>
      </c>
      <c r="J6" s="141" t="str">
        <f>IFERROR(SMALL(I$2:I$100,ROWS($E$2:I6)),"")</f>
        <v/>
      </c>
      <c r="K6" s="141" t="str">
        <f t="shared" si="0"/>
        <v/>
      </c>
      <c r="M6" s="161"/>
      <c r="N6">
        <f t="shared" si="6"/>
        <v>5</v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40">
        <f>ROWS(A$2:$B7)</f>
        <v>6</v>
      </c>
      <c r="F7" s="141" t="str">
        <f t="shared" si="4"/>
        <v>//</v>
      </c>
      <c r="G7" s="140">
        <f>ROWS($B$2:G7)</f>
        <v>6</v>
      </c>
      <c r="H7" s="159"/>
      <c r="I7" s="141" t="str">
        <f t="shared" si="5"/>
        <v/>
      </c>
      <c r="J7" s="141" t="str">
        <f>IFERROR(SMALL(I$2:I$100,ROWS($E$2:I7)),"")</f>
        <v/>
      </c>
      <c r="K7" s="141" t="str">
        <f t="shared" si="0"/>
        <v/>
      </c>
      <c r="M7" s="161"/>
      <c r="N7">
        <f t="shared" si="6"/>
        <v>6</v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40">
        <f>ROWS(A$2:$B8)</f>
        <v>7</v>
      </c>
      <c r="F8" s="141" t="str">
        <f t="shared" si="4"/>
        <v>//</v>
      </c>
      <c r="G8" s="140">
        <f>ROWS($B$2:G8)</f>
        <v>7</v>
      </c>
      <c r="H8" s="159"/>
      <c r="I8" s="141" t="str">
        <f t="shared" si="5"/>
        <v/>
      </c>
      <c r="J8" s="141" t="str">
        <f>IFERROR(SMALL(I$2:I$100,ROWS($E$2:I8)),"")</f>
        <v/>
      </c>
      <c r="K8" s="141" t="str">
        <f t="shared" si="0"/>
        <v/>
      </c>
      <c r="M8" s="161"/>
      <c r="N8">
        <f t="shared" si="6"/>
        <v>7</v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40">
        <f>ROWS(A$2:$B9)</f>
        <v>8</v>
      </c>
      <c r="F9" s="141" t="str">
        <f t="shared" si="4"/>
        <v>//</v>
      </c>
      <c r="G9" s="140">
        <f>ROWS($B$2:G9)</f>
        <v>8</v>
      </c>
      <c r="H9" s="159"/>
      <c r="I9" s="141" t="str">
        <f t="shared" si="5"/>
        <v/>
      </c>
      <c r="J9" s="141" t="str">
        <f>IFERROR(SMALL(I$2:I$100,ROWS($E$2:I9)),"")</f>
        <v/>
      </c>
      <c r="K9" s="141" t="str">
        <f t="shared" si="0"/>
        <v/>
      </c>
      <c r="M9" s="161"/>
      <c r="N9">
        <f t="shared" si="6"/>
        <v>8</v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40">
        <f>ROWS(A$2:$B10)</f>
        <v>9</v>
      </c>
      <c r="F10" s="141" t="str">
        <f t="shared" si="4"/>
        <v>//</v>
      </c>
      <c r="G10" s="140">
        <f>ROWS($B$2:G10)</f>
        <v>9</v>
      </c>
      <c r="H10" s="159"/>
      <c r="I10" s="141" t="str">
        <f t="shared" si="5"/>
        <v/>
      </c>
      <c r="J10" s="141" t="str">
        <f>IFERROR(SMALL(I$2:I$100,ROWS($E$2:I10)),"")</f>
        <v/>
      </c>
      <c r="K10" s="141" t="str">
        <f t="shared" si="0"/>
        <v/>
      </c>
      <c r="M10" s="161"/>
      <c r="N10">
        <f t="shared" si="6"/>
        <v>9</v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40">
        <f>ROWS(A$2:$B11)</f>
        <v>10</v>
      </c>
      <c r="F11" s="141" t="str">
        <f t="shared" si="4"/>
        <v>//</v>
      </c>
      <c r="G11" s="140">
        <f>ROWS($B$2:G11)</f>
        <v>10</v>
      </c>
      <c r="H11" s="159"/>
      <c r="I11" s="141" t="str">
        <f t="shared" si="5"/>
        <v/>
      </c>
      <c r="J11" s="141" t="str">
        <f>IFERROR(SMALL(I$2:I$100,ROWS($E$2:I11)),"")</f>
        <v/>
      </c>
      <c r="K11" s="141" t="str">
        <f t="shared" si="0"/>
        <v/>
      </c>
      <c r="M11" s="161"/>
      <c r="N11">
        <f t="shared" si="6"/>
        <v>10</v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40">
        <f>ROWS(A$2:$B12)</f>
        <v>11</v>
      </c>
      <c r="D12" s="152"/>
      <c r="F12" s="141" t="str">
        <f t="shared" si="4"/>
        <v>//</v>
      </c>
      <c r="G12" s="140">
        <f>ROWS($B$2:G12)</f>
        <v>11</v>
      </c>
      <c r="H12" s="159"/>
      <c r="I12" s="141" t="str">
        <f t="shared" si="5"/>
        <v/>
      </c>
      <c r="J12" s="141" t="str">
        <f>IFERROR(SMALL(I$2:I$100,ROWS($E$2:I12)),"")</f>
        <v/>
      </c>
      <c r="K12" s="141" t="str">
        <f t="shared" si="0"/>
        <v/>
      </c>
      <c r="M12" s="161"/>
      <c r="N12">
        <f t="shared" si="6"/>
        <v>11</v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40">
        <f>ROWS(A$2:$B13)</f>
        <v>12</v>
      </c>
      <c r="F13" s="141" t="str">
        <f t="shared" si="4"/>
        <v>//</v>
      </c>
      <c r="G13" s="140">
        <f>ROWS($B$2:G13)</f>
        <v>12</v>
      </c>
      <c r="H13" s="159"/>
      <c r="I13" s="141" t="str">
        <f t="shared" si="5"/>
        <v/>
      </c>
      <c r="J13" s="141" t="str">
        <f>IFERROR(SMALL(I$2:I$100,ROWS($E$2:I13)),"")</f>
        <v/>
      </c>
      <c r="K13" s="141" t="str">
        <f t="shared" si="0"/>
        <v/>
      </c>
      <c r="M13" s="161"/>
      <c r="N13">
        <f t="shared" si="6"/>
        <v>12</v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40">
        <f>ROWS(A$2:$B14)</f>
        <v>13</v>
      </c>
      <c r="F14" s="141" t="str">
        <f t="shared" si="4"/>
        <v>//</v>
      </c>
      <c r="G14" s="140">
        <f>ROWS($B$2:G14)</f>
        <v>13</v>
      </c>
      <c r="H14" s="159"/>
      <c r="I14" s="141" t="str">
        <f t="shared" si="5"/>
        <v/>
      </c>
      <c r="J14" s="141" t="str">
        <f>IFERROR(SMALL(I$2:I$100,ROWS($E$2:I14)),"")</f>
        <v/>
      </c>
      <c r="K14" s="141" t="str">
        <f t="shared" si="0"/>
        <v/>
      </c>
      <c r="M14" s="161"/>
      <c r="N14">
        <f t="shared" si="6"/>
        <v>13</v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40">
        <f>ROWS(A$2:$B15)</f>
        <v>14</v>
      </c>
      <c r="F15" s="141" t="str">
        <f t="shared" si="4"/>
        <v>//</v>
      </c>
      <c r="G15" s="140">
        <f>ROWS($B$2:G15)</f>
        <v>14</v>
      </c>
      <c r="H15" s="159"/>
      <c r="I15" s="141" t="str">
        <f t="shared" si="5"/>
        <v/>
      </c>
      <c r="J15" s="141" t="str">
        <f>IFERROR(SMALL(I$2:I$100,ROWS($E$2:I15)),"")</f>
        <v/>
      </c>
      <c r="K15" s="141" t="str">
        <f t="shared" si="0"/>
        <v/>
      </c>
      <c r="M15" s="161"/>
      <c r="N15">
        <f t="shared" si="6"/>
        <v>14</v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40">
        <f>ROWS(A$2:$B16)</f>
        <v>15</v>
      </c>
      <c r="F16" s="141" t="str">
        <f t="shared" si="4"/>
        <v>//</v>
      </c>
      <c r="G16" s="140">
        <f>ROWS($B$2:G16)</f>
        <v>15</v>
      </c>
      <c r="H16" s="159"/>
      <c r="I16" s="141" t="str">
        <f t="shared" si="5"/>
        <v/>
      </c>
      <c r="J16" s="141" t="str">
        <f>IFERROR(SMALL(I$2:I$100,ROWS($E$2:I16)),"")</f>
        <v/>
      </c>
      <c r="K16" s="141" t="str">
        <f t="shared" si="0"/>
        <v/>
      </c>
      <c r="M16" s="161"/>
      <c r="N16">
        <f t="shared" si="6"/>
        <v>15</v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40">
        <f>ROWS(A$2:$B17)</f>
        <v>16</v>
      </c>
      <c r="D17" s="152"/>
      <c r="F17" s="141" t="str">
        <f t="shared" si="4"/>
        <v>//</v>
      </c>
      <c r="G17" s="140">
        <f>ROWS($B$2:G17)</f>
        <v>16</v>
      </c>
      <c r="H17" s="159"/>
      <c r="I17" s="141" t="str">
        <f t="shared" si="5"/>
        <v/>
      </c>
      <c r="J17" s="141" t="str">
        <f>IFERROR(SMALL(I$2:I$100,ROWS($E$2:I17)),"")</f>
        <v/>
      </c>
      <c r="K17" s="141" t="str">
        <f t="shared" si="0"/>
        <v/>
      </c>
      <c r="M17" s="161"/>
      <c r="N17">
        <f t="shared" si="6"/>
        <v>16</v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40">
        <f>ROWS(A$2:$B18)</f>
        <v>17</v>
      </c>
      <c r="F18" s="141" t="str">
        <f t="shared" si="4"/>
        <v>//</v>
      </c>
      <c r="G18" s="140">
        <f>ROWS($B$2:G18)</f>
        <v>17</v>
      </c>
      <c r="H18" s="159"/>
      <c r="I18" s="141" t="str">
        <f t="shared" si="5"/>
        <v/>
      </c>
      <c r="J18" s="141" t="str">
        <f>IFERROR(SMALL(I$2:I$100,ROWS($E$2:I18)),"")</f>
        <v/>
      </c>
      <c r="K18" s="141" t="str">
        <f t="shared" si="0"/>
        <v/>
      </c>
      <c r="M18" s="161"/>
      <c r="N18">
        <f t="shared" si="6"/>
        <v>17</v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40">
        <f>ROWS(A$2:$B19)</f>
        <v>18</v>
      </c>
      <c r="F19" s="141" t="str">
        <f t="shared" si="4"/>
        <v>//</v>
      </c>
      <c r="G19" s="140">
        <f>ROWS($B$2:G19)</f>
        <v>18</v>
      </c>
      <c r="H19" s="159"/>
      <c r="I19" s="141" t="str">
        <f t="shared" si="5"/>
        <v/>
      </c>
      <c r="J19" s="141" t="str">
        <f>IFERROR(SMALL(I$2:I$100,ROWS($E$2:I19)),"")</f>
        <v/>
      </c>
      <c r="K19" s="141" t="str">
        <f t="shared" si="0"/>
        <v/>
      </c>
      <c r="M19" s="161"/>
      <c r="N19">
        <f t="shared" si="6"/>
        <v>18</v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40">
        <f>ROWS(A$2:$B20)</f>
        <v>19</v>
      </c>
      <c r="F20" s="141" t="str">
        <f t="shared" si="4"/>
        <v>//</v>
      </c>
      <c r="G20" s="140">
        <f>ROWS($B$2:G20)</f>
        <v>19</v>
      </c>
      <c r="H20" s="159"/>
      <c r="I20" s="141" t="str">
        <f t="shared" si="5"/>
        <v/>
      </c>
      <c r="J20" s="141" t="str">
        <f>IFERROR(SMALL(I$2:I$100,ROWS($E$2:I20)),"")</f>
        <v/>
      </c>
      <c r="K20" s="141" t="str">
        <f t="shared" si="0"/>
        <v/>
      </c>
      <c r="M20" s="161"/>
      <c r="N20">
        <f t="shared" si="6"/>
        <v>19</v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40">
        <f>ROWS(A$2:$B21)</f>
        <v>20</v>
      </c>
      <c r="F21" s="141" t="str">
        <f t="shared" si="4"/>
        <v>//</v>
      </c>
      <c r="G21" s="140">
        <f>ROWS($B$2:G21)</f>
        <v>20</v>
      </c>
      <c r="H21" s="159"/>
      <c r="I21" s="141" t="str">
        <f t="shared" si="5"/>
        <v/>
      </c>
      <c r="J21" s="141" t="str">
        <f>IFERROR(SMALL(I$2:I$100,ROWS($E$2:I21)),"")</f>
        <v/>
      </c>
      <c r="K21" s="141" t="str">
        <f t="shared" si="0"/>
        <v/>
      </c>
      <c r="M21" s="161"/>
      <c r="N21">
        <f t="shared" si="6"/>
        <v>20</v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40">
        <f>ROWS(A$2:$B22)</f>
        <v>21</v>
      </c>
      <c r="F22" s="141" t="str">
        <f t="shared" si="4"/>
        <v>//</v>
      </c>
      <c r="G22" s="140">
        <f>ROWS($B$2:G22)</f>
        <v>21</v>
      </c>
      <c r="H22" s="159"/>
      <c r="I22" s="141" t="str">
        <f t="shared" si="5"/>
        <v/>
      </c>
      <c r="J22" s="141" t="str">
        <f>IFERROR(SMALL(I$2:I$100,ROWS($E$2:I22)),"")</f>
        <v/>
      </c>
      <c r="K22" s="141" t="str">
        <f t="shared" si="0"/>
        <v/>
      </c>
      <c r="M22" s="161"/>
      <c r="N22">
        <f t="shared" si="6"/>
        <v>21</v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40">
        <f>ROWS(A$2:$B23)</f>
        <v>22</v>
      </c>
      <c r="F23" s="141" t="str">
        <f t="shared" si="4"/>
        <v>//</v>
      </c>
      <c r="G23" s="140">
        <f>ROWS($B$2:G23)</f>
        <v>22</v>
      </c>
      <c r="H23" s="159"/>
      <c r="I23" s="141" t="str">
        <f t="shared" si="5"/>
        <v/>
      </c>
      <c r="J23" s="141" t="str">
        <f>IFERROR(SMALL(I$2:I$100,ROWS($E$2:I23)),"")</f>
        <v/>
      </c>
      <c r="K23" s="141" t="str">
        <f t="shared" si="0"/>
        <v/>
      </c>
      <c r="M23" s="161"/>
      <c r="N23">
        <f t="shared" si="6"/>
        <v>22</v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40">
        <f>ROWS(A$2:$B24)</f>
        <v>23</v>
      </c>
      <c r="C24"/>
      <c r="D24"/>
      <c r="F24" s="141" t="str">
        <f t="shared" si="4"/>
        <v>//</v>
      </c>
      <c r="G24" s="140">
        <f>ROWS($B$2:G24)</f>
        <v>23</v>
      </c>
      <c r="H24" s="159"/>
      <c r="I24" s="141" t="str">
        <f t="shared" si="5"/>
        <v/>
      </c>
      <c r="J24" s="141" t="str">
        <f>IFERROR(SMALL(I$2:I$100,ROWS($E$2:I24)),"")</f>
        <v/>
      </c>
      <c r="K24" s="141" t="str">
        <f t="shared" si="0"/>
        <v/>
      </c>
      <c r="M24" s="161"/>
      <c r="N24">
        <f t="shared" si="6"/>
        <v>23</v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40">
        <f>ROWS(A$2:$B25)</f>
        <v>24</v>
      </c>
      <c r="C25"/>
      <c r="D25"/>
      <c r="F25" s="141" t="str">
        <f t="shared" si="4"/>
        <v>//</v>
      </c>
      <c r="G25" s="140">
        <f>ROWS($B$2:G25)</f>
        <v>24</v>
      </c>
      <c r="H25" s="159"/>
      <c r="I25" s="141" t="str">
        <f t="shared" si="5"/>
        <v/>
      </c>
      <c r="J25" s="141" t="str">
        <f>IFERROR(SMALL(I$2:I$100,ROWS($E$2:I25)),"")</f>
        <v/>
      </c>
      <c r="K25" s="141" t="str">
        <f t="shared" si="0"/>
        <v/>
      </c>
      <c r="M25" s="161"/>
      <c r="N25">
        <f t="shared" si="6"/>
        <v>24</v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40">
        <f>ROWS(A$2:$B26)</f>
        <v>25</v>
      </c>
      <c r="B26"/>
      <c r="C26"/>
      <c r="D26"/>
      <c r="E26"/>
      <c r="F26" s="141" t="str">
        <f t="shared" si="4"/>
        <v>//</v>
      </c>
      <c r="G26" s="140">
        <f>ROWS($B$2:G26)</f>
        <v>25</v>
      </c>
      <c r="H26" s="159"/>
      <c r="I26" s="141" t="str">
        <f t="shared" si="5"/>
        <v/>
      </c>
      <c r="J26" s="141" t="str">
        <f>IFERROR(SMALL(I$2:I$100,ROWS($E$2:I26)),"")</f>
        <v/>
      </c>
      <c r="K26" s="141" t="str">
        <f t="shared" si="0"/>
        <v/>
      </c>
      <c r="M26" s="161"/>
      <c r="N26">
        <f t="shared" si="6"/>
        <v>25</v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40">
        <f>ROWS(A$2:$B27)</f>
        <v>26</v>
      </c>
      <c r="B27"/>
      <c r="C27"/>
      <c r="D27"/>
      <c r="E27"/>
      <c r="F27" s="141" t="str">
        <f t="shared" si="4"/>
        <v>//</v>
      </c>
      <c r="G27" s="140">
        <f>ROWS($B$2:G27)</f>
        <v>26</v>
      </c>
      <c r="H27" s="159"/>
      <c r="I27" s="141" t="str">
        <f t="shared" si="5"/>
        <v/>
      </c>
      <c r="J27" s="141" t="str">
        <f>IFERROR(SMALL(I$2:I$100,ROWS($E$2:I27)),"")</f>
        <v/>
      </c>
      <c r="K27" s="141" t="str">
        <f t="shared" si="0"/>
        <v/>
      </c>
      <c r="M27" s="161"/>
      <c r="N27">
        <f t="shared" si="6"/>
        <v>26</v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40">
        <f>ROWS(A$2:$B28)</f>
        <v>27</v>
      </c>
      <c r="B28"/>
      <c r="C28"/>
      <c r="D28"/>
      <c r="E28"/>
      <c r="F28" s="141" t="str">
        <f t="shared" si="4"/>
        <v>//</v>
      </c>
      <c r="G28" s="140">
        <f>ROWS($B$2:G28)</f>
        <v>27</v>
      </c>
      <c r="H28" s="159"/>
      <c r="I28" s="141" t="str">
        <f t="shared" si="5"/>
        <v/>
      </c>
      <c r="J28" s="141" t="str">
        <f>IFERROR(SMALL(I$2:I$100,ROWS($E$2:I28)),"")</f>
        <v/>
      </c>
      <c r="K28" s="141" t="str">
        <f t="shared" si="0"/>
        <v/>
      </c>
      <c r="M28" s="161"/>
      <c r="N28">
        <f t="shared" si="6"/>
        <v>27</v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40">
        <f>ROWS(A$2:$B29)</f>
        <v>28</v>
      </c>
      <c r="B29"/>
      <c r="C29"/>
      <c r="D29"/>
      <c r="E29"/>
      <c r="F29" s="141" t="str">
        <f t="shared" si="4"/>
        <v>//</v>
      </c>
      <c r="G29" s="140">
        <f>ROWS($B$2:G29)</f>
        <v>28</v>
      </c>
      <c r="H29" s="159"/>
      <c r="I29" s="141" t="str">
        <f t="shared" si="5"/>
        <v/>
      </c>
      <c r="J29" s="141" t="str">
        <f>IFERROR(SMALL(I$2:I$100,ROWS($E$2:I29)),"")</f>
        <v/>
      </c>
      <c r="K29" s="141" t="str">
        <f t="shared" si="0"/>
        <v/>
      </c>
      <c r="M29" s="161"/>
      <c r="N29">
        <f t="shared" si="6"/>
        <v>28</v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40">
        <f>ROWS(A$2:$B30)</f>
        <v>29</v>
      </c>
      <c r="B30"/>
      <c r="C30"/>
      <c r="D30"/>
      <c r="E30"/>
      <c r="F30" s="141" t="str">
        <f t="shared" si="4"/>
        <v>//</v>
      </c>
      <c r="G30" s="140">
        <f>ROWS($B$2:G30)</f>
        <v>29</v>
      </c>
      <c r="H30" s="159"/>
      <c r="I30" s="141" t="str">
        <f t="shared" si="5"/>
        <v/>
      </c>
      <c r="J30" s="141" t="str">
        <f>IFERROR(SMALL(I$2:I$100,ROWS($E$2:I30)),"")</f>
        <v/>
      </c>
      <c r="K30" s="141" t="str">
        <f t="shared" si="0"/>
        <v/>
      </c>
      <c r="M30" s="161"/>
      <c r="N30">
        <f t="shared" si="6"/>
        <v>29</v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40">
        <f>ROWS(A$2:$B31)</f>
        <v>30</v>
      </c>
      <c r="B31"/>
      <c r="C31"/>
      <c r="D31"/>
      <c r="E31"/>
      <c r="F31" s="141" t="str">
        <f t="shared" si="4"/>
        <v>//</v>
      </c>
      <c r="G31" s="140">
        <f>ROWS($B$2:G31)</f>
        <v>30</v>
      </c>
      <c r="H31" s="159"/>
      <c r="I31" s="141" t="str">
        <f t="shared" si="5"/>
        <v/>
      </c>
      <c r="J31" s="141" t="str">
        <f>IFERROR(SMALL(I$2:I$100,ROWS($E$2:I31)),"")</f>
        <v/>
      </c>
      <c r="K31" s="141" t="str">
        <f t="shared" si="0"/>
        <v/>
      </c>
      <c r="M31" s="161"/>
      <c r="N31">
        <f t="shared" si="6"/>
        <v>30</v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40">
        <f>ROWS(A$2:$B32)</f>
        <v>31</v>
      </c>
      <c r="B32"/>
      <c r="C32"/>
      <c r="D32"/>
      <c r="E32"/>
      <c r="F32" s="141" t="str">
        <f t="shared" si="4"/>
        <v>//</v>
      </c>
      <c r="G32" s="140">
        <f>ROWS($B$2:G32)</f>
        <v>31</v>
      </c>
      <c r="H32" s="159"/>
      <c r="I32" s="141" t="str">
        <f t="shared" si="5"/>
        <v/>
      </c>
      <c r="J32" s="141" t="str">
        <f>IFERROR(SMALL(I$2:I$100,ROWS($E$2:I32)),"")</f>
        <v/>
      </c>
      <c r="K32" s="141" t="str">
        <f t="shared" si="0"/>
        <v/>
      </c>
      <c r="M32" s="161"/>
      <c r="N32">
        <f t="shared" si="6"/>
        <v>31</v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40">
        <f>ROWS(A$2:$B33)</f>
        <v>32</v>
      </c>
      <c r="B33"/>
      <c r="C33"/>
      <c r="D33"/>
      <c r="E33"/>
      <c r="F33" s="141" t="str">
        <f t="shared" si="4"/>
        <v>//</v>
      </c>
      <c r="G33" s="140">
        <f>ROWS($B$2:G33)</f>
        <v>32</v>
      </c>
      <c r="H33" s="159"/>
      <c r="I33" s="141" t="str">
        <f t="shared" si="5"/>
        <v/>
      </c>
      <c r="J33" s="141" t="str">
        <f>IFERROR(SMALL(I$2:I$100,ROWS($E$2:I33)),"")</f>
        <v/>
      </c>
      <c r="K33" s="141" t="str">
        <f t="shared" si="0"/>
        <v/>
      </c>
      <c r="M33" s="161"/>
      <c r="N33">
        <f t="shared" si="6"/>
        <v>32</v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40">
        <f>ROWS(A$2:$B34)</f>
        <v>33</v>
      </c>
      <c r="B34"/>
      <c r="C34"/>
      <c r="D34"/>
      <c r="E34"/>
      <c r="F34" s="141" t="str">
        <f t="shared" si="4"/>
        <v>//</v>
      </c>
      <c r="G34" s="140">
        <f>ROWS($B$2:G34)</f>
        <v>33</v>
      </c>
      <c r="H34" s="159"/>
      <c r="I34" s="141" t="str">
        <f t="shared" si="5"/>
        <v/>
      </c>
      <c r="J34" s="141" t="str">
        <f>IFERROR(SMALL(I$2:I$100,ROWS($E$2:I34)),"")</f>
        <v/>
      </c>
      <c r="K34" s="141" t="str">
        <f t="shared" si="0"/>
        <v/>
      </c>
      <c r="M34" s="161"/>
      <c r="N34">
        <f t="shared" si="6"/>
        <v>33</v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40">
        <f>ROWS(A$2:$B35)</f>
        <v>34</v>
      </c>
      <c r="B35"/>
      <c r="C35"/>
      <c r="D35"/>
      <c r="E35"/>
      <c r="F35" s="141" t="str">
        <f t="shared" si="4"/>
        <v>//</v>
      </c>
      <c r="G35" s="140">
        <f>ROWS($B$2:G35)</f>
        <v>34</v>
      </c>
      <c r="H35" s="159"/>
      <c r="I35" s="141" t="str">
        <f t="shared" si="5"/>
        <v/>
      </c>
      <c r="J35" s="141" t="str">
        <f>IFERROR(SMALL(I$2:I$100,ROWS($E$2:I35)),"")</f>
        <v/>
      </c>
      <c r="K35" s="141" t="str">
        <f t="shared" si="0"/>
        <v/>
      </c>
      <c r="M35" s="161"/>
      <c r="N35">
        <f t="shared" si="6"/>
        <v>34</v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40">
        <f>ROWS(A$2:$B36)</f>
        <v>35</v>
      </c>
      <c r="B36"/>
      <c r="C36"/>
      <c r="D36"/>
      <c r="E36"/>
      <c r="F36" s="141" t="str">
        <f t="shared" si="4"/>
        <v>//</v>
      </c>
      <c r="G36" s="140">
        <f>ROWS($B$2:G36)</f>
        <v>35</v>
      </c>
      <c r="H36" s="159"/>
      <c r="I36" s="141" t="str">
        <f t="shared" si="5"/>
        <v/>
      </c>
      <c r="J36" s="141" t="str">
        <f>IFERROR(SMALL(I$2:I$100,ROWS($E$2:I36)),"")</f>
        <v/>
      </c>
      <c r="K36" s="141" t="str">
        <f t="shared" si="0"/>
        <v/>
      </c>
      <c r="M36" s="161"/>
      <c r="N36">
        <f t="shared" si="6"/>
        <v>35</v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40">
        <f>ROWS(A$2:$B37)</f>
        <v>36</v>
      </c>
      <c r="B37"/>
      <c r="C37"/>
      <c r="D37"/>
      <c r="E37"/>
      <c r="F37" s="141" t="str">
        <f t="shared" si="4"/>
        <v>//</v>
      </c>
      <c r="G37" s="140">
        <f>ROWS($B$2:G37)</f>
        <v>36</v>
      </c>
      <c r="H37" s="159"/>
      <c r="I37" s="141" t="str">
        <f t="shared" si="5"/>
        <v/>
      </c>
      <c r="J37" s="141" t="str">
        <f>IFERROR(SMALL(I$2:I$100,ROWS($E$2:I37)),"")</f>
        <v/>
      </c>
      <c r="K37" s="141" t="str">
        <f t="shared" si="0"/>
        <v/>
      </c>
      <c r="M37" s="161"/>
      <c r="N37">
        <f t="shared" si="6"/>
        <v>36</v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40">
        <f>ROWS(A$2:$B38)</f>
        <v>37</v>
      </c>
      <c r="B38"/>
      <c r="C38"/>
      <c r="D38"/>
      <c r="E38"/>
      <c r="F38" s="141" t="str">
        <f t="shared" si="4"/>
        <v>//</v>
      </c>
      <c r="G38" s="140">
        <f>ROWS($B$2:G38)</f>
        <v>37</v>
      </c>
      <c r="H38" s="159"/>
      <c r="I38" s="141" t="str">
        <f t="shared" si="5"/>
        <v/>
      </c>
      <c r="J38" s="141" t="str">
        <f>IFERROR(SMALL(I$2:I$100,ROWS($E$2:I38)),"")</f>
        <v/>
      </c>
      <c r="K38" s="141" t="str">
        <f t="shared" si="0"/>
        <v/>
      </c>
      <c r="M38" s="161"/>
      <c r="N38">
        <f t="shared" si="6"/>
        <v>37</v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40">
        <f>ROWS(A$2:$B39)</f>
        <v>38</v>
      </c>
      <c r="B39"/>
      <c r="C39"/>
      <c r="D39"/>
      <c r="E39"/>
      <c r="F39" s="141" t="str">
        <f t="shared" si="4"/>
        <v>//</v>
      </c>
      <c r="G39" s="140">
        <f>ROWS($B$2:G39)</f>
        <v>38</v>
      </c>
      <c r="H39" s="159"/>
      <c r="I39" s="141" t="str">
        <f t="shared" si="5"/>
        <v/>
      </c>
      <c r="J39" s="141" t="str">
        <f>IFERROR(SMALL(I$2:I$100,ROWS($E$2:I39)),"")</f>
        <v/>
      </c>
      <c r="K39" s="141" t="str">
        <f t="shared" si="0"/>
        <v/>
      </c>
      <c r="M39" s="161"/>
      <c r="N39">
        <f t="shared" si="6"/>
        <v>38</v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40">
        <f>ROWS(A$2:$B40)</f>
        <v>39</v>
      </c>
      <c r="B40"/>
      <c r="C40"/>
      <c r="D40"/>
      <c r="E40"/>
      <c r="F40" s="141" t="str">
        <f t="shared" si="4"/>
        <v>//</v>
      </c>
      <c r="G40" s="140">
        <f>ROWS($B$2:G40)</f>
        <v>39</v>
      </c>
      <c r="H40" s="159"/>
      <c r="I40" s="141" t="str">
        <f t="shared" si="5"/>
        <v/>
      </c>
      <c r="J40" s="141" t="str">
        <f>IFERROR(SMALL(I$2:I$100,ROWS($E$2:I40)),"")</f>
        <v/>
      </c>
      <c r="K40" s="141" t="str">
        <f t="shared" si="0"/>
        <v/>
      </c>
      <c r="M40" s="161"/>
      <c r="N40">
        <f t="shared" si="6"/>
        <v>39</v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40">
        <f>ROWS(A$2:$B41)</f>
        <v>40</v>
      </c>
      <c r="B41"/>
      <c r="C41"/>
      <c r="D41"/>
      <c r="E41"/>
      <c r="F41" s="141" t="str">
        <f t="shared" si="4"/>
        <v>//</v>
      </c>
      <c r="G41" s="140">
        <f>ROWS($B$2:G41)</f>
        <v>40</v>
      </c>
      <c r="H41" s="159"/>
      <c r="I41" s="141" t="str">
        <f t="shared" si="5"/>
        <v/>
      </c>
      <c r="J41" s="141" t="str">
        <f>IFERROR(SMALL(I$2:I$100,ROWS($E$2:I41)),"")</f>
        <v/>
      </c>
      <c r="K41" s="141" t="str">
        <f t="shared" si="0"/>
        <v/>
      </c>
      <c r="M41" s="161"/>
      <c r="N41">
        <f t="shared" si="6"/>
        <v>40</v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40">
        <f>ROWS(A$2:$B42)</f>
        <v>41</v>
      </c>
      <c r="B42"/>
      <c r="C42"/>
      <c r="D42"/>
      <c r="E42"/>
      <c r="F42" s="141" t="str">
        <f t="shared" si="4"/>
        <v>//</v>
      </c>
      <c r="G42" s="140">
        <f>ROWS($B$2:G42)</f>
        <v>41</v>
      </c>
      <c r="H42" s="159"/>
      <c r="I42" s="141" t="str">
        <f t="shared" si="5"/>
        <v/>
      </c>
      <c r="J42" s="141" t="str">
        <f>IFERROR(SMALL(I$2:I$100,ROWS($E$2:I42)),"")</f>
        <v/>
      </c>
      <c r="K42" s="141" t="str">
        <f t="shared" si="0"/>
        <v/>
      </c>
      <c r="M42" s="161"/>
      <c r="N42">
        <f t="shared" si="6"/>
        <v>41</v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40">
        <f>ROWS(A$2:$B43)</f>
        <v>42</v>
      </c>
      <c r="B43"/>
      <c r="C43"/>
      <c r="D43"/>
      <c r="E43"/>
      <c r="F43" s="141" t="str">
        <f t="shared" si="4"/>
        <v>//</v>
      </c>
      <c r="G43" s="140">
        <f>ROWS($B$2:G43)</f>
        <v>42</v>
      </c>
      <c r="H43" s="159"/>
      <c r="I43" s="141" t="str">
        <f t="shared" si="5"/>
        <v/>
      </c>
      <c r="J43" s="141" t="str">
        <f>IFERROR(SMALL(I$2:I$100,ROWS($E$2:I43)),"")</f>
        <v/>
      </c>
      <c r="K43" s="141" t="str">
        <f t="shared" si="0"/>
        <v/>
      </c>
      <c r="M43" s="161"/>
      <c r="N43">
        <f t="shared" si="6"/>
        <v>42</v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40">
        <f>ROWS(A$2:$B44)</f>
        <v>43</v>
      </c>
      <c r="B44"/>
      <c r="C44"/>
      <c r="D44"/>
      <c r="E44"/>
      <c r="F44" s="141" t="str">
        <f t="shared" si="4"/>
        <v>//</v>
      </c>
      <c r="G44" s="140">
        <f>ROWS($B$2:G44)</f>
        <v>43</v>
      </c>
      <c r="H44" s="159"/>
      <c r="I44" s="141" t="str">
        <f t="shared" si="5"/>
        <v/>
      </c>
      <c r="J44" s="141" t="str">
        <f>IFERROR(SMALL(I$2:I$100,ROWS($E$2:I44)),"")</f>
        <v/>
      </c>
      <c r="K44" s="141" t="str">
        <f t="shared" si="0"/>
        <v/>
      </c>
      <c r="M44" s="161"/>
      <c r="N44">
        <f t="shared" si="6"/>
        <v>43</v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40">
        <f>ROWS(A$2:$B45)</f>
        <v>44</v>
      </c>
      <c r="B45"/>
      <c r="C45"/>
      <c r="D45"/>
      <c r="E45"/>
      <c r="F45" s="141" t="str">
        <f t="shared" si="4"/>
        <v>//</v>
      </c>
      <c r="G45" s="140">
        <f>ROWS($B$2:G45)</f>
        <v>44</v>
      </c>
      <c r="H45" s="159"/>
      <c r="I45" s="141" t="str">
        <f t="shared" si="5"/>
        <v/>
      </c>
      <c r="J45" s="141" t="str">
        <f>IFERROR(SMALL(I$2:I$100,ROWS($E$2:I45)),"")</f>
        <v/>
      </c>
      <c r="K45" s="141" t="str">
        <f t="shared" si="0"/>
        <v/>
      </c>
      <c r="M45" s="161"/>
      <c r="N45">
        <f t="shared" si="6"/>
        <v>44</v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40">
        <f>ROWS(A$2:$B46)</f>
        <v>45</v>
      </c>
      <c r="B46"/>
      <c r="C46"/>
      <c r="D46"/>
      <c r="E46"/>
      <c r="F46" s="141" t="str">
        <f t="shared" si="4"/>
        <v>//</v>
      </c>
      <c r="G46" s="140">
        <f>ROWS($B$2:G46)</f>
        <v>45</v>
      </c>
      <c r="H46" s="159"/>
      <c r="I46" s="141" t="str">
        <f t="shared" si="5"/>
        <v/>
      </c>
      <c r="J46" s="141" t="str">
        <f>IFERROR(SMALL(I$2:I$100,ROWS($E$2:I46)),"")</f>
        <v/>
      </c>
      <c r="K46" s="141" t="str">
        <f t="shared" si="0"/>
        <v/>
      </c>
      <c r="M46" s="161"/>
      <c r="N46">
        <f t="shared" si="6"/>
        <v>45</v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40">
        <f>ROWS(A$2:$B47)</f>
        <v>46</v>
      </c>
      <c r="B47"/>
      <c r="C47"/>
      <c r="D47"/>
      <c r="E47"/>
      <c r="F47" s="141" t="str">
        <f t="shared" si="4"/>
        <v>//</v>
      </c>
      <c r="G47" s="140">
        <f>ROWS($B$2:G47)</f>
        <v>46</v>
      </c>
      <c r="H47" s="159"/>
      <c r="I47" s="141" t="str">
        <f t="shared" si="5"/>
        <v/>
      </c>
      <c r="J47" s="141" t="str">
        <f>IFERROR(SMALL(I$2:I$100,ROWS($E$2:I47)),"")</f>
        <v/>
      </c>
      <c r="K47" s="141" t="str">
        <f t="shared" si="0"/>
        <v/>
      </c>
      <c r="M47" s="161"/>
      <c r="N47">
        <f t="shared" si="6"/>
        <v>46</v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40">
        <f>ROWS(A$2:$B48)</f>
        <v>47</v>
      </c>
      <c r="B48"/>
      <c r="C48"/>
      <c r="D48"/>
      <c r="E48"/>
      <c r="F48" s="141" t="str">
        <f t="shared" si="4"/>
        <v>//</v>
      </c>
      <c r="G48" s="140">
        <f>ROWS($B$2:G48)</f>
        <v>47</v>
      </c>
      <c r="H48" s="159"/>
      <c r="I48" s="141" t="str">
        <f t="shared" si="5"/>
        <v/>
      </c>
      <c r="J48" s="141" t="str">
        <f>IFERROR(SMALL(I$2:I$100,ROWS($E$2:I48)),"")</f>
        <v/>
      </c>
      <c r="K48" s="141" t="str">
        <f t="shared" si="0"/>
        <v/>
      </c>
      <c r="M48" s="161"/>
      <c r="N48">
        <f t="shared" si="6"/>
        <v>47</v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40">
        <f>ROWS(A$2:$B49)</f>
        <v>48</v>
      </c>
      <c r="B49"/>
      <c r="C49"/>
      <c r="D49"/>
      <c r="E49"/>
      <c r="F49" s="141" t="str">
        <f t="shared" si="4"/>
        <v>//</v>
      </c>
      <c r="G49" s="140">
        <f>ROWS($B$2:G49)</f>
        <v>48</v>
      </c>
      <c r="H49" s="159"/>
      <c r="I49" s="141" t="str">
        <f t="shared" si="5"/>
        <v/>
      </c>
      <c r="J49" s="141" t="str">
        <f>IFERROR(SMALL(I$2:I$100,ROWS($E$2:I49)),"")</f>
        <v/>
      </c>
      <c r="K49" s="141" t="str">
        <f t="shared" si="0"/>
        <v/>
      </c>
      <c r="M49" s="161"/>
      <c r="N49">
        <f t="shared" si="6"/>
        <v>48</v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40">
        <f>ROWS(A$2:$B50)</f>
        <v>49</v>
      </c>
      <c r="B50"/>
      <c r="C50"/>
      <c r="D50"/>
      <c r="E50"/>
      <c r="F50" s="141" t="str">
        <f t="shared" si="4"/>
        <v>//</v>
      </c>
      <c r="G50" s="140">
        <f>ROWS($B$2:G50)</f>
        <v>49</v>
      </c>
      <c r="H50" s="159"/>
      <c r="I50" s="141" t="str">
        <f t="shared" si="5"/>
        <v/>
      </c>
      <c r="J50" s="141" t="str">
        <f>IFERROR(SMALL(I$2:I$100,ROWS($E$2:I50)),"")</f>
        <v/>
      </c>
      <c r="K50" s="141" t="str">
        <f t="shared" si="0"/>
        <v/>
      </c>
      <c r="M50" s="161"/>
      <c r="N50">
        <f t="shared" si="6"/>
        <v>49</v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40">
        <f>ROWS(A$2:$B51)</f>
        <v>50</v>
      </c>
      <c r="B51"/>
      <c r="C51"/>
      <c r="D51"/>
      <c r="E51"/>
      <c r="F51" s="141" t="str">
        <f t="shared" si="4"/>
        <v>//</v>
      </c>
      <c r="G51" s="140">
        <f>ROWS($B$2:G51)</f>
        <v>50</v>
      </c>
      <c r="H51" s="159"/>
      <c r="I51" s="141" t="str">
        <f t="shared" si="5"/>
        <v/>
      </c>
      <c r="J51" s="141" t="str">
        <f>IFERROR(SMALL(I$2:I$100,ROWS($E$2:I51)),"")</f>
        <v/>
      </c>
      <c r="K51" s="141" t="str">
        <f t="shared" si="0"/>
        <v/>
      </c>
      <c r="M51" s="161"/>
      <c r="N51">
        <f t="shared" si="6"/>
        <v>50</v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40">
        <f>ROWS(A$2:$B52)</f>
        <v>51</v>
      </c>
      <c r="B52"/>
      <c r="C52"/>
      <c r="D52"/>
      <c r="E52"/>
      <c r="F52" s="141" t="str">
        <f t="shared" si="4"/>
        <v>//</v>
      </c>
      <c r="G52" s="140">
        <f>ROWS($B$2:G52)</f>
        <v>51</v>
      </c>
      <c r="H52" s="159"/>
      <c r="I52" s="141" t="str">
        <f t="shared" si="5"/>
        <v/>
      </c>
      <c r="J52" s="141" t="str">
        <f>IFERROR(SMALL(I$2:I$100,ROWS($E$2:I52)),"")</f>
        <v/>
      </c>
      <c r="K52" s="141" t="str">
        <f t="shared" si="0"/>
        <v/>
      </c>
      <c r="M52" s="161"/>
      <c r="N52">
        <f t="shared" si="6"/>
        <v>51</v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40">
        <f>ROWS(A$2:$B53)</f>
        <v>52</v>
      </c>
      <c r="B53"/>
      <c r="C53"/>
      <c r="D53"/>
      <c r="E53"/>
      <c r="F53" s="141" t="str">
        <f t="shared" si="4"/>
        <v>//</v>
      </c>
      <c r="G53" s="140">
        <f>ROWS($B$2:G53)</f>
        <v>52</v>
      </c>
      <c r="H53" s="159"/>
      <c r="I53" s="141" t="str">
        <f t="shared" si="5"/>
        <v/>
      </c>
      <c r="J53" s="141" t="str">
        <f>IFERROR(SMALL(I$2:I$100,ROWS($E$2:I53)),"")</f>
        <v/>
      </c>
      <c r="K53" s="141" t="str">
        <f t="shared" si="0"/>
        <v/>
      </c>
      <c r="M53" s="161"/>
      <c r="N53">
        <f t="shared" si="6"/>
        <v>52</v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40">
        <f>ROWS(A$2:$B54)</f>
        <v>53</v>
      </c>
      <c r="B54"/>
      <c r="C54"/>
      <c r="D54"/>
      <c r="E54"/>
      <c r="F54" s="141" t="str">
        <f t="shared" si="4"/>
        <v>//</v>
      </c>
      <c r="G54" s="140">
        <f>ROWS($B$2:G54)</f>
        <v>53</v>
      </c>
      <c r="H54" s="159"/>
      <c r="I54" s="141" t="str">
        <f t="shared" si="5"/>
        <v/>
      </c>
      <c r="J54" s="141" t="str">
        <f>IFERROR(SMALL(I$2:I$100,ROWS($E$2:I54)),"")</f>
        <v/>
      </c>
      <c r="K54" s="141" t="str">
        <f t="shared" si="0"/>
        <v/>
      </c>
      <c r="M54" s="161"/>
      <c r="N54">
        <f t="shared" si="6"/>
        <v>53</v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40">
        <f>ROWS(A$2:$B55)</f>
        <v>54</v>
      </c>
      <c r="B55"/>
      <c r="C55"/>
      <c r="D55"/>
      <c r="E55"/>
      <c r="F55" s="141" t="str">
        <f t="shared" si="4"/>
        <v>//</v>
      </c>
      <c r="G55" s="140">
        <f>ROWS($B$2:G55)</f>
        <v>54</v>
      </c>
      <c r="H55" s="159"/>
      <c r="I55" s="141" t="str">
        <f t="shared" si="5"/>
        <v/>
      </c>
      <c r="J55" s="141" t="str">
        <f>IFERROR(SMALL(I$2:I$100,ROWS($E$2:I55)),"")</f>
        <v/>
      </c>
      <c r="K55" s="141" t="str">
        <f t="shared" si="0"/>
        <v/>
      </c>
      <c r="M55" s="161"/>
      <c r="N55">
        <f t="shared" si="6"/>
        <v>54</v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40">
        <f>ROWS(A$2:$B56)</f>
        <v>55</v>
      </c>
      <c r="B56"/>
      <c r="C56"/>
      <c r="D56"/>
      <c r="E56"/>
      <c r="F56" s="141" t="str">
        <f t="shared" si="4"/>
        <v>//</v>
      </c>
      <c r="G56" s="140">
        <f>ROWS($B$2:G56)</f>
        <v>55</v>
      </c>
      <c r="H56" s="159"/>
      <c r="I56" s="141" t="str">
        <f t="shared" si="5"/>
        <v/>
      </c>
      <c r="J56" s="141" t="str">
        <f>IFERROR(SMALL(I$2:I$100,ROWS($E$2:I56)),"")</f>
        <v/>
      </c>
      <c r="K56" s="141" t="str">
        <f t="shared" si="0"/>
        <v/>
      </c>
      <c r="M56" s="161"/>
      <c r="N56">
        <f t="shared" si="6"/>
        <v>55</v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40">
        <f>ROWS(A$2:$B57)</f>
        <v>56</v>
      </c>
      <c r="B57"/>
      <c r="C57"/>
      <c r="D57"/>
      <c r="E57"/>
      <c r="F57" s="141" t="str">
        <f t="shared" si="4"/>
        <v>//</v>
      </c>
      <c r="G57" s="140">
        <f>ROWS($B$2:G57)</f>
        <v>56</v>
      </c>
      <c r="H57" s="159"/>
      <c r="I57" s="141" t="str">
        <f t="shared" si="5"/>
        <v/>
      </c>
      <c r="J57" s="141" t="str">
        <f>IFERROR(SMALL(I$2:I$100,ROWS($E$2:I57)),"")</f>
        <v/>
      </c>
      <c r="K57" s="141" t="str">
        <f t="shared" si="0"/>
        <v/>
      </c>
      <c r="M57" s="161"/>
      <c r="N57">
        <f t="shared" si="6"/>
        <v>56</v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40">
        <f>ROWS(A$2:$B58)</f>
        <v>57</v>
      </c>
      <c r="B58"/>
      <c r="C58"/>
      <c r="D58"/>
      <c r="E58"/>
      <c r="F58" s="141" t="str">
        <f t="shared" si="4"/>
        <v>//</v>
      </c>
      <c r="G58" s="140">
        <f>ROWS($B$2:G58)</f>
        <v>57</v>
      </c>
      <c r="H58" s="159"/>
      <c r="I58" s="141" t="str">
        <f t="shared" si="5"/>
        <v/>
      </c>
      <c r="J58" s="141" t="str">
        <f>IFERROR(SMALL(I$2:I$100,ROWS($E$2:I58)),"")</f>
        <v/>
      </c>
      <c r="K58" s="141" t="str">
        <f t="shared" si="0"/>
        <v/>
      </c>
      <c r="M58" s="161"/>
      <c r="N58">
        <f t="shared" si="6"/>
        <v>57</v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40">
        <f>ROWS(A$2:$B59)</f>
        <v>58</v>
      </c>
      <c r="B59"/>
      <c r="C59"/>
      <c r="D59"/>
      <c r="E59"/>
      <c r="F59" s="141" t="str">
        <f t="shared" si="4"/>
        <v>//</v>
      </c>
      <c r="G59" s="140">
        <f>ROWS($B$2:G59)</f>
        <v>58</v>
      </c>
      <c r="H59" s="159"/>
      <c r="I59" s="141" t="str">
        <f t="shared" si="5"/>
        <v/>
      </c>
      <c r="J59" s="141" t="str">
        <f>IFERROR(SMALL(I$2:I$100,ROWS($E$2:I59)),"")</f>
        <v/>
      </c>
      <c r="K59" s="141" t="str">
        <f t="shared" si="0"/>
        <v/>
      </c>
      <c r="M59" s="161"/>
      <c r="N59">
        <f t="shared" si="6"/>
        <v>58</v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40">
        <f>ROWS(A$2:$B60)</f>
        <v>59</v>
      </c>
      <c r="B60"/>
      <c r="C60"/>
      <c r="D60"/>
      <c r="E60"/>
      <c r="F60" s="141" t="str">
        <f t="shared" si="4"/>
        <v>//</v>
      </c>
      <c r="G60" s="140">
        <f>ROWS($B$2:G60)</f>
        <v>59</v>
      </c>
      <c r="H60" s="159"/>
      <c r="I60" s="141" t="str">
        <f t="shared" si="5"/>
        <v/>
      </c>
      <c r="J60" s="141" t="str">
        <f>IFERROR(SMALL(I$2:I$100,ROWS($E$2:I60)),"")</f>
        <v/>
      </c>
      <c r="K60" s="141" t="str">
        <f t="shared" si="0"/>
        <v/>
      </c>
      <c r="M60" s="161"/>
      <c r="N60">
        <f t="shared" si="6"/>
        <v>59</v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40">
        <f>ROWS(A$2:$B61)</f>
        <v>60</v>
      </c>
      <c r="B61"/>
      <c r="C61"/>
      <c r="D61"/>
      <c r="E61"/>
      <c r="F61" s="141" t="str">
        <f t="shared" si="4"/>
        <v>//</v>
      </c>
      <c r="G61" s="140">
        <f>ROWS($B$2:G61)</f>
        <v>60</v>
      </c>
      <c r="H61" s="159"/>
      <c r="I61" s="141" t="str">
        <f t="shared" si="5"/>
        <v/>
      </c>
      <c r="J61" s="141" t="str">
        <f>IFERROR(SMALL(I$2:I$100,ROWS($E$2:I61)),"")</f>
        <v/>
      </c>
      <c r="K61" s="141" t="str">
        <f t="shared" si="0"/>
        <v/>
      </c>
      <c r="M61" s="161"/>
      <c r="N61">
        <f t="shared" si="6"/>
        <v>60</v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40">
        <f>ROWS(A$2:$B62)</f>
        <v>61</v>
      </c>
      <c r="B62"/>
      <c r="C62"/>
      <c r="D62"/>
      <c r="E62"/>
      <c r="F62" s="141" t="str">
        <f t="shared" si="4"/>
        <v>//</v>
      </c>
      <c r="G62" s="140">
        <f>ROWS($B$2:G62)</f>
        <v>61</v>
      </c>
      <c r="H62" s="159"/>
      <c r="I62" s="141" t="str">
        <f t="shared" si="5"/>
        <v/>
      </c>
      <c r="J62" s="141" t="str">
        <f>IFERROR(SMALL(I$2:I$100,ROWS($E$2:I62)),"")</f>
        <v/>
      </c>
      <c r="K62" s="141" t="str">
        <f t="shared" si="0"/>
        <v/>
      </c>
      <c r="M62" s="161"/>
      <c r="N62">
        <f t="shared" si="6"/>
        <v>61</v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40">
        <f>ROWS(A$2:$B63)</f>
        <v>62</v>
      </c>
      <c r="B63"/>
      <c r="C63"/>
      <c r="D63"/>
      <c r="E63"/>
      <c r="F63" s="141" t="str">
        <f t="shared" si="4"/>
        <v>//</v>
      </c>
      <c r="G63" s="140">
        <f>ROWS($B$2:G63)</f>
        <v>62</v>
      </c>
      <c r="H63" s="159"/>
      <c r="I63" s="141" t="str">
        <f t="shared" si="5"/>
        <v/>
      </c>
      <c r="J63" s="141" t="str">
        <f>IFERROR(SMALL(I$2:I$100,ROWS($E$2:I63)),"")</f>
        <v/>
      </c>
      <c r="K63" s="141" t="str">
        <f t="shared" si="0"/>
        <v/>
      </c>
      <c r="M63" s="161"/>
      <c r="N63">
        <f t="shared" si="6"/>
        <v>62</v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40">
        <f>ROWS(A$2:$B64)</f>
        <v>63</v>
      </c>
      <c r="B64"/>
      <c r="C64"/>
      <c r="D64"/>
      <c r="E64"/>
      <c r="F64" s="141" t="str">
        <f t="shared" si="4"/>
        <v>//</v>
      </c>
      <c r="G64" s="140">
        <f>ROWS($B$2:G64)</f>
        <v>63</v>
      </c>
      <c r="H64" s="159"/>
      <c r="I64" s="141" t="str">
        <f t="shared" si="5"/>
        <v/>
      </c>
      <c r="J64" s="141" t="str">
        <f>IFERROR(SMALL(I$2:I$100,ROWS($E$2:I64)),"")</f>
        <v/>
      </c>
      <c r="K64" s="141" t="str">
        <f t="shared" si="0"/>
        <v/>
      </c>
      <c r="M64" s="161"/>
      <c r="N64">
        <f t="shared" si="6"/>
        <v>63</v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40">
        <f>ROWS(A$2:$B65)</f>
        <v>64</v>
      </c>
      <c r="B65"/>
      <c r="C65"/>
      <c r="D65"/>
      <c r="E65"/>
      <c r="F65" s="141" t="str">
        <f t="shared" si="4"/>
        <v>//</v>
      </c>
      <c r="G65" s="140">
        <f>ROWS($B$2:G65)</f>
        <v>64</v>
      </c>
      <c r="H65" s="159"/>
      <c r="I65" s="141" t="str">
        <f t="shared" si="5"/>
        <v/>
      </c>
      <c r="J65" s="141" t="str">
        <f>IFERROR(SMALL(I$2:I$100,ROWS($E$2:I65)),"")</f>
        <v/>
      </c>
      <c r="K65" s="141" t="str">
        <f t="shared" si="0"/>
        <v/>
      </c>
      <c r="M65" s="161"/>
      <c r="N65">
        <f t="shared" si="6"/>
        <v>64</v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40">
        <f>ROWS(A$2:$B66)</f>
        <v>65</v>
      </c>
      <c r="B66"/>
      <c r="C66"/>
      <c r="D66"/>
      <c r="E66"/>
      <c r="F66" s="141" t="str">
        <f t="shared" si="4"/>
        <v>//</v>
      </c>
      <c r="G66" s="140">
        <f>ROWS($B$2:G66)</f>
        <v>65</v>
      </c>
      <c r="H66" s="159"/>
      <c r="I66" s="141" t="str">
        <f t="shared" si="5"/>
        <v/>
      </c>
      <c r="J66" s="141" t="str">
        <f>IFERROR(SMALL(I$2:I$100,ROWS($E$2:I66)),"")</f>
        <v/>
      </c>
      <c r="K66" s="141" t="str">
        <f t="shared" ref="K66:K100" si="12">IFERROR(VLOOKUP(J66,A:B,2,0),IF(J65&lt;&gt;"","&lt;Neu&gt;",""))</f>
        <v/>
      </c>
      <c r="M66" s="161"/>
      <c r="N66">
        <f t="shared" si="6"/>
        <v>65</v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40">
        <f>ROWS(A$2:$B67)</f>
        <v>66</v>
      </c>
      <c r="B67"/>
      <c r="C67"/>
      <c r="D67"/>
      <c r="E67"/>
      <c r="F67" s="141" t="str">
        <f t="shared" ref="F67:F100" si="16">B67&amp;"/"&amp;C67&amp;"/"&amp;D67</f>
        <v>//</v>
      </c>
      <c r="G67" s="140">
        <f>ROWS($B$2:G67)</f>
        <v>66</v>
      </c>
      <c r="H67" s="159"/>
      <c r="I67" s="141" t="str">
        <f t="shared" ref="I67:I100" si="17">IF(B67=B66,"",IF(LEN(B67)&lt;1,"",A67))</f>
        <v/>
      </c>
      <c r="J67" s="141" t="str">
        <f>IFERROR(SMALL(I$2:I$100,ROWS($E$2:I67)),"")</f>
        <v/>
      </c>
      <c r="K67" s="141" t="str">
        <f t="shared" si="12"/>
        <v/>
      </c>
      <c r="M67" s="161"/>
      <c r="N67">
        <f t="shared" ref="N67:N100" si="18">IF(AND($L$2=B67,$L$2&lt;&gt;0),A67,"")</f>
        <v>66</v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40">
        <f>ROWS(A$2:$B68)</f>
        <v>67</v>
      </c>
      <c r="B68"/>
      <c r="C68"/>
      <c r="D68"/>
      <c r="E68"/>
      <c r="F68" s="141" t="str">
        <f t="shared" si="16"/>
        <v>//</v>
      </c>
      <c r="G68" s="140">
        <f>ROWS($B$2:G68)</f>
        <v>67</v>
      </c>
      <c r="H68" s="159"/>
      <c r="I68" s="141" t="str">
        <f t="shared" si="17"/>
        <v/>
      </c>
      <c r="J68" s="141" t="str">
        <f>IFERROR(SMALL(I$2:I$100,ROWS($E$2:I68)),"")</f>
        <v/>
      </c>
      <c r="K68" s="141" t="str">
        <f t="shared" si="12"/>
        <v/>
      </c>
      <c r="M68" s="161"/>
      <c r="N68">
        <f t="shared" si="18"/>
        <v>67</v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40">
        <f>ROWS(A$2:$B69)</f>
        <v>68</v>
      </c>
      <c r="B69"/>
      <c r="C69"/>
      <c r="D69"/>
      <c r="E69"/>
      <c r="F69" s="141" t="str">
        <f t="shared" si="16"/>
        <v>//</v>
      </c>
      <c r="G69" s="140">
        <f>ROWS($B$2:G69)</f>
        <v>68</v>
      </c>
      <c r="H69" s="159"/>
      <c r="I69" s="141" t="str">
        <f t="shared" si="17"/>
        <v/>
      </c>
      <c r="J69" s="141" t="str">
        <f>IFERROR(SMALL(I$2:I$100,ROWS($E$2:I69)),"")</f>
        <v/>
      </c>
      <c r="K69" s="141" t="str">
        <f t="shared" si="12"/>
        <v/>
      </c>
      <c r="M69" s="161"/>
      <c r="N69">
        <f t="shared" si="18"/>
        <v>68</v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40">
        <f>ROWS(A$2:$B70)</f>
        <v>69</v>
      </c>
      <c r="B70"/>
      <c r="C70"/>
      <c r="D70"/>
      <c r="E70"/>
      <c r="F70" s="141" t="str">
        <f t="shared" si="16"/>
        <v>//</v>
      </c>
      <c r="G70" s="140">
        <f>ROWS($B$2:G70)</f>
        <v>69</v>
      </c>
      <c r="H70" s="159"/>
      <c r="I70" s="141" t="str">
        <f t="shared" si="17"/>
        <v/>
      </c>
      <c r="J70" s="141" t="str">
        <f>IFERROR(SMALL(I$2:I$100,ROWS($E$2:I70)),"")</f>
        <v/>
      </c>
      <c r="K70" s="141" t="str">
        <f t="shared" si="12"/>
        <v/>
      </c>
      <c r="M70" s="161"/>
      <c r="N70">
        <f t="shared" si="18"/>
        <v>69</v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40">
        <f>ROWS(A$2:$B71)</f>
        <v>70</v>
      </c>
      <c r="B71"/>
      <c r="C71"/>
      <c r="D71"/>
      <c r="E71"/>
      <c r="F71" s="141" t="str">
        <f t="shared" si="16"/>
        <v>//</v>
      </c>
      <c r="G71" s="140">
        <f>ROWS($B$2:G71)</f>
        <v>70</v>
      </c>
      <c r="H71" s="159"/>
      <c r="I71" s="141" t="str">
        <f t="shared" si="17"/>
        <v/>
      </c>
      <c r="J71" s="141" t="str">
        <f>IFERROR(SMALL(I$2:I$100,ROWS($E$2:I71)),"")</f>
        <v/>
      </c>
      <c r="K71" s="141" t="str">
        <f t="shared" si="12"/>
        <v/>
      </c>
      <c r="M71" s="161"/>
      <c r="N71">
        <f t="shared" si="18"/>
        <v>70</v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40">
        <f>ROWS(A$2:$B72)</f>
        <v>71</v>
      </c>
      <c r="B72"/>
      <c r="C72"/>
      <c r="D72"/>
      <c r="E72"/>
      <c r="F72" s="141" t="str">
        <f t="shared" si="16"/>
        <v>//</v>
      </c>
      <c r="G72" s="140">
        <f>ROWS($B$2:G72)</f>
        <v>71</v>
      </c>
      <c r="H72" s="159"/>
      <c r="I72" s="141" t="str">
        <f t="shared" si="17"/>
        <v/>
      </c>
      <c r="J72" s="141" t="str">
        <f>IFERROR(SMALL(I$2:I$100,ROWS($E$2:I72)),"")</f>
        <v/>
      </c>
      <c r="K72" s="141" t="str">
        <f t="shared" si="12"/>
        <v/>
      </c>
      <c r="M72" s="161"/>
      <c r="N72">
        <f t="shared" si="18"/>
        <v>71</v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40">
        <f>ROWS(A$2:$B73)</f>
        <v>72</v>
      </c>
      <c r="B73"/>
      <c r="C73"/>
      <c r="D73"/>
      <c r="E73"/>
      <c r="F73" s="141" t="str">
        <f t="shared" si="16"/>
        <v>//</v>
      </c>
      <c r="G73" s="140">
        <f>ROWS($B$2:G73)</f>
        <v>72</v>
      </c>
      <c r="H73" s="159"/>
      <c r="I73" s="141" t="str">
        <f t="shared" si="17"/>
        <v/>
      </c>
      <c r="J73" s="141" t="str">
        <f>IFERROR(SMALL(I$2:I$100,ROWS($E$2:I73)),"")</f>
        <v/>
      </c>
      <c r="K73" s="141" t="str">
        <f t="shared" si="12"/>
        <v/>
      </c>
      <c r="M73" s="161"/>
      <c r="N73">
        <f t="shared" si="18"/>
        <v>72</v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40">
        <f>ROWS(A$2:$B74)</f>
        <v>73</v>
      </c>
      <c r="B74"/>
      <c r="C74"/>
      <c r="D74"/>
      <c r="E74"/>
      <c r="F74" s="141" t="str">
        <f t="shared" si="16"/>
        <v>//</v>
      </c>
      <c r="G74" s="140">
        <f>ROWS($B$2:G74)</f>
        <v>73</v>
      </c>
      <c r="H74" s="159"/>
      <c r="I74" s="141" t="str">
        <f t="shared" si="17"/>
        <v/>
      </c>
      <c r="J74" s="141" t="str">
        <f>IFERROR(SMALL(I$2:I$100,ROWS($E$2:I74)),"")</f>
        <v/>
      </c>
      <c r="K74" s="141" t="str">
        <f t="shared" si="12"/>
        <v/>
      </c>
      <c r="M74" s="161"/>
      <c r="N74">
        <f t="shared" si="18"/>
        <v>73</v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40">
        <f>ROWS(A$2:$B75)</f>
        <v>74</v>
      </c>
      <c r="B75"/>
      <c r="C75"/>
      <c r="D75"/>
      <c r="E75"/>
      <c r="F75" s="141" t="str">
        <f t="shared" si="16"/>
        <v>//</v>
      </c>
      <c r="G75" s="140">
        <f>ROWS($B$2:G75)</f>
        <v>74</v>
      </c>
      <c r="H75" s="159"/>
      <c r="I75" s="141" t="str">
        <f t="shared" si="17"/>
        <v/>
      </c>
      <c r="J75" s="141" t="str">
        <f>IFERROR(SMALL(I$2:I$100,ROWS($E$2:I75)),"")</f>
        <v/>
      </c>
      <c r="K75" s="141" t="str">
        <f t="shared" si="12"/>
        <v/>
      </c>
      <c r="M75" s="161"/>
      <c r="N75">
        <f t="shared" si="18"/>
        <v>74</v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40">
        <f>ROWS(A$2:$B76)</f>
        <v>75</v>
      </c>
      <c r="B76"/>
      <c r="C76"/>
      <c r="D76"/>
      <c r="E76"/>
      <c r="F76" s="141" t="str">
        <f t="shared" si="16"/>
        <v>//</v>
      </c>
      <c r="G76" s="140">
        <f>ROWS($B$2:G76)</f>
        <v>75</v>
      </c>
      <c r="H76" s="159"/>
      <c r="I76" s="141" t="str">
        <f t="shared" si="17"/>
        <v/>
      </c>
      <c r="J76" s="141" t="str">
        <f>IFERROR(SMALL(I$2:I$100,ROWS($E$2:I76)),"")</f>
        <v/>
      </c>
      <c r="K76" s="141" t="str">
        <f t="shared" si="12"/>
        <v/>
      </c>
      <c r="M76" s="161"/>
      <c r="N76">
        <f t="shared" si="18"/>
        <v>75</v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40">
        <f>ROWS(A$2:$B77)</f>
        <v>76</v>
      </c>
      <c r="B77"/>
      <c r="C77"/>
      <c r="D77"/>
      <c r="E77"/>
      <c r="F77" s="141" t="str">
        <f t="shared" si="16"/>
        <v>//</v>
      </c>
      <c r="G77" s="140">
        <f>ROWS($B$2:G77)</f>
        <v>76</v>
      </c>
      <c r="H77" s="159"/>
      <c r="I77" s="141" t="str">
        <f t="shared" si="17"/>
        <v/>
      </c>
      <c r="J77" s="141" t="str">
        <f>IFERROR(SMALL(I$2:I$100,ROWS($E$2:I77)),"")</f>
        <v/>
      </c>
      <c r="K77" s="141" t="str">
        <f t="shared" si="12"/>
        <v/>
      </c>
      <c r="M77" s="161"/>
      <c r="N77">
        <f t="shared" si="18"/>
        <v>76</v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40">
        <f>ROWS(A$2:$B78)</f>
        <v>77</v>
      </c>
      <c r="B78"/>
      <c r="C78"/>
      <c r="D78"/>
      <c r="E78"/>
      <c r="F78" s="141" t="str">
        <f t="shared" si="16"/>
        <v>//</v>
      </c>
      <c r="G78" s="140">
        <f>ROWS($B$2:G78)</f>
        <v>77</v>
      </c>
      <c r="H78" s="159"/>
      <c r="I78" s="141" t="str">
        <f t="shared" si="17"/>
        <v/>
      </c>
      <c r="J78" s="141" t="str">
        <f>IFERROR(SMALL(I$2:I$100,ROWS($E$2:I78)),"")</f>
        <v/>
      </c>
      <c r="K78" s="141" t="str">
        <f t="shared" si="12"/>
        <v/>
      </c>
      <c r="M78" s="161"/>
      <c r="N78">
        <f t="shared" si="18"/>
        <v>77</v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40">
        <f>ROWS(A$2:$B79)</f>
        <v>78</v>
      </c>
      <c r="B79"/>
      <c r="C79"/>
      <c r="D79"/>
      <c r="E79"/>
      <c r="F79" s="141" t="str">
        <f t="shared" si="16"/>
        <v>//</v>
      </c>
      <c r="G79" s="140">
        <f>ROWS($B$2:G79)</f>
        <v>78</v>
      </c>
      <c r="H79" s="159"/>
      <c r="I79" s="141" t="str">
        <f t="shared" si="17"/>
        <v/>
      </c>
      <c r="J79" s="141" t="str">
        <f>IFERROR(SMALL(I$2:I$100,ROWS($E$2:I79)),"")</f>
        <v/>
      </c>
      <c r="K79" s="141" t="str">
        <f t="shared" si="12"/>
        <v/>
      </c>
      <c r="M79" s="161"/>
      <c r="N79">
        <f t="shared" si="18"/>
        <v>78</v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40">
        <f>ROWS(A$2:$B80)</f>
        <v>79</v>
      </c>
      <c r="B80"/>
      <c r="C80"/>
      <c r="D80"/>
      <c r="E80"/>
      <c r="F80" s="141" t="str">
        <f t="shared" si="16"/>
        <v>//</v>
      </c>
      <c r="G80" s="140">
        <f>ROWS($B$2:G80)</f>
        <v>79</v>
      </c>
      <c r="H80" s="159"/>
      <c r="I80" s="141" t="str">
        <f t="shared" si="17"/>
        <v/>
      </c>
      <c r="J80" s="141" t="str">
        <f>IFERROR(SMALL(I$2:I$100,ROWS($E$2:I80)),"")</f>
        <v/>
      </c>
      <c r="K80" s="141" t="str">
        <f t="shared" si="12"/>
        <v/>
      </c>
      <c r="M80" s="161"/>
      <c r="N80">
        <f t="shared" si="18"/>
        <v>79</v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40">
        <f>ROWS(A$2:$B81)</f>
        <v>80</v>
      </c>
      <c r="B81"/>
      <c r="C81"/>
      <c r="D81"/>
      <c r="E81"/>
      <c r="F81" s="141" t="str">
        <f t="shared" si="16"/>
        <v>//</v>
      </c>
      <c r="G81" s="140">
        <f>ROWS($B$2:G81)</f>
        <v>80</v>
      </c>
      <c r="H81" s="159"/>
      <c r="I81" s="141" t="str">
        <f t="shared" si="17"/>
        <v/>
      </c>
      <c r="J81" s="141" t="str">
        <f>IFERROR(SMALL(I$2:I$100,ROWS($E$2:I81)),"")</f>
        <v/>
      </c>
      <c r="K81" s="141" t="str">
        <f t="shared" si="12"/>
        <v/>
      </c>
      <c r="M81" s="161"/>
      <c r="N81">
        <f t="shared" si="18"/>
        <v>80</v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40">
        <f>ROWS(A$2:$B82)</f>
        <v>81</v>
      </c>
      <c r="B82"/>
      <c r="C82"/>
      <c r="D82"/>
      <c r="E82"/>
      <c r="F82" s="141" t="str">
        <f t="shared" si="16"/>
        <v>//</v>
      </c>
      <c r="G82" s="140">
        <f>ROWS($B$2:G82)</f>
        <v>81</v>
      </c>
      <c r="H82" s="159"/>
      <c r="I82" s="141" t="str">
        <f t="shared" si="17"/>
        <v/>
      </c>
      <c r="J82" s="141" t="str">
        <f>IFERROR(SMALL(I$2:I$100,ROWS($E$2:I82)),"")</f>
        <v/>
      </c>
      <c r="K82" s="141" t="str">
        <f t="shared" si="12"/>
        <v/>
      </c>
      <c r="M82" s="161"/>
      <c r="N82">
        <f t="shared" si="18"/>
        <v>81</v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40">
        <f>ROWS(A$2:$B83)</f>
        <v>82</v>
      </c>
      <c r="B83"/>
      <c r="C83"/>
      <c r="D83"/>
      <c r="E83"/>
      <c r="F83" s="141" t="str">
        <f t="shared" si="16"/>
        <v>//</v>
      </c>
      <c r="G83" s="140">
        <f>ROWS($B$2:G83)</f>
        <v>82</v>
      </c>
      <c r="H83" s="159"/>
      <c r="I83" s="141" t="str">
        <f t="shared" si="17"/>
        <v/>
      </c>
      <c r="J83" s="141" t="str">
        <f>IFERROR(SMALL(I$2:I$100,ROWS($E$2:I83)),"")</f>
        <v/>
      </c>
      <c r="K83" s="141" t="str">
        <f t="shared" si="12"/>
        <v/>
      </c>
      <c r="M83" s="161"/>
      <c r="N83">
        <f t="shared" si="18"/>
        <v>82</v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40">
        <f>ROWS(A$2:$B84)</f>
        <v>83</v>
      </c>
      <c r="B84"/>
      <c r="C84"/>
      <c r="D84"/>
      <c r="E84"/>
      <c r="F84" s="141" t="str">
        <f t="shared" si="16"/>
        <v>//</v>
      </c>
      <c r="G84" s="140">
        <f>ROWS($B$2:G84)</f>
        <v>83</v>
      </c>
      <c r="H84" s="159"/>
      <c r="I84" s="141" t="str">
        <f t="shared" si="17"/>
        <v/>
      </c>
      <c r="J84" s="141" t="str">
        <f>IFERROR(SMALL(I$2:I$100,ROWS($E$2:I84)),"")</f>
        <v/>
      </c>
      <c r="K84" s="141" t="str">
        <f t="shared" si="12"/>
        <v/>
      </c>
      <c r="M84" s="161"/>
      <c r="N84">
        <f t="shared" si="18"/>
        <v>83</v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40">
        <f>ROWS(A$2:$B85)</f>
        <v>84</v>
      </c>
      <c r="B85"/>
      <c r="C85"/>
      <c r="D85"/>
      <c r="E85"/>
      <c r="F85" s="141" t="str">
        <f t="shared" si="16"/>
        <v>//</v>
      </c>
      <c r="G85" s="140">
        <f>ROWS($B$2:G85)</f>
        <v>84</v>
      </c>
      <c r="H85" s="159"/>
      <c r="I85" s="141" t="str">
        <f t="shared" si="17"/>
        <v/>
      </c>
      <c r="J85" s="141" t="str">
        <f>IFERROR(SMALL(I$2:I$100,ROWS($E$2:I85)),"")</f>
        <v/>
      </c>
      <c r="K85" s="141" t="str">
        <f t="shared" si="12"/>
        <v/>
      </c>
      <c r="M85" s="161"/>
      <c r="N85">
        <f t="shared" si="18"/>
        <v>84</v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40">
        <f>ROWS(A$2:$B86)</f>
        <v>85</v>
      </c>
      <c r="B86"/>
      <c r="C86"/>
      <c r="D86"/>
      <c r="E86"/>
      <c r="F86" s="141" t="str">
        <f t="shared" si="16"/>
        <v>//</v>
      </c>
      <c r="G86" s="140">
        <f>ROWS($B$2:G86)</f>
        <v>85</v>
      </c>
      <c r="H86" s="159"/>
      <c r="I86" s="141" t="str">
        <f t="shared" si="17"/>
        <v/>
      </c>
      <c r="J86" s="141" t="str">
        <f>IFERROR(SMALL(I$2:I$100,ROWS($E$2:I86)),"")</f>
        <v/>
      </c>
      <c r="K86" s="141" t="str">
        <f t="shared" si="12"/>
        <v/>
      </c>
      <c r="M86" s="161"/>
      <c r="N86">
        <f t="shared" si="18"/>
        <v>85</v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40">
        <f>ROWS(A$2:$B87)</f>
        <v>86</v>
      </c>
      <c r="B87"/>
      <c r="C87"/>
      <c r="D87"/>
      <c r="E87"/>
      <c r="F87" s="141" t="str">
        <f t="shared" si="16"/>
        <v>//</v>
      </c>
      <c r="G87" s="140">
        <f>ROWS($B$2:G87)</f>
        <v>86</v>
      </c>
      <c r="H87" s="159"/>
      <c r="I87" s="141" t="str">
        <f t="shared" si="17"/>
        <v/>
      </c>
      <c r="J87" s="141" t="str">
        <f>IFERROR(SMALL(I$2:I$100,ROWS($E$2:I87)),"")</f>
        <v/>
      </c>
      <c r="K87" s="141" t="str">
        <f t="shared" si="12"/>
        <v/>
      </c>
      <c r="M87" s="161"/>
      <c r="N87">
        <f t="shared" si="18"/>
        <v>86</v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40">
        <f>ROWS(A$2:$B88)</f>
        <v>87</v>
      </c>
      <c r="B88"/>
      <c r="C88"/>
      <c r="D88"/>
      <c r="E88"/>
      <c r="F88" s="141" t="str">
        <f t="shared" si="16"/>
        <v>//</v>
      </c>
      <c r="G88" s="140">
        <f>ROWS($B$2:G88)</f>
        <v>87</v>
      </c>
      <c r="H88" s="159"/>
      <c r="I88" s="141" t="str">
        <f t="shared" si="17"/>
        <v/>
      </c>
      <c r="J88" s="141" t="str">
        <f>IFERROR(SMALL(I$2:I$100,ROWS($E$2:I88)),"")</f>
        <v/>
      </c>
      <c r="K88" s="141" t="str">
        <f t="shared" si="12"/>
        <v/>
      </c>
      <c r="M88" s="161"/>
      <c r="N88">
        <f t="shared" si="18"/>
        <v>87</v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40">
        <f>ROWS(A$2:$B89)</f>
        <v>88</v>
      </c>
      <c r="B89"/>
      <c r="C89"/>
      <c r="D89"/>
      <c r="E89"/>
      <c r="F89" s="141" t="str">
        <f t="shared" si="16"/>
        <v>//</v>
      </c>
      <c r="G89" s="140">
        <f>ROWS($B$2:G89)</f>
        <v>88</v>
      </c>
      <c r="H89" s="159"/>
      <c r="I89" s="141" t="str">
        <f t="shared" si="17"/>
        <v/>
      </c>
      <c r="J89" s="141" t="str">
        <f>IFERROR(SMALL(I$2:I$100,ROWS($E$2:I89)),"")</f>
        <v/>
      </c>
      <c r="K89" s="141" t="str">
        <f t="shared" si="12"/>
        <v/>
      </c>
      <c r="M89" s="161"/>
      <c r="N89">
        <f t="shared" si="18"/>
        <v>88</v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40">
        <f>ROWS(A$2:$B90)</f>
        <v>89</v>
      </c>
      <c r="B90"/>
      <c r="C90"/>
      <c r="D90"/>
      <c r="E90"/>
      <c r="F90" s="141" t="str">
        <f t="shared" si="16"/>
        <v>//</v>
      </c>
      <c r="G90" s="140">
        <f>ROWS($B$2:G90)</f>
        <v>89</v>
      </c>
      <c r="H90" s="159"/>
      <c r="I90" s="141" t="str">
        <f t="shared" si="17"/>
        <v/>
      </c>
      <c r="J90" s="141" t="str">
        <f>IFERROR(SMALL(I$2:I$100,ROWS($E$2:I90)),"")</f>
        <v/>
      </c>
      <c r="K90" s="141" t="str">
        <f t="shared" si="12"/>
        <v/>
      </c>
      <c r="M90" s="161"/>
      <c r="N90">
        <f t="shared" si="18"/>
        <v>89</v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40">
        <f>ROWS(A$2:$B91)</f>
        <v>90</v>
      </c>
      <c r="B91"/>
      <c r="C91"/>
      <c r="D91"/>
      <c r="E91"/>
      <c r="F91" s="141" t="str">
        <f t="shared" si="16"/>
        <v>//</v>
      </c>
      <c r="G91" s="140">
        <f>ROWS($B$2:G91)</f>
        <v>90</v>
      </c>
      <c r="H91" s="159"/>
      <c r="I91" s="141" t="str">
        <f t="shared" si="17"/>
        <v/>
      </c>
      <c r="J91" s="141" t="str">
        <f>IFERROR(SMALL(I$2:I$100,ROWS($E$2:I91)),"")</f>
        <v/>
      </c>
      <c r="K91" s="141" t="str">
        <f t="shared" si="12"/>
        <v/>
      </c>
      <c r="M91" s="161"/>
      <c r="N91">
        <f t="shared" si="18"/>
        <v>90</v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40">
        <f>ROWS(A$2:$B92)</f>
        <v>91</v>
      </c>
      <c r="B92"/>
      <c r="C92"/>
      <c r="D92"/>
      <c r="E92"/>
      <c r="F92" s="141" t="str">
        <f t="shared" si="16"/>
        <v>//</v>
      </c>
      <c r="G92" s="140">
        <f>ROWS($B$2:G92)</f>
        <v>91</v>
      </c>
      <c r="H92" s="159"/>
      <c r="I92" s="141" t="str">
        <f t="shared" si="17"/>
        <v/>
      </c>
      <c r="J92" s="141" t="str">
        <f>IFERROR(SMALL(I$2:I$100,ROWS($E$2:I92)),"")</f>
        <v/>
      </c>
      <c r="K92" s="141" t="str">
        <f t="shared" si="12"/>
        <v/>
      </c>
      <c r="M92" s="161"/>
      <c r="N92">
        <f t="shared" si="18"/>
        <v>91</v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40">
        <f>ROWS(A$2:$B93)</f>
        <v>92</v>
      </c>
      <c r="B93"/>
      <c r="C93"/>
      <c r="D93"/>
      <c r="E93"/>
      <c r="F93" s="141" t="str">
        <f t="shared" si="16"/>
        <v>//</v>
      </c>
      <c r="G93" s="140">
        <f>ROWS($B$2:G93)</f>
        <v>92</v>
      </c>
      <c r="H93" s="159"/>
      <c r="I93" s="141" t="str">
        <f t="shared" si="17"/>
        <v/>
      </c>
      <c r="J93" s="141" t="str">
        <f>IFERROR(SMALL(I$2:I$100,ROWS($E$2:I93)),"")</f>
        <v/>
      </c>
      <c r="K93" s="141" t="str">
        <f t="shared" si="12"/>
        <v/>
      </c>
      <c r="M93" s="161"/>
      <c r="N93">
        <f t="shared" si="18"/>
        <v>92</v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40">
        <f>ROWS(A$2:$B94)</f>
        <v>93</v>
      </c>
      <c r="B94"/>
      <c r="C94"/>
      <c r="D94"/>
      <c r="E94"/>
      <c r="F94" s="141" t="str">
        <f t="shared" si="16"/>
        <v>//</v>
      </c>
      <c r="G94" s="140">
        <f>ROWS($B$2:G94)</f>
        <v>93</v>
      </c>
      <c r="H94" s="159"/>
      <c r="I94" s="141" t="str">
        <f t="shared" si="17"/>
        <v/>
      </c>
      <c r="J94" s="141" t="str">
        <f>IFERROR(SMALL(I$2:I$100,ROWS($E$2:I94)),"")</f>
        <v/>
      </c>
      <c r="K94" s="141" t="str">
        <f t="shared" si="12"/>
        <v/>
      </c>
      <c r="M94" s="161"/>
      <c r="N94">
        <f t="shared" si="18"/>
        <v>93</v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40">
        <f>ROWS(A$2:$B95)</f>
        <v>94</v>
      </c>
      <c r="B95"/>
      <c r="C95"/>
      <c r="D95"/>
      <c r="E95"/>
      <c r="F95" s="141" t="str">
        <f t="shared" si="16"/>
        <v>//</v>
      </c>
      <c r="G95" s="140">
        <f>ROWS($B$2:G95)</f>
        <v>94</v>
      </c>
      <c r="H95" s="159"/>
      <c r="I95" s="141" t="str">
        <f t="shared" si="17"/>
        <v/>
      </c>
      <c r="J95" s="141" t="str">
        <f>IFERROR(SMALL(I$2:I$100,ROWS($E$2:I95)),"")</f>
        <v/>
      </c>
      <c r="K95" s="141" t="str">
        <f t="shared" si="12"/>
        <v/>
      </c>
      <c r="M95" s="161"/>
      <c r="N95">
        <f t="shared" si="18"/>
        <v>94</v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40">
        <f>ROWS(A$2:$B96)</f>
        <v>95</v>
      </c>
      <c r="B96"/>
      <c r="C96"/>
      <c r="D96"/>
      <c r="E96"/>
      <c r="F96" s="141" t="str">
        <f t="shared" si="16"/>
        <v>//</v>
      </c>
      <c r="G96" s="140">
        <f>ROWS($B$2:G96)</f>
        <v>95</v>
      </c>
      <c r="H96" s="159"/>
      <c r="I96" s="141" t="str">
        <f t="shared" si="17"/>
        <v/>
      </c>
      <c r="J96" s="141" t="str">
        <f>IFERROR(SMALL(I$2:I$100,ROWS($E$2:I96)),"")</f>
        <v/>
      </c>
      <c r="K96" s="141" t="str">
        <f t="shared" si="12"/>
        <v/>
      </c>
      <c r="M96" s="161"/>
      <c r="N96">
        <f t="shared" si="18"/>
        <v>95</v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40">
        <f>ROWS(A$2:$B97)</f>
        <v>96</v>
      </c>
      <c r="B97"/>
      <c r="C97"/>
      <c r="D97"/>
      <c r="E97"/>
      <c r="F97" s="141" t="str">
        <f t="shared" si="16"/>
        <v>//</v>
      </c>
      <c r="G97" s="140">
        <f>ROWS($B$2:G97)</f>
        <v>96</v>
      </c>
      <c r="H97" s="159"/>
      <c r="I97" s="141" t="str">
        <f t="shared" si="17"/>
        <v/>
      </c>
      <c r="J97" s="141" t="str">
        <f>IFERROR(SMALL(I$2:I$100,ROWS($E$2:I97)),"")</f>
        <v/>
      </c>
      <c r="K97" s="141" t="str">
        <f t="shared" si="12"/>
        <v/>
      </c>
      <c r="M97" s="161"/>
      <c r="N97">
        <f t="shared" si="18"/>
        <v>96</v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40">
        <f>ROWS(A$2:$B98)</f>
        <v>97</v>
      </c>
      <c r="B98"/>
      <c r="C98"/>
      <c r="D98"/>
      <c r="E98"/>
      <c r="F98" s="141" t="str">
        <f t="shared" si="16"/>
        <v>//</v>
      </c>
      <c r="G98" s="140">
        <f>ROWS($B$2:G98)</f>
        <v>97</v>
      </c>
      <c r="H98" s="159"/>
      <c r="I98" s="141" t="str">
        <f t="shared" si="17"/>
        <v/>
      </c>
      <c r="J98" s="141" t="str">
        <f>IFERROR(SMALL(I$2:I$100,ROWS($E$2:I98)),"")</f>
        <v/>
      </c>
      <c r="K98" s="141" t="str">
        <f t="shared" si="12"/>
        <v/>
      </c>
      <c r="M98" s="161"/>
      <c r="N98">
        <f t="shared" si="18"/>
        <v>97</v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40">
        <f>ROWS(A$2:$B99)</f>
        <v>98</v>
      </c>
      <c r="B99"/>
      <c r="C99"/>
      <c r="D99"/>
      <c r="E99"/>
      <c r="F99" s="141" t="str">
        <f t="shared" si="16"/>
        <v>//</v>
      </c>
      <c r="G99" s="140">
        <f>ROWS($B$2:G99)</f>
        <v>98</v>
      </c>
      <c r="H99" s="159"/>
      <c r="I99" s="141" t="str">
        <f t="shared" si="17"/>
        <v/>
      </c>
      <c r="J99" s="141" t="str">
        <f>IFERROR(SMALL(I$2:I$100,ROWS($E$2:I99)),"")</f>
        <v/>
      </c>
      <c r="K99" s="141" t="str">
        <f t="shared" si="12"/>
        <v/>
      </c>
      <c r="M99" s="161"/>
      <c r="N99">
        <f t="shared" si="18"/>
        <v>98</v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40">
        <f>ROWS(A$2:$B100)</f>
        <v>99</v>
      </c>
      <c r="B100"/>
      <c r="C100"/>
      <c r="D100"/>
      <c r="E100"/>
      <c r="F100" s="141" t="str">
        <f t="shared" si="16"/>
        <v>//</v>
      </c>
      <c r="G100" s="140">
        <f>ROWS($B$2:G100)</f>
        <v>99</v>
      </c>
      <c r="H100" s="159"/>
      <c r="I100" s="141" t="str">
        <f t="shared" si="17"/>
        <v/>
      </c>
      <c r="J100" s="141" t="str">
        <f>IFERROR(SMALL(I$2:I$100,ROWS($E$2:I100)),"")</f>
        <v/>
      </c>
      <c r="K100" s="141" t="str">
        <f t="shared" si="12"/>
        <v/>
      </c>
      <c r="M100" s="161"/>
      <c r="N100">
        <f t="shared" si="18"/>
        <v>99</v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48" customFormat="1" x14ac:dyDescent="0.25">
      <c r="A101" s="146"/>
      <c r="B101" s="147" t="s">
        <v>221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OwoMJZY1DhCr/WH9PWqKJG64jVuhpzL+Q4DVDarn+PbKqVIzdzkPRES73NsBESnmrigSUnfd6eMdVD4G7PFKig==" saltValue="Ks32ZzbaKU1yow3oP8SZ6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EBDE8-F69D-4A10-A8C7-2BF384B81306}">
  <dimension ref="A1"/>
  <sheetViews>
    <sheetView workbookViewId="0"/>
  </sheetViews>
  <sheetFormatPr baseColWidth="10" defaultColWidth="11.42578125" defaultRowHeight="12.75" x14ac:dyDescent="0.2"/>
  <cols>
    <col min="1" max="16384" width="11.42578125" style="465"/>
  </cols>
  <sheetData>
    <row r="1" spans="1:1" x14ac:dyDescent="0.2">
      <c r="A1" s="466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E7C84-B409-49F0-8B41-B405601A87FE}">
  <dimension ref="A1:G25"/>
  <sheetViews>
    <sheetView workbookViewId="0"/>
  </sheetViews>
  <sheetFormatPr baseColWidth="10" defaultColWidth="11.42578125" defaultRowHeight="15" x14ac:dyDescent="0.25"/>
  <cols>
    <col min="1" max="1" width="11.42578125" style="539"/>
    <col min="2" max="2" width="14" style="539" bestFit="1" customWidth="1"/>
    <col min="3" max="3" width="15.42578125" style="539" customWidth="1"/>
    <col min="4" max="4" width="13.42578125" style="539" customWidth="1"/>
    <col min="5" max="5" width="20" style="539" customWidth="1"/>
    <col min="6" max="6" width="11.42578125" style="539"/>
    <col min="7" max="7" width="18.28515625" style="539" bestFit="1" customWidth="1"/>
    <col min="8" max="16384" width="11.42578125" style="539"/>
  </cols>
  <sheetData>
    <row r="1" spans="1:7" ht="18" x14ac:dyDescent="0.25">
      <c r="A1" s="537" t="s">
        <v>320</v>
      </c>
      <c r="B1" s="538"/>
      <c r="C1" s="538"/>
      <c r="D1" s="538"/>
      <c r="E1" s="538"/>
      <c r="F1" s="538"/>
      <c r="G1" s="538"/>
    </row>
    <row r="2" spans="1:7" x14ac:dyDescent="0.25">
      <c r="A2" s="538"/>
      <c r="B2" s="538"/>
      <c r="C2" s="538"/>
      <c r="D2" s="538"/>
      <c r="E2" s="538"/>
      <c r="F2" s="538"/>
      <c r="G2" s="538"/>
    </row>
    <row r="3" spans="1:7" x14ac:dyDescent="0.25">
      <c r="A3" s="540" t="s">
        <v>321</v>
      </c>
      <c r="B3" s="540" t="s">
        <v>322</v>
      </c>
      <c r="C3" s="540" t="s">
        <v>323</v>
      </c>
      <c r="D3" s="541">
        <v>45474</v>
      </c>
      <c r="E3" s="538"/>
      <c r="F3" s="538"/>
      <c r="G3" s="538"/>
    </row>
    <row r="4" spans="1:7" x14ac:dyDescent="0.25">
      <c r="A4" s="538"/>
      <c r="B4" s="538"/>
      <c r="C4" s="538"/>
      <c r="D4" s="538"/>
      <c r="E4" s="538"/>
      <c r="F4" s="538"/>
      <c r="G4" s="538"/>
    </row>
    <row r="5" spans="1:7" x14ac:dyDescent="0.25">
      <c r="A5" s="538" t="s">
        <v>324</v>
      </c>
      <c r="B5" s="538"/>
      <c r="C5" s="538"/>
      <c r="D5" s="538"/>
      <c r="E5" s="538"/>
      <c r="F5" s="538"/>
      <c r="G5" s="538"/>
    </row>
    <row r="6" spans="1:7" ht="15.75" thickBot="1" x14ac:dyDescent="0.3">
      <c r="A6" s="542" t="s">
        <v>325</v>
      </c>
      <c r="B6" s="542"/>
      <c r="C6" s="542"/>
      <c r="D6" s="542"/>
      <c r="E6" s="542"/>
      <c r="F6" s="542"/>
      <c r="G6" s="542"/>
    </row>
    <row r="7" spans="1:7" x14ac:dyDescent="0.25">
      <c r="A7" s="538"/>
      <c r="B7" s="538"/>
      <c r="C7" s="538"/>
      <c r="D7" s="538"/>
      <c r="E7" s="538"/>
      <c r="F7" s="538"/>
      <c r="G7" s="538"/>
    </row>
    <row r="8" spans="1:7" x14ac:dyDescent="0.25">
      <c r="A8" s="538"/>
      <c r="B8" s="538"/>
      <c r="C8" s="538"/>
      <c r="D8" s="538"/>
      <c r="E8" s="538"/>
      <c r="F8" s="538"/>
      <c r="G8" s="538"/>
    </row>
    <row r="9" spans="1:7" x14ac:dyDescent="0.25">
      <c r="A9" s="538"/>
      <c r="B9" s="538"/>
      <c r="C9" s="538"/>
      <c r="D9" s="538"/>
      <c r="E9" s="538"/>
      <c r="F9" s="538"/>
      <c r="G9" s="538"/>
    </row>
    <row r="10" spans="1:7" ht="15.75" thickBot="1" x14ac:dyDescent="0.3">
      <c r="A10" s="543" t="s">
        <v>326</v>
      </c>
      <c r="B10" s="543"/>
      <c r="C10" s="543" t="s">
        <v>327</v>
      </c>
      <c r="D10" s="543"/>
      <c r="E10" s="543"/>
      <c r="F10" s="543"/>
      <c r="G10" s="543" t="s">
        <v>328</v>
      </c>
    </row>
    <row r="11" spans="1:7" x14ac:dyDescent="0.25">
      <c r="A11" s="544"/>
      <c r="B11" s="544"/>
      <c r="C11" s="544"/>
      <c r="D11" s="544"/>
      <c r="E11" s="544"/>
      <c r="F11" s="544"/>
      <c r="G11" s="544"/>
    </row>
    <row r="12" spans="1:7" x14ac:dyDescent="0.25">
      <c r="A12" s="544" t="s">
        <v>329</v>
      </c>
      <c r="B12" s="544"/>
      <c r="C12" s="544" t="s">
        <v>330</v>
      </c>
      <c r="D12" s="544"/>
      <c r="E12" s="544"/>
      <c r="F12" s="544"/>
      <c r="G12" s="544"/>
    </row>
    <row r="13" spans="1:7" x14ac:dyDescent="0.25">
      <c r="A13" s="544"/>
      <c r="B13" s="544"/>
      <c r="C13" s="544"/>
      <c r="D13" s="544"/>
      <c r="E13" s="544"/>
      <c r="F13" s="544"/>
      <c r="G13" s="544"/>
    </row>
    <row r="14" spans="1:7" x14ac:dyDescent="0.25">
      <c r="A14" s="544" t="s">
        <v>331</v>
      </c>
      <c r="B14" s="544"/>
      <c r="C14" s="544" t="s">
        <v>332</v>
      </c>
      <c r="D14" s="544"/>
      <c r="E14" s="544"/>
      <c r="F14" s="544"/>
      <c r="G14" s="544" t="s">
        <v>333</v>
      </c>
    </row>
    <row r="15" spans="1:7" x14ac:dyDescent="0.25">
      <c r="A15" s="544"/>
      <c r="B15" s="544"/>
      <c r="C15" s="544" t="s">
        <v>334</v>
      </c>
      <c r="D15" s="544"/>
      <c r="E15" s="544"/>
      <c r="F15" s="544"/>
      <c r="G15" s="544" t="s">
        <v>335</v>
      </c>
    </row>
    <row r="16" spans="1:7" x14ac:dyDescent="0.25">
      <c r="A16" s="544"/>
      <c r="B16" s="544"/>
      <c r="C16" s="544" t="s">
        <v>336</v>
      </c>
      <c r="D16" s="544"/>
      <c r="E16" s="544"/>
      <c r="F16" s="544"/>
      <c r="G16" s="544"/>
    </row>
    <row r="17" spans="1:7" x14ac:dyDescent="0.25">
      <c r="A17" s="544"/>
      <c r="B17" s="544"/>
      <c r="C17" s="544"/>
      <c r="D17" s="544"/>
      <c r="E17" s="544"/>
      <c r="F17" s="544"/>
      <c r="G17" s="544"/>
    </row>
    <row r="18" spans="1:7" x14ac:dyDescent="0.25">
      <c r="A18" s="544" t="s">
        <v>331</v>
      </c>
      <c r="B18" s="544"/>
      <c r="C18" s="544" t="s">
        <v>337</v>
      </c>
      <c r="D18" s="544"/>
      <c r="E18" s="544"/>
      <c r="F18" s="544"/>
      <c r="G18" s="544" t="s">
        <v>338</v>
      </c>
    </row>
    <row r="19" spans="1:7" x14ac:dyDescent="0.25">
      <c r="A19" s="544"/>
      <c r="B19" s="544"/>
      <c r="C19" s="544"/>
      <c r="D19" s="544"/>
      <c r="E19" s="544"/>
      <c r="F19" s="544"/>
      <c r="G19" s="544" t="s">
        <v>339</v>
      </c>
    </row>
    <row r="20" spans="1:7" x14ac:dyDescent="0.25">
      <c r="A20" s="544"/>
      <c r="B20" s="544"/>
      <c r="C20" s="544"/>
      <c r="D20" s="544"/>
      <c r="E20" s="544"/>
      <c r="F20" s="544"/>
      <c r="G20" s="544"/>
    </row>
    <row r="21" spans="1:7" x14ac:dyDescent="0.25">
      <c r="A21" s="544" t="s">
        <v>340</v>
      </c>
      <c r="B21" s="544"/>
      <c r="C21" s="544" t="s">
        <v>341</v>
      </c>
      <c r="D21" s="544"/>
      <c r="E21" s="544"/>
      <c r="F21" s="544"/>
      <c r="G21" s="544" t="s">
        <v>342</v>
      </c>
    </row>
    <row r="22" spans="1:7" x14ac:dyDescent="0.25">
      <c r="A22" s="544"/>
      <c r="B22" s="544"/>
      <c r="C22" s="544" t="s">
        <v>343</v>
      </c>
      <c r="D22" s="544"/>
      <c r="E22" s="544"/>
      <c r="F22" s="544"/>
      <c r="G22" s="544" t="s">
        <v>344</v>
      </c>
    </row>
    <row r="23" spans="1:7" x14ac:dyDescent="0.25">
      <c r="A23" s="544"/>
      <c r="B23" s="544"/>
      <c r="C23" s="544" t="s">
        <v>345</v>
      </c>
      <c r="D23" s="544"/>
      <c r="E23" s="544"/>
      <c r="F23" s="544"/>
      <c r="G23" s="544"/>
    </row>
    <row r="24" spans="1:7" ht="15.75" thickBot="1" x14ac:dyDescent="0.3">
      <c r="A24" s="543"/>
      <c r="B24" s="542"/>
      <c r="C24" s="542"/>
      <c r="D24" s="542"/>
      <c r="E24" s="542"/>
      <c r="F24" s="542"/>
      <c r="G24" s="542"/>
    </row>
    <row r="25" spans="1:7" x14ac:dyDescent="0.25">
      <c r="A25" s="538" t="s">
        <v>346</v>
      </c>
      <c r="B25" s="538"/>
      <c r="C25" s="538"/>
      <c r="D25" s="538"/>
      <c r="E25" s="538"/>
      <c r="F25" s="538"/>
      <c r="G25" s="538"/>
    </row>
  </sheetData>
  <sheetProtection algorithmName="SHA-512" hashValue="AxDLZRj4y27d2xPS1IoGWzOtcZ8AkVJDlSk9pdWEU4BcEVEDy8tcIaXAwVfvnjGO/3aHl6nwIY3pKYpZ5nwjUg==" saltValue="GQe1+TWL1RcEDBdxmSLenQ==" spinCount="100000" sheet="1" objects="1" scenarios="1"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1"/>
  <sheetViews>
    <sheetView zoomScale="70" zoomScaleNormal="70" workbookViewId="0">
      <selection activeCell="B5" sqref="B5"/>
    </sheetView>
  </sheetViews>
  <sheetFormatPr baseColWidth="10" defaultRowHeight="12.75" x14ac:dyDescent="0.2"/>
  <cols>
    <col min="1" max="1" width="6.42578125" customWidth="1"/>
    <col min="2" max="2" width="15.5703125" bestFit="1" customWidth="1"/>
    <col min="3" max="3" width="43.42578125" bestFit="1" customWidth="1"/>
    <col min="4" max="5" width="25.5703125" customWidth="1"/>
    <col min="6" max="6" width="6.42578125" customWidth="1"/>
    <col min="7" max="7" width="20.140625" bestFit="1" customWidth="1"/>
    <col min="8" max="8" width="21.42578125" bestFit="1" customWidth="1"/>
    <col min="9" max="9" width="29" bestFit="1" customWidth="1"/>
    <col min="10" max="10" width="22" bestFit="1" customWidth="1"/>
    <col min="12" max="13" width="21.42578125" bestFit="1" customWidth="1"/>
    <col min="14" max="14" width="26.140625" bestFit="1" customWidth="1"/>
  </cols>
  <sheetData>
    <row r="1" spans="1:15" ht="15" x14ac:dyDescent="0.25">
      <c r="A1" s="142" t="s">
        <v>212</v>
      </c>
      <c r="B1" s="157" t="s">
        <v>204</v>
      </c>
      <c r="C1" s="157" t="s">
        <v>205</v>
      </c>
      <c r="D1" s="157" t="s">
        <v>237</v>
      </c>
      <c r="E1" s="142" t="s">
        <v>224</v>
      </c>
      <c r="F1" s="142" t="s">
        <v>212</v>
      </c>
      <c r="G1" s="142" t="s">
        <v>214</v>
      </c>
      <c r="H1" s="142" t="s">
        <v>215</v>
      </c>
      <c r="I1" s="144" t="s">
        <v>233</v>
      </c>
      <c r="J1" s="142" t="s">
        <v>234</v>
      </c>
      <c r="K1" s="142" t="s">
        <v>212</v>
      </c>
      <c r="L1" s="142" t="s">
        <v>215</v>
      </c>
      <c r="M1" s="144" t="s">
        <v>235</v>
      </c>
      <c r="N1" s="142" t="s">
        <v>236</v>
      </c>
      <c r="O1" s="145" t="s">
        <v>237</v>
      </c>
    </row>
    <row r="2" spans="1:15" ht="15" x14ac:dyDescent="0.25">
      <c r="A2">
        <f>ROWS(A$2:$B2)</f>
        <v>1</v>
      </c>
      <c r="B2" s="284" t="s">
        <v>209</v>
      </c>
      <c r="D2" s="154">
        <v>10</v>
      </c>
      <c r="E2" s="154" t="str">
        <f>B2&amp;"/"&amp;C2</f>
        <v>Subjektförderung/</v>
      </c>
      <c r="F2">
        <f>ROWS($B$2:F2)</f>
        <v>1</v>
      </c>
      <c r="G2" s="141">
        <f>IF(B2=B1,"",IF(LEN(B2)&lt;1,"",A2))</f>
        <v>1</v>
      </c>
      <c r="H2" s="141">
        <f>IFERROR(SMALL(G$2:G$100,ROWS(G$2:$G2)),"")</f>
        <v>1</v>
      </c>
      <c r="I2" t="str">
        <f>IFERROR(VLOOKUP(H2,A:B,2,0),"")</f>
        <v>Subjektförderung</v>
      </c>
      <c r="J2" s="153">
        <f>Deckblatt_WMmB!C11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53" t="str">
        <f>IF(Deckblatt_WMmB!C12=0,"",Deckblatt_WMmB!C12)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284" t="s">
        <v>210</v>
      </c>
      <c r="C3" s="156" t="s">
        <v>260</v>
      </c>
      <c r="D3" s="155">
        <v>20</v>
      </c>
      <c r="E3" s="154" t="str">
        <f t="shared" ref="E3:E50" si="0">B3&amp;"/"&amp;C3</f>
        <v>Objektförderung/OF &lt;NEU&gt;</v>
      </c>
      <c r="F3">
        <f>ROWS($B$2:F3)</f>
        <v>2</v>
      </c>
      <c r="G3" s="141">
        <f t="shared" ref="G3:G50" si="1">IF(B3=B2,"",IF(LEN(B3)&lt;1,"",A3))</f>
        <v>2</v>
      </c>
      <c r="H3" s="141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284" t="s">
        <v>211</v>
      </c>
      <c r="C4" s="156" t="s">
        <v>261</v>
      </c>
      <c r="D4" s="155">
        <v>50</v>
      </c>
      <c r="E4" s="154" t="str">
        <f t="shared" si="0"/>
        <v>Projektförderung/PF &lt;NEU&gt;</v>
      </c>
      <c r="F4">
        <f>ROWS($B$2:F4)</f>
        <v>3</v>
      </c>
      <c r="G4" s="141">
        <f t="shared" si="1"/>
        <v>3</v>
      </c>
      <c r="H4" s="141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40"/>
      <c r="C5" s="156"/>
      <c r="D5" s="154"/>
      <c r="E5" s="154" t="str">
        <f t="shared" si="0"/>
        <v>/</v>
      </c>
      <c r="F5">
        <f>ROWS($B$2:F5)</f>
        <v>4</v>
      </c>
      <c r="G5" s="141" t="str">
        <f t="shared" si="1"/>
        <v/>
      </c>
      <c r="H5" s="141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40"/>
      <c r="C6" s="156"/>
      <c r="D6" s="155"/>
      <c r="E6" s="154" t="str">
        <f t="shared" si="0"/>
        <v>/</v>
      </c>
      <c r="F6">
        <f>ROWS($B$2:F6)</f>
        <v>5</v>
      </c>
      <c r="G6" s="141" t="str">
        <f t="shared" si="1"/>
        <v/>
      </c>
      <c r="H6" s="141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40"/>
      <c r="C7" s="156"/>
      <c r="D7" s="155"/>
      <c r="E7" s="154" t="str">
        <f t="shared" si="0"/>
        <v>/</v>
      </c>
      <c r="F7">
        <f>ROWS($B$2:F7)</f>
        <v>6</v>
      </c>
      <c r="G7" s="141" t="str">
        <f t="shared" si="1"/>
        <v/>
      </c>
      <c r="H7" s="141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40"/>
      <c r="C8" s="156"/>
      <c r="D8" s="154"/>
      <c r="E8" s="154" t="str">
        <f t="shared" si="0"/>
        <v>/</v>
      </c>
      <c r="F8">
        <f>ROWS($B$2:F8)</f>
        <v>7</v>
      </c>
      <c r="G8" s="141" t="str">
        <f t="shared" si="1"/>
        <v/>
      </c>
      <c r="H8" s="141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40"/>
      <c r="C9" s="156"/>
      <c r="D9" s="155"/>
      <c r="E9" s="154" t="str">
        <f t="shared" si="0"/>
        <v>/</v>
      </c>
      <c r="F9">
        <f>ROWS($B$2:F9)</f>
        <v>8</v>
      </c>
      <c r="G9" s="141" t="str">
        <f t="shared" si="1"/>
        <v/>
      </c>
      <c r="H9" s="141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40"/>
      <c r="C10" s="156"/>
      <c r="D10" s="155"/>
      <c r="E10" s="154" t="str">
        <f t="shared" si="0"/>
        <v>/</v>
      </c>
      <c r="F10">
        <f>ROWS($B$2:F10)</f>
        <v>9</v>
      </c>
      <c r="G10" s="141" t="str">
        <f t="shared" si="1"/>
        <v/>
      </c>
      <c r="H10" s="141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40"/>
      <c r="C11" s="156"/>
      <c r="D11" s="154"/>
      <c r="E11" s="154" t="str">
        <f t="shared" si="0"/>
        <v>/</v>
      </c>
      <c r="F11">
        <f>ROWS($B$2:F11)</f>
        <v>10</v>
      </c>
      <c r="G11" s="141" t="str">
        <f t="shared" si="1"/>
        <v/>
      </c>
      <c r="H11" s="141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54" t="str">
        <f t="shared" si="0"/>
        <v>/</v>
      </c>
      <c r="F12">
        <f>ROWS($B$2:F12)</f>
        <v>11</v>
      </c>
      <c r="G12" s="141" t="str">
        <f t="shared" si="1"/>
        <v/>
      </c>
      <c r="H12" s="141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54" t="str">
        <f t="shared" si="0"/>
        <v>/</v>
      </c>
      <c r="F13">
        <f>ROWS($B$2:F13)</f>
        <v>12</v>
      </c>
      <c r="G13" s="141" t="str">
        <f t="shared" si="1"/>
        <v/>
      </c>
      <c r="H13" s="141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54" t="str">
        <f t="shared" si="0"/>
        <v>/</v>
      </c>
      <c r="F14">
        <f>ROWS($B$2:F14)</f>
        <v>13</v>
      </c>
      <c r="G14" s="141" t="str">
        <f t="shared" si="1"/>
        <v/>
      </c>
      <c r="H14" s="141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54" t="str">
        <f t="shared" si="0"/>
        <v>/</v>
      </c>
      <c r="F15">
        <f>ROWS($B$2:F15)</f>
        <v>14</v>
      </c>
      <c r="G15" s="141" t="str">
        <f t="shared" si="1"/>
        <v/>
      </c>
      <c r="H15" s="141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54" t="str">
        <f t="shared" si="0"/>
        <v>/</v>
      </c>
      <c r="F16">
        <f>ROWS($B$2:F16)</f>
        <v>15</v>
      </c>
      <c r="G16" s="141" t="str">
        <f t="shared" si="1"/>
        <v/>
      </c>
      <c r="H16" s="141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54" t="str">
        <f t="shared" si="0"/>
        <v>/</v>
      </c>
      <c r="F17">
        <f>ROWS($B$2:F17)</f>
        <v>16</v>
      </c>
      <c r="G17" s="141" t="str">
        <f t="shared" si="1"/>
        <v/>
      </c>
      <c r="H17" s="141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54" t="str">
        <f t="shared" si="0"/>
        <v>/</v>
      </c>
      <c r="F18">
        <f>ROWS($B$2:F18)</f>
        <v>17</v>
      </c>
      <c r="G18" s="141" t="str">
        <f t="shared" si="1"/>
        <v/>
      </c>
      <c r="H18" s="141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54" t="str">
        <f t="shared" si="0"/>
        <v>/</v>
      </c>
      <c r="F19">
        <f>ROWS($B$2:F19)</f>
        <v>18</v>
      </c>
      <c r="G19" s="141" t="str">
        <f t="shared" si="1"/>
        <v/>
      </c>
      <c r="H19" s="141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54" t="str">
        <f t="shared" si="0"/>
        <v>/</v>
      </c>
      <c r="F20">
        <f>ROWS($B$2:F20)</f>
        <v>19</v>
      </c>
      <c r="G20" s="141" t="str">
        <f t="shared" si="1"/>
        <v/>
      </c>
      <c r="H20" s="141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54" t="str">
        <f t="shared" si="0"/>
        <v>/</v>
      </c>
      <c r="F21">
        <f>ROWS($B$2:F21)</f>
        <v>20</v>
      </c>
      <c r="G21" s="141" t="str">
        <f t="shared" si="1"/>
        <v/>
      </c>
      <c r="H21" s="141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54" t="str">
        <f t="shared" si="0"/>
        <v>/</v>
      </c>
      <c r="F22">
        <f>ROWS($B$2:F22)</f>
        <v>21</v>
      </c>
      <c r="G22" s="141" t="str">
        <f t="shared" si="1"/>
        <v/>
      </c>
      <c r="H22" s="141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54" t="str">
        <f t="shared" si="0"/>
        <v>/</v>
      </c>
      <c r="F23">
        <f>ROWS($B$2:F23)</f>
        <v>22</v>
      </c>
      <c r="G23" s="141" t="str">
        <f t="shared" si="1"/>
        <v/>
      </c>
      <c r="H23" s="141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54" t="str">
        <f t="shared" si="0"/>
        <v>/</v>
      </c>
      <c r="F24">
        <f>ROWS($B$2:F24)</f>
        <v>23</v>
      </c>
      <c r="G24" s="141" t="str">
        <f t="shared" si="1"/>
        <v/>
      </c>
      <c r="H24" s="141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54" t="str">
        <f t="shared" si="0"/>
        <v>/</v>
      </c>
      <c r="F25">
        <f>ROWS($B$2:F25)</f>
        <v>24</v>
      </c>
      <c r="G25" s="141" t="str">
        <f t="shared" si="1"/>
        <v/>
      </c>
      <c r="H25" s="141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54" t="str">
        <f t="shared" si="0"/>
        <v>/</v>
      </c>
      <c r="F26">
        <f>ROWS($B$2:F26)</f>
        <v>25</v>
      </c>
      <c r="G26" s="141" t="str">
        <f t="shared" si="1"/>
        <v/>
      </c>
      <c r="H26" s="141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54" t="str">
        <f t="shared" si="0"/>
        <v>/</v>
      </c>
      <c r="F27">
        <f>ROWS($B$2:F27)</f>
        <v>26</v>
      </c>
      <c r="G27" s="141" t="str">
        <f t="shared" si="1"/>
        <v/>
      </c>
      <c r="H27" s="141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54" t="str">
        <f t="shared" si="0"/>
        <v>/</v>
      </c>
      <c r="F28">
        <f>ROWS($B$2:F28)</f>
        <v>27</v>
      </c>
      <c r="G28" s="141" t="str">
        <f t="shared" si="1"/>
        <v/>
      </c>
      <c r="H28" s="141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54" t="str">
        <f t="shared" si="0"/>
        <v>/</v>
      </c>
      <c r="F29">
        <f>ROWS($B$2:F29)</f>
        <v>28</v>
      </c>
      <c r="G29" s="141" t="str">
        <f t="shared" si="1"/>
        <v/>
      </c>
      <c r="H29" s="141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54" t="str">
        <f t="shared" si="0"/>
        <v>/</v>
      </c>
      <c r="F30">
        <f>ROWS($B$2:F30)</f>
        <v>29</v>
      </c>
      <c r="G30" s="141" t="str">
        <f t="shared" si="1"/>
        <v/>
      </c>
      <c r="H30" s="141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54" t="str">
        <f t="shared" si="0"/>
        <v>/</v>
      </c>
      <c r="F31">
        <f>ROWS($B$2:F31)</f>
        <v>30</v>
      </c>
      <c r="G31" s="141" t="str">
        <f t="shared" si="1"/>
        <v/>
      </c>
      <c r="H31" s="141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54" t="str">
        <f t="shared" si="0"/>
        <v>/</v>
      </c>
      <c r="F32">
        <f>ROWS($B$2:F32)</f>
        <v>31</v>
      </c>
      <c r="G32" s="141" t="str">
        <f t="shared" si="1"/>
        <v/>
      </c>
      <c r="H32" s="141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54" t="str">
        <f t="shared" si="0"/>
        <v>/</v>
      </c>
      <c r="F33">
        <f>ROWS($B$2:F33)</f>
        <v>32</v>
      </c>
      <c r="G33" s="141" t="str">
        <f t="shared" si="1"/>
        <v/>
      </c>
      <c r="H33" s="141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54" t="str">
        <f t="shared" si="0"/>
        <v>/</v>
      </c>
      <c r="F34">
        <f>ROWS($B$2:F34)</f>
        <v>33</v>
      </c>
      <c r="G34" s="141" t="str">
        <f t="shared" si="1"/>
        <v/>
      </c>
      <c r="H34" s="141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54" t="str">
        <f t="shared" si="0"/>
        <v>/</v>
      </c>
      <c r="F35">
        <f>ROWS($B$2:F35)</f>
        <v>34</v>
      </c>
      <c r="G35" s="141" t="str">
        <f t="shared" si="1"/>
        <v/>
      </c>
      <c r="H35" s="141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54" t="str">
        <f t="shared" si="0"/>
        <v>/</v>
      </c>
      <c r="F36">
        <f>ROWS($B$2:F36)</f>
        <v>35</v>
      </c>
      <c r="G36" s="141" t="str">
        <f t="shared" si="1"/>
        <v/>
      </c>
      <c r="H36" s="141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54" t="str">
        <f t="shared" si="0"/>
        <v>/</v>
      </c>
      <c r="F37">
        <f>ROWS($B$2:F37)</f>
        <v>36</v>
      </c>
      <c r="G37" s="141" t="str">
        <f t="shared" si="1"/>
        <v/>
      </c>
      <c r="H37" s="141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54" t="str">
        <f t="shared" si="0"/>
        <v>/</v>
      </c>
      <c r="F38">
        <f>ROWS($B$2:F38)</f>
        <v>37</v>
      </c>
      <c r="G38" s="141" t="str">
        <f t="shared" si="1"/>
        <v/>
      </c>
      <c r="H38" s="141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54" t="str">
        <f t="shared" si="0"/>
        <v>/</v>
      </c>
      <c r="F39">
        <f>ROWS($B$2:F39)</f>
        <v>38</v>
      </c>
      <c r="G39" s="141" t="str">
        <f t="shared" si="1"/>
        <v/>
      </c>
      <c r="H39" s="141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54" t="str">
        <f t="shared" si="0"/>
        <v>/</v>
      </c>
      <c r="F40">
        <f>ROWS($B$2:F40)</f>
        <v>39</v>
      </c>
      <c r="G40" s="141" t="str">
        <f t="shared" si="1"/>
        <v/>
      </c>
      <c r="H40" s="141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54" t="str">
        <f t="shared" si="0"/>
        <v>/</v>
      </c>
      <c r="F41">
        <f>ROWS($B$2:F41)</f>
        <v>40</v>
      </c>
      <c r="G41" s="141" t="str">
        <f t="shared" si="1"/>
        <v/>
      </c>
      <c r="H41" s="141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54" t="str">
        <f t="shared" si="0"/>
        <v>/</v>
      </c>
      <c r="F42">
        <f>ROWS($B$2:F42)</f>
        <v>41</v>
      </c>
      <c r="G42" s="141" t="str">
        <f t="shared" si="1"/>
        <v/>
      </c>
      <c r="H42" s="141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54" t="str">
        <f t="shared" si="0"/>
        <v>/</v>
      </c>
      <c r="F43">
        <f>ROWS($B$2:F43)</f>
        <v>42</v>
      </c>
      <c r="G43" s="141" t="str">
        <f t="shared" si="1"/>
        <v/>
      </c>
      <c r="H43" s="141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54" t="str">
        <f t="shared" si="0"/>
        <v>/</v>
      </c>
      <c r="F44">
        <f>ROWS($B$2:F44)</f>
        <v>43</v>
      </c>
      <c r="G44" s="141" t="str">
        <f t="shared" si="1"/>
        <v/>
      </c>
      <c r="H44" s="141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54" t="str">
        <f t="shared" si="0"/>
        <v>/</v>
      </c>
      <c r="F45">
        <f>ROWS($B$2:F45)</f>
        <v>44</v>
      </c>
      <c r="G45" s="141" t="str">
        <f t="shared" si="1"/>
        <v/>
      </c>
      <c r="H45" s="141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54" t="str">
        <f t="shared" si="0"/>
        <v>/</v>
      </c>
      <c r="F46">
        <f>ROWS($B$2:F46)</f>
        <v>45</v>
      </c>
      <c r="G46" s="141" t="str">
        <f t="shared" si="1"/>
        <v/>
      </c>
      <c r="H46" s="141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54" t="str">
        <f t="shared" si="0"/>
        <v>/</v>
      </c>
      <c r="F47">
        <f>ROWS($B$2:F47)</f>
        <v>46</v>
      </c>
      <c r="G47" s="141" t="str">
        <f t="shared" si="1"/>
        <v/>
      </c>
      <c r="H47" s="141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54" t="str">
        <f t="shared" si="0"/>
        <v>/</v>
      </c>
      <c r="F48">
        <f>ROWS($B$2:F48)</f>
        <v>47</v>
      </c>
      <c r="G48" s="141" t="str">
        <f t="shared" si="1"/>
        <v/>
      </c>
      <c r="H48" s="141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54" t="str">
        <f t="shared" si="0"/>
        <v>/</v>
      </c>
      <c r="F49">
        <f>ROWS($B$2:F49)</f>
        <v>48</v>
      </c>
      <c r="G49" s="141" t="str">
        <f t="shared" si="1"/>
        <v/>
      </c>
      <c r="H49" s="141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54" t="str">
        <f t="shared" si="0"/>
        <v>/</v>
      </c>
      <c r="F50">
        <f>ROWS($B$2:F50)</f>
        <v>49</v>
      </c>
      <c r="G50" s="141" t="str">
        <f t="shared" si="1"/>
        <v/>
      </c>
      <c r="H50" s="141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48" customFormat="1" ht="15" x14ac:dyDescent="0.25">
      <c r="A51" s="146"/>
      <c r="B51" s="147" t="s">
        <v>221</v>
      </c>
      <c r="F51" s="146"/>
    </row>
  </sheetData>
  <sheetProtection algorithmName="SHA-512" hashValue="SjSBh7pEaliMwCyhcWz+tXsNKIcpLthFv0nyI+i6u3lRheOVIt8wWmPrQZxa1ZMRyVMpHbotUUv88WGCrrSyYw==" saltValue="PmiyNy4tv4xOnUq9iruTU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3</vt:i4>
      </vt:variant>
    </vt:vector>
  </HeadingPairs>
  <TitlesOfParts>
    <vt:vector size="13" baseType="lpstr">
      <vt:lpstr>Deckblatt_WMmB</vt:lpstr>
      <vt:lpstr>Kalkulation</vt:lpstr>
      <vt:lpstr>Beiblatt Personal</vt:lpstr>
      <vt:lpstr>Beiblatt Gemeinkosten</vt:lpstr>
      <vt:lpstr>Controlling</vt:lpstr>
      <vt:lpstr>Traeger_Standort</vt:lpstr>
      <vt:lpstr>Leistungen</vt:lpstr>
      <vt:lpstr>Nebenrechnung</vt:lpstr>
      <vt:lpstr>Release_Log</vt:lpstr>
      <vt:lpstr>Foerderart</vt:lpstr>
      <vt:lpstr>'Beiblatt Gemeinkosten'!Druckbereich</vt:lpstr>
      <vt:lpstr>Deckblatt_WMmB!Druckbereich</vt:lpstr>
      <vt:lpstr>Kalkulation!Druckbereich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2021-05-18T13:05:54Z</cp:lastPrinted>
  <dcterms:created xsi:type="dcterms:W3CDTF">2008-01-24T10:32:10Z</dcterms:created>
  <dcterms:modified xsi:type="dcterms:W3CDTF">2024-05-16T11:05:44Z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