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B96982E5-59FF-430B-915A-3390D13A0052}" xr6:coauthVersionLast="47" xr6:coauthVersionMax="47" xr10:uidLastSave="{00000000-0000-0000-0000-000000000000}"/>
  <workbookProtection workbookAlgorithmName="SHA-512" workbookHashValue="5i7VlHsJe4eiP2T1wATGsNtKtArqPWMdg4NrKoxpzPVPouUcziyA0o8E4l/e5rz1GFGxz61LdV3Z0lJLU5ZkIA==" workbookSaltValue="2UAGNMi7jXVLqzTRgCRn7A==" workbookSpinCount="100000" lockStructure="1"/>
  <bookViews>
    <workbookView xWindow="-120" yWindow="-120" windowWidth="29040" windowHeight="17640" tabRatio="746" xr2:uid="{00000000-000D-0000-FFFF-FFFF00000000}"/>
  </bookViews>
  <sheets>
    <sheet name="Deckblatt_BMOB" sheetId="47" r:id="rId1"/>
    <sheet name="Kalkulation" sheetId="13" r:id="rId2"/>
    <sheet name="Beiblatt Personal" sheetId="5" r:id="rId3"/>
    <sheet name="Beiblatt Gemeinkosten" sheetId="36" r:id="rId4"/>
    <sheet name="Beiblatt Befoerderungskosten" sheetId="46" r:id="rId5"/>
    <sheet name="Controlling" sheetId="64" state="hidden" r:id="rId6"/>
    <sheet name="Traeger_Standort" sheetId="65" state="hidden" r:id="rId7"/>
    <sheet name="Leistungen" sheetId="66" state="hidden" r:id="rId8"/>
    <sheet name="Nebenrechnung" sheetId="68" r:id="rId9"/>
    <sheet name="Foerderart" sheetId="67" state="hidden" r:id="rId10"/>
  </sheets>
  <externalReferences>
    <externalReference r:id="rId11"/>
  </externalReferences>
  <definedNames>
    <definedName name="__neu1" localSheetId="5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4" hidden="1">'Beiblatt Befoerderungskosten'!$R$15:$S$96</definedName>
    <definedName name="_xlnm._FilterDatabase" localSheetId="2" hidden="1">'Beiblatt Personal'!$AG$19:$AX$136</definedName>
    <definedName name="_xlnm._FilterDatabase" localSheetId="5" hidden="1">Controlling!$B$1:$E$116</definedName>
    <definedName name="_xlnm._FilterDatabase" localSheetId="0" hidden="1">Deckblatt_BMOB!$B$5:$E$15</definedName>
    <definedName name="_xlnm._FilterDatabase" localSheetId="1" hidden="1">Kalkulation!$V$19:$AM$122</definedName>
    <definedName name="_xlnm._FilterDatabase" localSheetId="7" hidden="1">Leistungen!$B$1:$E$51</definedName>
    <definedName name="aaa" localSheetId="5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5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4">'Beiblatt Befoerderungskosten'!$A$1:$M$97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5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5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5">'[1]Deckblatt WWH'!$M$12:$M$13</definedName>
    <definedName name="Objektförderung_Projektförderung" localSheetId="9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>#REF!</definedName>
    <definedName name="organisiertes">#REF!</definedName>
    <definedName name="SAPFuncF4Help" localSheetId="5" hidden="1">Main.SAPF4Help()</definedName>
    <definedName name="SAPFuncF4Help" localSheetId="9" hidden="1">Main.SAPF4Help()</definedName>
    <definedName name="SAPFuncF4Help" localSheetId="7" hidden="1">Main.SAPF4Help()</definedName>
    <definedName name="SAPFuncF4Help" localSheetId="6" hidden="1">Main.SAPF4Help()</definedName>
    <definedName name="SAPFuncF4Help" hidden="1">Main.SAPF4Help()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5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5" hidden="1">{#N/A,#N/A,FALSE,"ERLBIL";#N/A,#N/A,FALSE,"ERLGUV"}</definedName>
    <definedName name="wrn.Erläuterungen." localSheetId="9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hidden="1">{#N/A,#N/A,FALSE,"ERLBIL";#N/A,#N/A,FALSE,"ERLGUV"}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5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5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I59" i="13"/>
  <c r="Q34" i="5"/>
  <c r="G30" i="13" l="1"/>
  <c r="G27" i="13"/>
  <c r="G26" i="13"/>
  <c r="G21" i="13"/>
  <c r="G20" i="13"/>
  <c r="F37" i="36" l="1"/>
  <c r="G95" i="46" l="1"/>
  <c r="D94" i="46"/>
  <c r="D89" i="46"/>
  <c r="D84" i="46"/>
  <c r="D74" i="46"/>
  <c r="D70" i="46"/>
  <c r="D69" i="46"/>
  <c r="D68" i="46"/>
  <c r="D66" i="46"/>
  <c r="D65" i="46"/>
  <c r="D64" i="46"/>
  <c r="D44" i="46"/>
  <c r="D43" i="46"/>
  <c r="D42" i="46"/>
  <c r="D41" i="46" s="1"/>
  <c r="D37" i="46"/>
  <c r="D36" i="46"/>
  <c r="D35" i="46"/>
  <c r="D34" i="46"/>
  <c r="D33" i="46"/>
  <c r="D32" i="46"/>
  <c r="D31" i="46"/>
  <c r="D30" i="46"/>
  <c r="D29" i="46"/>
  <c r="D28" i="46"/>
  <c r="D27" i="46"/>
  <c r="D67" i="46" l="1"/>
  <c r="D63" i="46"/>
  <c r="D62" i="46" s="1"/>
  <c r="D26" i="46"/>
  <c r="D32" i="13"/>
  <c r="D19" i="13"/>
  <c r="C26" i="47"/>
  <c r="D24" i="47" s="1"/>
  <c r="D17" i="13" l="1"/>
  <c r="C28" i="47"/>
  <c r="C49" i="47" s="1"/>
  <c r="D18" i="47"/>
  <c r="G85" i="46"/>
  <c r="G86" i="46"/>
  <c r="F26" i="46" l="1"/>
  <c r="D53" i="46"/>
  <c r="G26" i="46"/>
  <c r="D23" i="46"/>
  <c r="C36" i="47"/>
  <c r="C84" i="5"/>
  <c r="N2" i="67" l="1"/>
  <c r="J2" i="67"/>
  <c r="X2" i="66"/>
  <c r="R2" i="66"/>
  <c r="L2" i="66"/>
  <c r="N2" i="65"/>
  <c r="J2" i="65"/>
  <c r="O2" i="65" s="1"/>
  <c r="K4" i="65" l="1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3" i="67"/>
  <c r="K11" i="67"/>
  <c r="K19" i="67"/>
  <c r="K27" i="67"/>
  <c r="K35" i="67"/>
  <c r="K43" i="67"/>
  <c r="K2" i="67"/>
  <c r="K4" i="67"/>
  <c r="K12" i="67"/>
  <c r="K20" i="67"/>
  <c r="K28" i="67"/>
  <c r="K36" i="67"/>
  <c r="K4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7" i="67"/>
  <c r="K15" i="67"/>
  <c r="K23" i="67"/>
  <c r="K31" i="67"/>
  <c r="K39" i="67"/>
  <c r="K47" i="67"/>
  <c r="K8" i="67"/>
  <c r="K16" i="67"/>
  <c r="K24" i="67"/>
  <c r="K32" i="67"/>
  <c r="K40" i="67"/>
  <c r="K48" i="67"/>
  <c r="K9" i="67"/>
  <c r="K17" i="67"/>
  <c r="K25" i="67"/>
  <c r="K33" i="67"/>
  <c r="K41" i="67"/>
  <c r="K49" i="67"/>
  <c r="K10" i="67"/>
  <c r="K18" i="67"/>
  <c r="K26" i="67"/>
  <c r="K34" i="67"/>
  <c r="K42" i="67"/>
  <c r="K50" i="67"/>
  <c r="N7" i="66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D13" i="46"/>
  <c r="D12" i="46"/>
  <c r="D11" i="46"/>
  <c r="D10" i="46"/>
  <c r="D9" i="46"/>
  <c r="D8" i="46"/>
  <c r="D7" i="46"/>
  <c r="D6" i="46"/>
  <c r="D5" i="46"/>
  <c r="D4" i="46"/>
  <c r="O25" i="66" l="1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95" i="66" s="1"/>
  <c r="N2" i="66"/>
  <c r="G8" i="65"/>
  <c r="Z2" i="66"/>
  <c r="G2" i="65"/>
  <c r="G3" i="67"/>
  <c r="H2" i="67" s="1"/>
  <c r="I2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L15" i="67"/>
  <c r="M15" i="67" s="1"/>
  <c r="H5" i="67"/>
  <c r="I5" i="67" s="1"/>
  <c r="H4" i="67"/>
  <c r="I4" i="67" s="1"/>
  <c r="H47" i="67"/>
  <c r="I47" i="67" s="1"/>
  <c r="H39" i="67"/>
  <c r="I39" i="67" s="1"/>
  <c r="H35" i="67"/>
  <c r="I35" i="67" s="1"/>
  <c r="H31" i="67"/>
  <c r="I31" i="67" s="1"/>
  <c r="H23" i="67"/>
  <c r="I23" i="67" s="1"/>
  <c r="H19" i="67"/>
  <c r="I19" i="67" s="1"/>
  <c r="H15" i="67"/>
  <c r="I15" i="67" s="1"/>
  <c r="H7" i="67"/>
  <c r="I7" i="67" s="1"/>
  <c r="H3" i="67"/>
  <c r="I3" i="67" s="1"/>
  <c r="H50" i="67"/>
  <c r="I50" i="67" s="1"/>
  <c r="H42" i="67"/>
  <c r="I42" i="67" s="1"/>
  <c r="H38" i="67"/>
  <c r="I38" i="67" s="1"/>
  <c r="H34" i="67"/>
  <c r="I34" i="67" s="1"/>
  <c r="H26" i="67"/>
  <c r="I26" i="67" s="1"/>
  <c r="H22" i="67"/>
  <c r="I22" i="67" s="1"/>
  <c r="H18" i="67"/>
  <c r="I18" i="67" s="1"/>
  <c r="H10" i="67"/>
  <c r="I10" i="67" s="1"/>
  <c r="H6" i="67"/>
  <c r="I6" i="67" s="1"/>
  <c r="H49" i="67"/>
  <c r="I49" i="67" s="1"/>
  <c r="H41" i="67"/>
  <c r="I41" i="67" s="1"/>
  <c r="H37" i="67"/>
  <c r="I37" i="67" s="1"/>
  <c r="H33" i="67"/>
  <c r="I33" i="67" s="1"/>
  <c r="H25" i="67"/>
  <c r="I25" i="67" s="1"/>
  <c r="H21" i="67"/>
  <c r="I21" i="67" s="1"/>
  <c r="H17" i="67"/>
  <c r="I17" i="67" s="1"/>
  <c r="H9" i="67"/>
  <c r="I9" i="67" s="1"/>
  <c r="H48" i="67"/>
  <c r="I48" i="67" s="1"/>
  <c r="H44" i="67"/>
  <c r="I44" i="67" s="1"/>
  <c r="H36" i="67"/>
  <c r="I36" i="67" s="1"/>
  <c r="H32" i="67"/>
  <c r="I32" i="67" s="1"/>
  <c r="H28" i="67"/>
  <c r="I28" i="67" s="1"/>
  <c r="H20" i="67"/>
  <c r="I20" i="67" s="1"/>
  <c r="H16" i="67"/>
  <c r="I16" i="67" s="1"/>
  <c r="H12" i="67"/>
  <c r="I12" i="67" s="1"/>
  <c r="O18" i="66"/>
  <c r="O23" i="66"/>
  <c r="O19" i="66"/>
  <c r="O24" i="66"/>
  <c r="O16" i="66"/>
  <c r="O17" i="66"/>
  <c r="O21" i="66"/>
  <c r="O22" i="66"/>
  <c r="J61" i="66" l="1"/>
  <c r="J66" i="66"/>
  <c r="J83" i="66"/>
  <c r="J69" i="66"/>
  <c r="J48" i="66"/>
  <c r="J24" i="66"/>
  <c r="J94" i="66"/>
  <c r="J6" i="66"/>
  <c r="J86" i="66"/>
  <c r="J87" i="66"/>
  <c r="J62" i="66"/>
  <c r="J43" i="66"/>
  <c r="K44" i="66" s="1"/>
  <c r="J88" i="66"/>
  <c r="J78" i="66"/>
  <c r="J60" i="66"/>
  <c r="J16" i="66"/>
  <c r="J15" i="66"/>
  <c r="J3" i="66"/>
  <c r="J47" i="66"/>
  <c r="J92" i="66"/>
  <c r="J52" i="66"/>
  <c r="J68" i="66"/>
  <c r="J18" i="66"/>
  <c r="J33" i="66"/>
  <c r="K33" i="66" s="1"/>
  <c r="J38" i="66"/>
  <c r="J56" i="66"/>
  <c r="J97" i="66"/>
  <c r="J13" i="66"/>
  <c r="J37" i="66"/>
  <c r="J55" i="66"/>
  <c r="J100" i="66"/>
  <c r="J36" i="66"/>
  <c r="J7" i="66"/>
  <c r="J21" i="66"/>
  <c r="J98" i="66"/>
  <c r="J5" i="66"/>
  <c r="K6" i="66" s="1"/>
  <c r="J17" i="66"/>
  <c r="J2" i="66"/>
  <c r="K2" i="66" s="1"/>
  <c r="J34" i="66"/>
  <c r="J31" i="66"/>
  <c r="J93" i="66"/>
  <c r="J12" i="66"/>
  <c r="J41" i="66"/>
  <c r="J59" i="66"/>
  <c r="J73" i="66"/>
  <c r="J39" i="66"/>
  <c r="J58" i="66"/>
  <c r="J32" i="66"/>
  <c r="K32" i="66" s="1"/>
  <c r="J80" i="66"/>
  <c r="J29" i="66"/>
  <c r="J89" i="66"/>
  <c r="J11" i="66"/>
  <c r="J45" i="66"/>
  <c r="J63" i="66"/>
  <c r="J77" i="66"/>
  <c r="J40" i="66"/>
  <c r="J42" i="66"/>
  <c r="J20" i="66"/>
  <c r="J4" i="66"/>
  <c r="J96" i="66"/>
  <c r="K97" i="66" s="1"/>
  <c r="J22" i="66"/>
  <c r="J65" i="66"/>
  <c r="J64" i="66"/>
  <c r="J82" i="66"/>
  <c r="J51" i="66"/>
  <c r="J84" i="66"/>
  <c r="J76" i="66"/>
  <c r="J54" i="66"/>
  <c r="J49" i="66"/>
  <c r="K49" i="66" s="1"/>
  <c r="J81" i="66"/>
  <c r="J72" i="66"/>
  <c r="J25" i="66"/>
  <c r="K26" i="66" s="1"/>
  <c r="J50" i="66"/>
  <c r="J9" i="66"/>
  <c r="J53" i="66"/>
  <c r="J71" i="66"/>
  <c r="J85" i="66"/>
  <c r="J91" i="66"/>
  <c r="J79" i="66"/>
  <c r="J23" i="66"/>
  <c r="J19" i="66"/>
  <c r="J74" i="66"/>
  <c r="J14" i="66"/>
  <c r="J35" i="66"/>
  <c r="K35" i="66" s="1"/>
  <c r="J99" i="66"/>
  <c r="J30" i="66"/>
  <c r="K30" i="66" s="1"/>
  <c r="J27" i="66"/>
  <c r="J10" i="66"/>
  <c r="J67" i="66"/>
  <c r="J44" i="66"/>
  <c r="J28" i="66"/>
  <c r="K28" i="66" s="1"/>
  <c r="J26" i="66"/>
  <c r="J70" i="66"/>
  <c r="J46" i="66"/>
  <c r="J8" i="66"/>
  <c r="J57" i="66"/>
  <c r="K57" i="66" s="1"/>
  <c r="J75" i="66"/>
  <c r="J90" i="66"/>
  <c r="K53" i="66"/>
  <c r="K16" i="66"/>
  <c r="K37" i="66"/>
  <c r="H8" i="67"/>
  <c r="I8" i="67" s="1"/>
  <c r="H24" i="67"/>
  <c r="I24" i="67" s="1"/>
  <c r="H40" i="67"/>
  <c r="I40" i="67" s="1"/>
  <c r="H13" i="67"/>
  <c r="I13" i="67" s="1"/>
  <c r="H29" i="67"/>
  <c r="I29" i="67" s="1"/>
  <c r="H45" i="67"/>
  <c r="I45" i="67" s="1"/>
  <c r="H14" i="67"/>
  <c r="I14" i="67" s="1"/>
  <c r="H30" i="67"/>
  <c r="I30" i="67" s="1"/>
  <c r="H46" i="67"/>
  <c r="I46" i="67" s="1"/>
  <c r="H11" i="67"/>
  <c r="I11" i="67" s="1"/>
  <c r="H27" i="67"/>
  <c r="I27" i="67" s="1"/>
  <c r="H43" i="67"/>
  <c r="I43" i="67" s="1"/>
  <c r="K7" i="66"/>
  <c r="K4" i="66"/>
  <c r="K3" i="66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I30" i="65" s="1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H37" i="65"/>
  <c r="H70" i="65"/>
  <c r="H27" i="65"/>
  <c r="H60" i="65"/>
  <c r="I60" i="65" s="1"/>
  <c r="H74" i="65"/>
  <c r="H54" i="65"/>
  <c r="H6" i="65"/>
  <c r="I6" i="65" s="1"/>
  <c r="H58" i="65"/>
  <c r="H10" i="65"/>
  <c r="I10" i="65" s="1"/>
  <c r="H63" i="65"/>
  <c r="H15" i="65"/>
  <c r="I15" i="65" s="1"/>
  <c r="H68" i="65"/>
  <c r="H20" i="65"/>
  <c r="H67" i="65"/>
  <c r="H19" i="65"/>
  <c r="I19" i="65" s="1"/>
  <c r="H80" i="65"/>
  <c r="H12" i="65"/>
  <c r="H21" i="65"/>
  <c r="I21" i="65" s="1"/>
  <c r="H7" i="65"/>
  <c r="I7" i="65" s="1"/>
  <c r="K54" i="66"/>
  <c r="K92" i="66"/>
  <c r="K46" i="66"/>
  <c r="K84" i="66"/>
  <c r="K66" i="66"/>
  <c r="K60" i="66"/>
  <c r="K74" i="66"/>
  <c r="K82" i="66"/>
  <c r="K68" i="66"/>
  <c r="K89" i="66"/>
  <c r="K22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8" i="66"/>
  <c r="K19" i="66"/>
  <c r="K72" i="66"/>
  <c r="K17" i="66"/>
  <c r="K10" i="66"/>
  <c r="K51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18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K25" i="66" l="1"/>
  <c r="K43" i="66"/>
  <c r="K34" i="66"/>
  <c r="K58" i="66"/>
  <c r="K96" i="66"/>
  <c r="I85" i="65"/>
  <c r="Q99" i="66"/>
  <c r="I37" i="65"/>
  <c r="I63" i="65"/>
  <c r="I24" i="65"/>
  <c r="I86" i="65"/>
  <c r="I98" i="65"/>
  <c r="I42" i="65"/>
  <c r="I70" i="65"/>
  <c r="M69" i="65"/>
  <c r="M17" i="65"/>
  <c r="M43" i="65"/>
  <c r="I32" i="65"/>
  <c r="M10" i="65"/>
  <c r="M45" i="65"/>
  <c r="I27" i="65"/>
  <c r="M9" i="65"/>
  <c r="M29" i="65"/>
  <c r="M21" i="65"/>
  <c r="M33" i="65"/>
  <c r="M3" i="65"/>
  <c r="M93" i="65"/>
  <c r="I91" i="65"/>
  <c r="I38" i="65"/>
  <c r="I50" i="65"/>
  <c r="I26" i="65"/>
  <c r="I48" i="65"/>
  <c r="M5" i="65"/>
  <c r="M13" i="65"/>
  <c r="M34" i="65"/>
  <c r="M25" i="65"/>
  <c r="M14" i="65"/>
  <c r="I96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28" i="65"/>
  <c r="I16" i="65"/>
  <c r="I4" i="65"/>
  <c r="I17" i="65"/>
  <c r="I12" i="65"/>
  <c r="I20" i="65"/>
  <c r="I74" i="65"/>
  <c r="I33" i="65"/>
  <c r="I43" i="65"/>
  <c r="I49" i="65"/>
  <c r="I45" i="65"/>
  <c r="I36" i="65"/>
  <c r="I31" i="65"/>
  <c r="I8" i="65"/>
  <c r="I99" i="65"/>
  <c r="I66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2" i="46" l="1"/>
  <c r="D21" i="5" l="1"/>
  <c r="K104" i="13" l="1"/>
  <c r="I75" i="5" l="1"/>
  <c r="F77" i="5" l="1"/>
  <c r="C77" i="5"/>
  <c r="F63" i="5"/>
  <c r="C63" i="5"/>
  <c r="D63" i="5" s="1"/>
  <c r="F41" i="5"/>
  <c r="C41" i="5"/>
  <c r="F20" i="5"/>
  <c r="C20" i="5"/>
  <c r="H70" i="5"/>
  <c r="C70" i="5"/>
  <c r="F70" i="5"/>
  <c r="D20" i="5" l="1"/>
  <c r="D75" i="5"/>
  <c r="W75" i="5" s="1"/>
  <c r="G96" i="46" l="1"/>
  <c r="C42" i="47"/>
  <c r="G91" i="46"/>
  <c r="G90" i="46"/>
  <c r="C41" i="47"/>
  <c r="C40" i="47"/>
  <c r="D81" i="46"/>
  <c r="D80" i="46"/>
  <c r="D79" i="46"/>
  <c r="D78" i="46"/>
  <c r="D77" i="46"/>
  <c r="D76" i="46"/>
  <c r="D75" i="46"/>
  <c r="D59" i="46"/>
  <c r="D58" i="46"/>
  <c r="D57" i="46"/>
  <c r="D55" i="46"/>
  <c r="D54" i="46"/>
  <c r="D48" i="46"/>
  <c r="D47" i="46"/>
  <c r="D46" i="46"/>
  <c r="D17" i="46"/>
  <c r="D45" i="46" l="1"/>
  <c r="D40" i="46" s="1"/>
  <c r="D73" i="46"/>
  <c r="C39" i="47" s="1"/>
  <c r="D23" i="47"/>
  <c r="D22" i="47"/>
  <c r="D20" i="47"/>
  <c r="C34" i="47"/>
  <c r="D25" i="47"/>
  <c r="D52" i="46"/>
  <c r="D19" i="47"/>
  <c r="D21" i="47"/>
  <c r="D56" i="46"/>
  <c r="D51" i="46" l="1"/>
  <c r="D26" i="47"/>
  <c r="C38" i="47" l="1"/>
  <c r="L112" i="5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F19" i="13"/>
  <c r="G25" i="13"/>
  <c r="G28" i="13"/>
  <c r="G29" i="13"/>
  <c r="C31" i="47" l="1"/>
  <c r="C32" i="47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H51" i="5"/>
  <c r="F51" i="5"/>
  <c r="C51" i="5"/>
  <c r="I41" i="5"/>
  <c r="D41" i="5"/>
  <c r="I20" i="5"/>
  <c r="G49" i="13" s="1"/>
  <c r="G43" i="13"/>
  <c r="G38" i="13"/>
  <c r="G37" i="13"/>
  <c r="G35" i="13"/>
  <c r="G34" i="13"/>
  <c r="G33" i="13"/>
  <c r="G24" i="13"/>
  <c r="G23" i="13"/>
  <c r="G22" i="13"/>
  <c r="D51" i="5" l="1"/>
  <c r="C18" i="5"/>
  <c r="D18" i="5" s="1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W18" i="5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C35" i="47" l="1"/>
  <c r="F72" i="13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48" i="13" l="1"/>
  <c r="D57" i="13"/>
  <c r="D46" i="13" l="1"/>
  <c r="C33" i="47"/>
  <c r="C37" i="47" s="1"/>
  <c r="F46" i="13"/>
  <c r="C43" i="47" l="1"/>
  <c r="C46" i="47" s="1"/>
  <c r="G46" i="13"/>
  <c r="D37" i="47" l="1"/>
  <c r="C50" i="47"/>
  <c r="C51" i="47" s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D41" i="47" l="1"/>
  <c r="D42" i="47"/>
  <c r="D39" i="47"/>
  <c r="D40" i="47"/>
  <c r="D38" i="47"/>
  <c r="S55" i="13"/>
  <c r="D43" i="47" l="1"/>
</calcChain>
</file>

<file path=xl/sharedStrings.xml><?xml version="1.0" encoding="utf-8"?>
<sst xmlns="http://schemas.openxmlformats.org/spreadsheetml/2006/main" count="4821" uniqueCount="360">
  <si>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</si>
  <si>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</si>
  <si>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</si>
  <si>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</si>
  <si>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</si>
  <si>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</si>
  <si>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</si>
  <si>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</si>
  <si>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</si>
  <si>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</si>
  <si>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</si>
  <si>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</si>
  <si>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</si>
  <si>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</si>
  <si>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</si>
  <si>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</si>
  <si>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</si>
  <si>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</si>
  <si>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</si>
  <si>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</si>
  <si>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</si>
  <si>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</si>
  <si>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</si>
  <si>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</si>
  <si>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</si>
  <si>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</si>
  <si>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</si>
  <si>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</si>
  <si>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</si>
  <si>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</si>
  <si>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</si>
  <si>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</si>
  <si>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</si>
  <si>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</si>
  <si>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</si>
  <si>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</si>
  <si>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</si>
  <si>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</si>
  <si>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</si>
  <si>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</si>
  <si>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</si>
  <si>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</si>
  <si>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</si>
  <si>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</si>
  <si>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</si>
  <si>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</si>
  <si>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</si>
  <si>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</si>
  <si>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</si>
  <si>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</si>
  <si>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</si>
  <si>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</si>
  <si>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</si>
  <si>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</si>
  <si>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</si>
  <si>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</si>
  <si>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</si>
  <si>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</si>
  <si>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</si>
  <si>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</si>
  <si>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</si>
  <si>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</si>
  <si>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</si>
  <si>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</si>
  <si>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</si>
  <si>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</si>
  <si>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</si>
  <si>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</si>
  <si>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</si>
  <si>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</si>
  <si>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</si>
  <si>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</si>
  <si>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</si>
  <si>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</si>
  <si>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</si>
  <si>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</si>
  <si>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</si>
  <si>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</si>
  <si>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</si>
  <si>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</si>
  <si>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</si>
  <si>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</si>
  <si>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</si>
  <si>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</si>
  <si>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</si>
  <si>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</si>
  <si>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</si>
  <si>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</si>
  <si>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</si>
  <si>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</si>
  <si>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</si>
  <si>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</si>
  <si>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</si>
  <si>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</si>
  <si>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</si>
  <si>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</si>
  <si>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</si>
  <si>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</si>
  <si>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</si>
  <si>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</si>
  <si>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</si>
  <si>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</si>
  <si>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</si>
  <si>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</si>
  <si>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</si>
  <si>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</si>
  <si>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</si>
  <si>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</si>
  <si>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</si>
  <si>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</si>
  <si>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</si>
  <si>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</si>
  <si>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</si>
  <si>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</si>
  <si>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</si>
  <si>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</si>
  <si>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</si>
  <si>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</si>
  <si>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</si>
  <si>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</si>
  <si>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</si>
  <si>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</si>
  <si>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</si>
  <si>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</si>
  <si>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</si>
  <si>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</si>
  <si>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</si>
  <si>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</si>
  <si>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</si>
  <si>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</si>
  <si>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</si>
  <si>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</si>
  <si>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</si>
  <si>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</si>
  <si>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</si>
  <si>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</si>
  <si>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</si>
  <si>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</si>
  <si>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</si>
  <si>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</si>
  <si>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</si>
  <si>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</si>
  <si>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</si>
  <si>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</si>
  <si>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</si>
  <si>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</si>
  <si>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</si>
  <si>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</si>
  <si>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</si>
  <si>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</si>
  <si>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</si>
  <si>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</si>
  <si>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</si>
  <si>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</si>
  <si>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</si>
  <si>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</si>
  <si>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</si>
  <si>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</si>
  <si>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</si>
  <si>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</si>
  <si>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</si>
  <si>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</si>
  <si>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</si>
  <si>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</si>
  <si>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</si>
  <si>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Informationen zum Fahrzeugaufwand</t>
  </si>
  <si>
    <t>gesamte zu fahrende/gefahrene km pro Jahr</t>
  </si>
  <si>
    <t>Anzahl Fahrzeuge (ständig im Einsatz)</t>
  </si>
  <si>
    <t>Anzahl Reserve-Fahrzeuge</t>
  </si>
  <si>
    <t>Betriebstage</t>
  </si>
  <si>
    <t>Anzahl Touren pro Tag und pro Kfz</t>
  </si>
  <si>
    <t>Fahrzeuge (ständig im Einsatz)</t>
  </si>
  <si>
    <t>Reserve-Fahrzeuge</t>
  </si>
  <si>
    <t xml:space="preserve">tats. Kosten - nur bei Nachkalkulation </t>
  </si>
  <si>
    <t>Treibstoffkosten</t>
  </si>
  <si>
    <t>Bereifung</t>
  </si>
  <si>
    <t>Reparatur- und Wartung</t>
  </si>
  <si>
    <t>Reinigung der Fahrzeuge</t>
  </si>
  <si>
    <t xml:space="preserve">Steuern, (Park-)Gebühren </t>
  </si>
  <si>
    <t>Abschreibungen Fahrzeuge</t>
  </si>
  <si>
    <t>Finanzierungskosten</t>
  </si>
  <si>
    <t>Arbeitskleidung inkl. Reinigung</t>
  </si>
  <si>
    <t>externer Fahrtendienst - Monatspauschalen</t>
  </si>
  <si>
    <t>Monatspauschale netto</t>
  </si>
  <si>
    <t>Monate</t>
  </si>
  <si>
    <t xml:space="preserve">externer Fahrtendienst I </t>
  </si>
  <si>
    <t>externer Fahrtendienst II</t>
  </si>
  <si>
    <t>externer Fahrtendienst - Halbmonatspauschalen</t>
  </si>
  <si>
    <t>Halbmonats-pauschale netto</t>
  </si>
  <si>
    <t>Anzahl an Halbmonaten</t>
  </si>
  <si>
    <t>externer Fahrtendienst - Einzelfahrten</t>
  </si>
  <si>
    <t>Preis Einzelfahrt netto</t>
  </si>
  <si>
    <t>Fahrten</t>
  </si>
  <si>
    <t>Kosten Beförderung öffentlicher Verkehr</t>
  </si>
  <si>
    <t>Fahrscheinpreis netto</t>
  </si>
  <si>
    <t>Anzahl (Fahrscheine/ Monate /Jahr)</t>
  </si>
  <si>
    <t>Einzelfahrschein</t>
  </si>
  <si>
    <t>Monatskarte - regulär</t>
  </si>
  <si>
    <t>Monatskarte - ermäßigt</t>
  </si>
  <si>
    <t>Jahreskarte - Einmalzahlung</t>
  </si>
  <si>
    <t>Jahreskarte - Teilzahlung</t>
  </si>
  <si>
    <t>Sonderfall I (bitte detailliert erläutern)</t>
  </si>
  <si>
    <t>Sonderfall II (bitte detailliert erläutern)</t>
  </si>
  <si>
    <t>Sonderfall III (bitte detailliert erläutern)</t>
  </si>
  <si>
    <t>Kosten Begleitung öffentlicher Verkehr - internes Personal im Personalblatt erfassen</t>
  </si>
  <si>
    <t>kaufmännische Herleitung verpflichtend wenn Kosten (in Spalte D) eingetragen wurden</t>
  </si>
  <si>
    <t>Kosten für Begleitung</t>
  </si>
  <si>
    <t>Fahrtkosten für Begleitung (Fahrscheine)</t>
  </si>
  <si>
    <t>Kosten Beförderung Privat-PKW/Taxi</t>
  </si>
  <si>
    <t>Kosten für Beförderung mit Privat-PKW</t>
  </si>
  <si>
    <t>Kosten für Beförderung mit Taxi</t>
  </si>
  <si>
    <t>Kosten Fahrtentraining -
internes Personal im Personalblatt erfassen</t>
  </si>
  <si>
    <t>Beförderung öffentlich - regulär</t>
  </si>
  <si>
    <t>Beförderung öffentlich - ermäßigt</t>
  </si>
  <si>
    <t>Privat-PKW bzw. Taxi</t>
  </si>
  <si>
    <t>Personalaufwand</t>
  </si>
  <si>
    <t>Fahrzeugaufwand</t>
  </si>
  <si>
    <t>Sonstige Kosten</t>
  </si>
  <si>
    <t>Zwischensumme interne Kosten</t>
  </si>
  <si>
    <t>Kosten externer Fahrtendienst</t>
  </si>
  <si>
    <t>Kosten Begleitung öffentlicher Verkehr</t>
  </si>
  <si>
    <t>Kosten Fahrtentraining</t>
  </si>
  <si>
    <t>Anteil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</si>
  <si>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</si>
  <si>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</si>
  <si>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</si>
  <si>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</si>
  <si>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</si>
  <si>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</si>
  <si>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</si>
  <si>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</si>
  <si>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</si>
  <si>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</si>
  <si>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kalkulatorische Reparaturen</t>
  </si>
  <si>
    <t>Anzahl</t>
  </si>
  <si>
    <t>interner Fahrtendienst - Kosten zum Fahrzeugaufwand</t>
  </si>
  <si>
    <t>Platz für Erläuterungen</t>
  </si>
  <si>
    <t>Wert</t>
  </si>
  <si>
    <t>Förderart</t>
  </si>
  <si>
    <t>Bezeichnung Objektförderung/Projektförderung</t>
  </si>
  <si>
    <t>Kalkulierter Tarif</t>
  </si>
  <si>
    <t>Kalkulierte Fördermittel FSW</t>
  </si>
  <si>
    <t>Kalkulierte Leistungsmenge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</si>
  <si>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</si>
  <si>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</si>
  <si>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</si>
  <si>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</si>
  <si>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</si>
  <si>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</si>
  <si>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</si>
  <si>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</si>
  <si>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</si>
  <si>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</si>
  <si>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</si>
  <si>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</si>
  <si>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</si>
  <si>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</si>
  <si>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</si>
  <si>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</si>
  <si>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</si>
  <si>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</si>
  <si>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</si>
  <si>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</si>
  <si>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</si>
  <si>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</si>
  <si>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</si>
  <si>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</si>
  <si>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</si>
  <si>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</si>
  <si>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</si>
  <si>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</si>
  <si>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</si>
  <si>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</si>
  <si>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</si>
  <si>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</si>
  <si>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</si>
  <si>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BALANCE Leben ohne Barrieren GmbH</t>
  </si>
  <si>
    <t>Habit - Haus der Barmherzigkeit Integrationsteam GmbH</t>
  </si>
  <si>
    <t>ITA GmbH</t>
  </si>
  <si>
    <t>Jugend am Werk Sozial:Raum GmbH</t>
  </si>
  <si>
    <t>KOMIT GmbH</t>
  </si>
  <si>
    <t>ÖHTB Arbeiten GmbH</t>
  </si>
  <si>
    <t>Österreichischer Verband für Spastiker-Eingliederung (Pädagogische Mehrfachtherapie für cerebral Bewegungsgestörte und Mehrfachbehinderte nach Petö und Keil)</t>
  </si>
  <si>
    <t>REiNTEGRA gemeinnützige GmbH</t>
  </si>
  <si>
    <t>Sozialtherapeutische Lebens- und Arbeitsgemeinschaft</t>
  </si>
  <si>
    <t>Verein GIN (Gemeinwesenintegration und Normalisierung)</t>
  </si>
  <si>
    <t>Verein LOK Leben ohne Krankenhaus</t>
  </si>
  <si>
    <t>Verein zur Schaffung alternativer Beschäftigungsmöglichkeiten für Psychisch Kranke - VAB</t>
  </si>
  <si>
    <t>Waldorf Behindertenbetreuung GmbH</t>
  </si>
  <si>
    <t>Wiener Sozialdienste Förderung &amp; Begleitung GmbH</t>
  </si>
  <si>
    <t>Mobilitätskonzept</t>
  </si>
  <si>
    <t>Anzahl Ø gefahrene km pro Tour und pro Kfz</t>
  </si>
  <si>
    <t>Begleitung I</t>
  </si>
  <si>
    <t>Begleitung II</t>
  </si>
  <si>
    <t>zu fahrenden/gefahrenen km pro Jahr und Kfz</t>
  </si>
  <si>
    <t>DAS BAND - gemeinsam vielfältig, Verein für unterstütztes Arbeiten und Wohnen</t>
  </si>
  <si>
    <t>Gesamtwochen-
stunden</t>
  </si>
  <si>
    <t>Beförderung Bus intern - Geher:innen</t>
  </si>
  <si>
    <t>Beförderung Bus intern - Roller:innen</t>
  </si>
  <si>
    <t>Beförderung Bus extern - Geher:innen</t>
  </si>
  <si>
    <t>Beförderung Bus extern - Roller:innen</t>
  </si>
  <si>
    <t>Fußgeher:innen</t>
  </si>
  <si>
    <t>Anzahl Kund:innen</t>
  </si>
  <si>
    <t>Anzahl Ø Kund:innen pro Tour und pro Kfz</t>
  </si>
  <si>
    <t>Geher:innen I</t>
  </si>
  <si>
    <t>Roller:innen I</t>
  </si>
  <si>
    <t>Geher:innen II</t>
  </si>
  <si>
    <t>Roller:innen II</t>
  </si>
  <si>
    <t>Kosten für Trainer:innen</t>
  </si>
  <si>
    <t>Fahrtkosten Trainer:innen (Fahrscheine)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</si>
  <si>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</si>
  <si>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</si>
  <si>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</si>
  <si>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</si>
  <si>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</si>
  <si>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</si>
  <si>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</si>
  <si>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</si>
  <si>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</si>
  <si>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</si>
  <si>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</si>
  <si>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</si>
  <si>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</si>
  <si>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</si>
  <si>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</si>
  <si>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</si>
  <si>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</si>
  <si>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</si>
  <si>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</si>
  <si>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</si>
  <si>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</si>
  <si>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</si>
  <si>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</si>
  <si>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</si>
  <si>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</si>
  <si>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</si>
  <si>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</si>
  <si>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</si>
  <si>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</si>
  <si>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</si>
  <si>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</si>
  <si>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</si>
  <si>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</si>
  <si>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</si>
  <si>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</si>
  <si>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</si>
  <si>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</si>
  <si>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</si>
  <si>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</si>
  <si>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</si>
  <si>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Anwesenheitstage pro Jahr und Kund:in</t>
  </si>
  <si>
    <t>∅ Kosten pro  Kund:in</t>
  </si>
  <si>
    <t>Anmerkungen/Erläuterungen</t>
  </si>
  <si>
    <t>Autistenzentrum Arche Noah - Verein zur beruflichen und sozialen Rehabilitation und  Integration von Autisten und Menschen mit anderer Behinderung</t>
  </si>
  <si>
    <t>Humanisierte Arbeitsstätte - Verein zur Förderung der besonderen Fähigkeiten von Menschen mit Behinderung</t>
  </si>
  <si>
    <t>Lebenshilfe Wien GmbH</t>
  </si>
  <si>
    <t>Rainman's Home  Verein zur Rehabilitation und Integration autistisch und anders behinderter Menschen</t>
  </si>
  <si>
    <t>Beiblatt - Beförderungskosten für Kund:innen</t>
  </si>
  <si>
    <t>CARDO gemeinnützige GmbH</t>
  </si>
  <si>
    <t>TKM_BMOB_V2.3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</si>
</sst>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  <numFmt numFmtId="169" formatCode="0.0%"/>
    <numFmt numFmtId="170" formatCode="#,##0&quot; km&quot;"/>
    <numFmt numFmtId="171" formatCode="#,##0.0"/>
    <numFmt numFmtId="172" formatCode="#,##0.00_ ;\-#,##0.00\ 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medium">
        <color rgb="FF640000"/>
      </left>
      <right style="thin">
        <color theme="1"/>
      </right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medium">
        <color rgb="FF640000"/>
      </bottom>
      <diagonal/>
    </border>
    <border>
      <left/>
      <right style="medium">
        <color rgb="FF640000"/>
      </right>
      <top/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thin">
        <color theme="1"/>
      </bottom>
      <diagonal/>
    </border>
    <border>
      <left style="medium">
        <color rgb="FF640000"/>
      </left>
      <right/>
      <top style="medium">
        <color rgb="FF640000"/>
      </top>
      <bottom style="dotted">
        <color theme="1"/>
      </bottom>
      <diagonal/>
    </border>
    <border>
      <left style="medium">
        <color rgb="FF640000"/>
      </left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/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dotted">
        <color theme="1"/>
      </right>
      <top style="medium">
        <color rgb="FF640000"/>
      </top>
      <bottom style="dotted">
        <color theme="1"/>
      </bottom>
      <diagonal/>
    </border>
    <border>
      <left style="medium">
        <color rgb="FF640000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dotted">
        <color theme="1"/>
      </right>
      <top style="dotted">
        <color theme="1"/>
      </top>
      <bottom style="medium">
        <color rgb="FF640000"/>
      </bottom>
      <diagonal/>
    </border>
    <border>
      <left/>
      <right style="dotted">
        <color theme="1"/>
      </right>
      <top style="medium">
        <color rgb="FF640000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medium">
        <color rgb="FF640000"/>
      </bottom>
      <diagonal/>
    </border>
    <border>
      <left style="dotted">
        <color theme="1"/>
      </left>
      <right style="dotted">
        <color theme="1"/>
      </right>
      <top style="medium">
        <color rgb="FF640000"/>
      </top>
      <bottom style="dotted">
        <color theme="1"/>
      </bottom>
      <diagonal/>
    </border>
    <border>
      <left style="dotted">
        <color theme="1"/>
      </left>
      <right style="medium">
        <color rgb="FF640000"/>
      </right>
      <top style="medium">
        <color rgb="FF640000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rgb="FF640000"/>
      </bottom>
      <diagonal/>
    </border>
    <border>
      <left style="dotted">
        <color theme="1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thin">
        <color theme="1"/>
      </right>
      <top style="medium">
        <color rgb="FF640000"/>
      </top>
      <bottom style="dotted">
        <color theme="1"/>
      </bottom>
      <diagonal/>
    </border>
    <border>
      <left style="medium">
        <color rgb="FF640000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thin">
        <color theme="1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thin">
        <color theme="1"/>
      </right>
      <top/>
      <bottom style="dotted">
        <color theme="1"/>
      </bottom>
      <diagonal/>
    </border>
    <border>
      <left style="dotted">
        <color theme="1"/>
      </left>
      <right style="medium">
        <color rgb="FF640000"/>
      </right>
      <top/>
      <bottom style="dotted">
        <color theme="1"/>
      </bottom>
      <diagonal/>
    </border>
    <border>
      <left style="medium">
        <color rgb="FF640000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rgb="FF640000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theme="1"/>
      </bottom>
      <diagonal/>
    </border>
    <border>
      <left/>
      <right style="dotted">
        <color indexed="64"/>
      </right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/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/>
      <bottom style="medium">
        <color rgb="FF640000"/>
      </bottom>
      <diagonal/>
    </border>
    <border>
      <left/>
      <right/>
      <top style="medium">
        <color rgb="FF640000"/>
      </top>
      <bottom style="dotted">
        <color theme="1"/>
      </bottom>
      <diagonal/>
    </border>
    <border>
      <left style="medium">
        <color rgb="FF640000"/>
      </left>
      <right style="thin">
        <color theme="1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/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/>
      <diagonal/>
    </border>
    <border>
      <left/>
      <right/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dotted">
        <color theme="1"/>
      </right>
      <top style="medium">
        <color rgb="FF640000"/>
      </top>
      <bottom style="medium">
        <color rgb="FF640000"/>
      </bottom>
      <diagonal/>
    </border>
    <border>
      <left style="dotted">
        <color theme="1"/>
      </left>
      <right style="dotted">
        <color theme="1"/>
      </right>
      <top style="medium">
        <color rgb="FF640000"/>
      </top>
      <bottom style="medium">
        <color rgb="FF640000"/>
      </bottom>
      <diagonal/>
    </border>
    <border>
      <left style="dotted">
        <color theme="1"/>
      </left>
      <right style="medium">
        <color rgb="FF640000"/>
      </right>
      <top style="medium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2" fillId="0" borderId="6"/>
    <xf numFmtId="4" fontId="12" fillId="12" borderId="7"/>
    <xf numFmtId="0" fontId="24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3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" fillId="0" borderId="0"/>
    <xf numFmtId="0" fontId="7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6" fillId="0" borderId="0"/>
    <xf numFmtId="43" fontId="66" fillId="0" borderId="0" applyFont="0" applyFill="0" applyBorder="0" applyAlignment="0" applyProtection="0"/>
    <xf numFmtId="0" fontId="9" fillId="0" borderId="0"/>
    <xf numFmtId="0" fontId="9" fillId="0" borderId="0"/>
  </cellStyleXfs>
  <cellXfs count="728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2" fillId="20" borderId="18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47" fillId="0" borderId="0" xfId="0" applyFont="1" applyProtection="1"/>
    <xf numFmtId="0" fontId="47" fillId="0" borderId="0" xfId="0" applyFont="1" applyFill="1" applyProtection="1"/>
    <xf numFmtId="0" fontId="10" fillId="0" borderId="0" xfId="0" applyFont="1" applyFill="1" applyBorder="1" applyAlignment="1" applyProtection="1"/>
    <xf numFmtId="0" fontId="9" fillId="0" borderId="46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49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5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168" fontId="0" fillId="0" borderId="0" xfId="23" applyNumberFormat="1" applyFont="1" applyFill="1" applyBorder="1" applyAlignment="1" applyProtection="1">
      <alignment wrapText="1"/>
    </xf>
    <xf numFmtId="43" fontId="0" fillId="0" borderId="0" xfId="23" applyFont="1" applyFill="1" applyAlignment="1" applyProtection="1">
      <alignment wrapText="1"/>
    </xf>
    <xf numFmtId="0" fontId="10" fillId="20" borderId="23" xfId="0" applyFont="1" applyFill="1" applyBorder="1"/>
    <xf numFmtId="0" fontId="52" fillId="0" borderId="0" xfId="112" applyFont="1"/>
    <xf numFmtId="0" fontId="9" fillId="0" borderId="0" xfId="54"/>
    <xf numFmtId="43" fontId="52" fillId="0" borderId="0" xfId="23" applyFont="1"/>
    <xf numFmtId="0" fontId="52" fillId="0" borderId="0" xfId="112" applyFont="1" applyAlignment="1">
      <alignment wrapText="1"/>
    </xf>
    <xf numFmtId="0" fontId="6" fillId="0" borderId="0" xfId="112"/>
    <xf numFmtId="43" fontId="6" fillId="0" borderId="0" xfId="23" applyFont="1"/>
    <xf numFmtId="168" fontId="52" fillId="0" borderId="0" xfId="23" applyNumberFormat="1" applyFont="1"/>
    <xf numFmtId="0" fontId="52" fillId="0" borderId="0" xfId="112" applyFont="1" applyAlignment="1">
      <alignment vertical="center"/>
    </xf>
    <xf numFmtId="168" fontId="52" fillId="0" borderId="0" xfId="23" applyNumberFormat="1" applyFont="1" applyFill="1"/>
    <xf numFmtId="168" fontId="9" fillId="0" borderId="0" xfId="23" applyNumberFormat="1" applyFont="1" applyFill="1" applyBorder="1" applyAlignment="1">
      <alignment vertical="top"/>
    </xf>
    <xf numFmtId="44" fontId="52" fillId="0" borderId="0" xfId="114" applyFont="1" applyFill="1"/>
    <xf numFmtId="168" fontId="6" fillId="0" borderId="0" xfId="23" applyNumberFormat="1" applyFont="1"/>
    <xf numFmtId="0" fontId="6" fillId="0" borderId="0" xfId="112" applyAlignment="1">
      <alignment wrapText="1"/>
    </xf>
    <xf numFmtId="0" fontId="10" fillId="20" borderId="43" xfId="0" applyFont="1" applyFill="1" applyBorder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9" fillId="0" borderId="0" xfId="0" applyFont="1" applyFill="1" applyProtection="1"/>
    <xf numFmtId="0" fontId="9" fillId="0" borderId="0" xfId="54" applyFill="1"/>
    <xf numFmtId="0" fontId="9" fillId="0" borderId="0" xfId="0" applyFont="1" applyFill="1" applyBorder="1"/>
    <xf numFmtId="0" fontId="12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3" fillId="0" borderId="0" xfId="0" applyFont="1" applyFill="1" applyBorder="1"/>
    <xf numFmtId="0" fontId="42" fillId="0" borderId="0" xfId="0" applyFont="1" applyFill="1" applyBorder="1"/>
    <xf numFmtId="0" fontId="12" fillId="0" borderId="0" xfId="0" applyFont="1" applyFill="1"/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6" fillId="0" borderId="0" xfId="0" applyFont="1" applyFill="1"/>
    <xf numFmtId="0" fontId="58" fillId="0" borderId="0" xfId="128" applyFont="1" applyFill="1"/>
    <xf numFmtId="0" fontId="58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59" fillId="32" borderId="0" xfId="128" applyFont="1" applyFill="1"/>
    <xf numFmtId="0" fontId="58" fillId="33" borderId="0" xfId="128" applyFont="1" applyFill="1" applyAlignment="1">
      <alignment horizontal="left"/>
    </xf>
    <xf numFmtId="0" fontId="60" fillId="32" borderId="0" xfId="128" applyFont="1" applyFill="1"/>
    <xf numFmtId="0" fontId="61" fillId="21" borderId="0" xfId="128" applyFont="1" applyFill="1"/>
    <xf numFmtId="0" fontId="4" fillId="34" borderId="0" xfId="128" applyFont="1" applyFill="1"/>
    <xf numFmtId="0" fontId="54" fillId="34" borderId="0" xfId="0" applyFont="1" applyFill="1"/>
    <xf numFmtId="0" fontId="0" fillId="34" borderId="0" xfId="0" applyFill="1"/>
    <xf numFmtId="0" fontId="58" fillId="33" borderId="0" xfId="128" applyFont="1" applyFill="1"/>
    <xf numFmtId="0" fontId="62" fillId="35" borderId="0" xfId="128" applyFont="1" applyFill="1" applyAlignment="1">
      <alignment horizontal="left"/>
    </xf>
    <xf numFmtId="0" fontId="63" fillId="32" borderId="0" xfId="128" applyFont="1" applyFill="1"/>
    <xf numFmtId="0" fontId="65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47" fillId="0" borderId="0" xfId="0" applyFont="1" applyFill="1"/>
    <xf numFmtId="0" fontId="0" fillId="0" borderId="0" xfId="0" applyFill="1" applyAlignment="1">
      <alignment horizontal="left"/>
    </xf>
    <xf numFmtId="0" fontId="0" fillId="0" borderId="50" xfId="0" applyFill="1" applyBorder="1" applyAlignment="1">
      <alignment horizontal="left"/>
    </xf>
    <xf numFmtId="0" fontId="52" fillId="0" borderId="0" xfId="112" applyFont="1" applyFill="1"/>
    <xf numFmtId="0" fontId="52" fillId="0" borderId="0" xfId="112" applyFont="1" applyFill="1" applyAlignment="1">
      <alignment vertical="top" wrapText="1"/>
    </xf>
    <xf numFmtId="43" fontId="52" fillId="0" borderId="0" xfId="23" applyFont="1" applyFill="1"/>
    <xf numFmtId="0" fontId="52" fillId="0" borderId="0" xfId="112" applyFont="1" applyFill="1" applyAlignment="1">
      <alignment wrapText="1"/>
    </xf>
    <xf numFmtId="0" fontId="12" fillId="0" borderId="0" xfId="112" applyFont="1" applyFill="1" applyAlignment="1">
      <alignment horizontal="left"/>
    </xf>
    <xf numFmtId="0" fontId="53" fillId="0" borderId="0" xfId="54" applyFont="1" applyFill="1"/>
    <xf numFmtId="166" fontId="52" fillId="0" borderId="0" xfId="112" applyNumberFormat="1" applyFont="1" applyFill="1" applyBorder="1" applyAlignment="1">
      <alignment vertical="center"/>
    </xf>
    <xf numFmtId="0" fontId="52" fillId="0" borderId="0" xfId="112" applyFont="1" applyFill="1" applyBorder="1"/>
    <xf numFmtId="0" fontId="52" fillId="0" borderId="0" xfId="112" applyFont="1" applyFill="1" applyAlignment="1">
      <alignment horizontal="center"/>
    </xf>
    <xf numFmtId="168" fontId="52" fillId="0" borderId="0" xfId="23" applyNumberFormat="1" applyFont="1" applyFill="1" applyBorder="1" applyAlignment="1">
      <alignment vertical="center"/>
    </xf>
    <xf numFmtId="43" fontId="52" fillId="0" borderId="0" xfId="23" applyFont="1" applyFill="1" applyBorder="1" applyAlignment="1">
      <alignment vertical="center"/>
    </xf>
    <xf numFmtId="0" fontId="53" fillId="0" borderId="0" xfId="54" applyFont="1" applyFill="1" applyBorder="1"/>
    <xf numFmtId="165" fontId="9" fillId="0" borderId="0" xfId="112" applyNumberFormat="1" applyFont="1" applyFill="1" applyBorder="1" applyAlignment="1">
      <alignment horizontal="left" vertical="center" wrapText="1"/>
    </xf>
    <xf numFmtId="0" fontId="53" fillId="0" borderId="0" xfId="54" applyFont="1" applyFill="1" applyAlignment="1">
      <alignment horizontal="center"/>
    </xf>
    <xf numFmtId="0" fontId="52" fillId="0" borderId="0" xfId="112" applyFont="1" applyFill="1" applyAlignment="1">
      <alignment vertical="center"/>
    </xf>
    <xf numFmtId="0" fontId="52" fillId="0" borderId="0" xfId="112" applyFont="1" applyFill="1" applyAlignment="1">
      <alignment vertical="center" wrapText="1"/>
    </xf>
    <xf numFmtId="0" fontId="53" fillId="0" borderId="0" xfId="54" applyFont="1" applyFill="1" applyAlignment="1">
      <alignment vertical="center"/>
    </xf>
    <xf numFmtId="4" fontId="52" fillId="0" borderId="0" xfId="112" applyNumberFormat="1" applyFont="1" applyFill="1"/>
    <xf numFmtId="41" fontId="52" fillId="0" borderId="0" xfId="112" applyNumberFormat="1" applyFont="1" applyFill="1"/>
    <xf numFmtId="44" fontId="9" fillId="0" borderId="0" xfId="114" applyFont="1" applyFill="1" applyBorder="1" applyAlignment="1">
      <alignment vertical="top"/>
    </xf>
    <xf numFmtId="41" fontId="9" fillId="0" borderId="0" xfId="114" applyNumberFormat="1" applyFont="1" applyFill="1" applyBorder="1" applyAlignment="1">
      <alignment vertical="top"/>
    </xf>
    <xf numFmtId="43" fontId="9" fillId="0" borderId="0" xfId="23" applyFont="1" applyFill="1" applyBorder="1" applyAlignment="1">
      <alignment vertical="top"/>
    </xf>
    <xf numFmtId="44" fontId="9" fillId="0" borderId="0" xfId="114" applyFont="1" applyFill="1" applyBorder="1" applyAlignment="1">
      <alignment vertical="top" wrapText="1"/>
    </xf>
    <xf numFmtId="0" fontId="9" fillId="0" borderId="0" xfId="112" applyFont="1" applyFill="1" applyAlignment="1">
      <alignment vertical="top"/>
    </xf>
    <xf numFmtId="168" fontId="9" fillId="0" borderId="0" xfId="23" applyNumberFormat="1" applyFont="1" applyFill="1" applyAlignment="1">
      <alignment vertical="top"/>
    </xf>
    <xf numFmtId="43" fontId="9" fillId="0" borderId="0" xfId="23" applyFont="1" applyFill="1" applyAlignment="1">
      <alignment vertical="top"/>
    </xf>
    <xf numFmtId="0" fontId="9" fillId="0" borderId="0" xfId="112" applyFont="1" applyFill="1" applyAlignment="1">
      <alignment vertical="top" wrapText="1"/>
    </xf>
    <xf numFmtId="43" fontId="9" fillId="0" borderId="0" xfId="113" applyFont="1" applyFill="1" applyBorder="1" applyAlignment="1" applyProtection="1">
      <alignment vertical="center" wrapText="1"/>
    </xf>
    <xf numFmtId="0" fontId="52" fillId="0" borderId="0" xfId="112" applyFont="1" applyFill="1" applyProtection="1"/>
    <xf numFmtId="0" fontId="4" fillId="38" borderId="0" xfId="128" applyFill="1"/>
    <xf numFmtId="0" fontId="64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0" fontId="44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48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3" fillId="0" borderId="0" xfId="129"/>
    <xf numFmtId="0" fontId="3" fillId="0" borderId="0" xfId="129" applyAlignment="1">
      <alignment horizontal="right"/>
    </xf>
    <xf numFmtId="0" fontId="3" fillId="0" borderId="0" xfId="129" applyAlignment="1">
      <alignment horizontal="left"/>
    </xf>
    <xf numFmtId="0" fontId="64" fillId="36" borderId="0" xfId="0" applyFont="1" applyFill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/>
    <xf numFmtId="0" fontId="39" fillId="0" borderId="0" xfId="0" applyFont="1" applyFill="1"/>
    <xf numFmtId="0" fontId="43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9" fontId="16" fillId="0" borderId="0" xfId="0" applyNumberFormat="1" applyFont="1" applyFill="1" applyAlignment="1">
      <alignment horizontal="left"/>
    </xf>
    <xf numFmtId="0" fontId="51" fillId="0" borderId="0" xfId="0" quotePrefix="1" applyFont="1" applyFill="1" applyAlignment="1">
      <alignment horizontal="center"/>
    </xf>
    <xf numFmtId="49" fontId="0" fillId="0" borderId="0" xfId="0" applyNumberFormat="1" applyFill="1" applyBorder="1"/>
    <xf numFmtId="165" fontId="9" fillId="0" borderId="0" xfId="0" quotePrefix="1" applyNumberFormat="1" applyFont="1" applyFill="1" applyBorder="1" applyAlignment="1" applyProtection="1">
      <alignment horizontal="right"/>
    </xf>
    <xf numFmtId="3" fontId="12" fillId="0" borderId="0" xfId="0" applyNumberFormat="1" applyFont="1" applyFill="1"/>
    <xf numFmtId="0" fontId="16" fillId="20" borderId="23" xfId="0" applyFont="1" applyFill="1" applyBorder="1" applyAlignment="1">
      <alignment horizontal="left"/>
    </xf>
    <xf numFmtId="4" fontId="9" fillId="0" borderId="32" xfId="23" applyNumberFormat="1" applyFont="1" applyFill="1" applyBorder="1" applyAlignment="1" applyProtection="1">
      <alignment horizontal="right" vertical="center" wrapText="1" indent="1"/>
    </xf>
    <xf numFmtId="4" fontId="9" fillId="0" borderId="45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5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4" fontId="12" fillId="20" borderId="18" xfId="112" applyNumberFormat="1" applyFont="1" applyFill="1" applyBorder="1" applyAlignment="1">
      <alignment horizontal="right" vertical="center" wrapText="1" indent="1"/>
    </xf>
    <xf numFmtId="4" fontId="52" fillId="0" borderId="0" xfId="112" applyNumberFormat="1" applyFont="1" applyFill="1" applyAlignment="1">
      <alignment horizontal="right" wrapText="1" indent="1"/>
    </xf>
    <xf numFmtId="4" fontId="12" fillId="20" borderId="18" xfId="112" applyNumberFormat="1" applyFont="1" applyFill="1" applyBorder="1" applyAlignment="1" applyProtection="1">
      <alignment horizontal="right" vertical="center" wrapText="1" indent="1"/>
    </xf>
    <xf numFmtId="43" fontId="52" fillId="0" borderId="0" xfId="23" applyFont="1" applyFill="1" applyAlignment="1">
      <alignment horizontal="right" indent="1"/>
    </xf>
    <xf numFmtId="169" fontId="12" fillId="20" borderId="23" xfId="33" quotePrefix="1" applyNumberFormat="1" applyFont="1" applyFill="1" applyBorder="1" applyAlignment="1" applyProtection="1">
      <alignment horizontal="center" vertical="center"/>
    </xf>
    <xf numFmtId="0" fontId="12" fillId="20" borderId="23" xfId="0" applyFont="1" applyFill="1" applyBorder="1" applyAlignment="1">
      <alignment vertical="center"/>
    </xf>
    <xf numFmtId="0" fontId="16" fillId="20" borderId="23" xfId="54" applyFont="1" applyFill="1" applyBorder="1" applyAlignment="1">
      <alignment horizontal="right"/>
    </xf>
    <xf numFmtId="169" fontId="9" fillId="0" borderId="52" xfId="33" quotePrefix="1" applyNumberFormat="1" applyFont="1" applyFill="1" applyBorder="1" applyAlignment="1" applyProtection="1">
      <alignment horizontal="center" vertical="center"/>
    </xf>
    <xf numFmtId="169" fontId="9" fillId="0" borderId="53" xfId="33" quotePrefix="1" applyNumberFormat="1" applyFont="1" applyFill="1" applyBorder="1" applyAlignment="1" applyProtection="1">
      <alignment horizontal="center" vertical="center"/>
    </xf>
    <xf numFmtId="169" fontId="12" fillId="0" borderId="54" xfId="33" quotePrefix="1" applyNumberFormat="1" applyFont="1" applyFill="1" applyBorder="1" applyAlignment="1" applyProtection="1">
      <alignment horizontal="right" vertical="center"/>
    </xf>
    <xf numFmtId="169" fontId="12" fillId="0" borderId="55" xfId="33" quotePrefix="1" applyNumberFormat="1" applyFont="1" applyFill="1" applyBorder="1" applyAlignment="1" applyProtection="1">
      <alignment horizontal="center" vertical="center"/>
    </xf>
    <xf numFmtId="169" fontId="9" fillId="0" borderId="56" xfId="33" quotePrefix="1" applyNumberFormat="1" applyFont="1" applyFill="1" applyBorder="1" applyAlignment="1" applyProtection="1">
      <alignment horizontal="center" vertical="center"/>
    </xf>
    <xf numFmtId="169" fontId="9" fillId="0" borderId="69" xfId="33" quotePrefix="1" applyNumberFormat="1" applyFont="1" applyFill="1" applyBorder="1" applyAlignment="1" applyProtection="1">
      <alignment horizontal="center" vertical="center"/>
    </xf>
    <xf numFmtId="169" fontId="9" fillId="0" borderId="71" xfId="33" quotePrefix="1" applyNumberFormat="1" applyFont="1" applyFill="1" applyBorder="1" applyAlignment="1" applyProtection="1">
      <alignment horizontal="center" vertical="center"/>
    </xf>
    <xf numFmtId="169" fontId="9" fillId="0" borderId="73" xfId="33" quotePrefix="1" applyNumberFormat="1" applyFont="1" applyFill="1" applyBorder="1" applyAlignment="1" applyProtection="1">
      <alignment horizontal="center" vertical="center"/>
    </xf>
    <xf numFmtId="169" fontId="9" fillId="0" borderId="78" xfId="33" quotePrefix="1" applyNumberFormat="1" applyFont="1" applyFill="1" applyBorder="1" applyAlignment="1" applyProtection="1">
      <alignment horizontal="center" vertical="center"/>
    </xf>
    <xf numFmtId="169" fontId="9" fillId="0" borderId="80" xfId="33" quotePrefix="1" applyNumberFormat="1" applyFont="1" applyFill="1" applyBorder="1" applyAlignment="1" applyProtection="1">
      <alignment horizontal="center" vertical="center"/>
    </xf>
    <xf numFmtId="0" fontId="16" fillId="20" borderId="22" xfId="54" applyFont="1" applyFill="1" applyBorder="1"/>
    <xf numFmtId="49" fontId="0" fillId="0" borderId="74" xfId="0" applyNumberFormat="1" applyFill="1" applyBorder="1" applyAlignment="1">
      <alignment horizontal="left" vertical="top"/>
    </xf>
    <xf numFmtId="0" fontId="9" fillId="0" borderId="87" xfId="54" applyFill="1" applyBorder="1" applyAlignment="1">
      <alignment horizontal="left" vertical="top"/>
    </xf>
    <xf numFmtId="4" fontId="9" fillId="22" borderId="8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88" xfId="0" applyNumberFormat="1" applyFont="1" applyFill="1" applyBorder="1" applyAlignment="1" applyProtection="1">
      <alignment horizontal="left" vertical="top" wrapText="1"/>
      <protection locked="0"/>
    </xf>
    <xf numFmtId="165" fontId="9" fillId="22" borderId="82" xfId="0" applyNumberFormat="1" applyFont="1" applyFill="1" applyBorder="1" applyAlignment="1" applyProtection="1">
      <alignment horizontal="left" vertical="top" wrapText="1"/>
      <protection locked="0"/>
    </xf>
    <xf numFmtId="165" fontId="9" fillId="22" borderId="89" xfId="0" applyNumberFormat="1" applyFont="1" applyFill="1" applyBorder="1" applyAlignment="1" applyProtection="1">
      <alignment horizontal="left" vertical="top" wrapText="1"/>
      <protection locked="0"/>
    </xf>
    <xf numFmtId="4" fontId="9" fillId="22" borderId="89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91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165" fontId="9" fillId="0" borderId="89" xfId="0" applyNumberFormat="1" applyFont="1" applyFill="1" applyBorder="1" applyAlignment="1" applyProtection="1">
      <alignment horizontal="right" vertical="top" wrapText="1"/>
    </xf>
    <xf numFmtId="0" fontId="9" fillId="0" borderId="45" xfId="0" applyFont="1" applyFill="1" applyBorder="1" applyAlignment="1" applyProtection="1">
      <alignment horizontal="left" vertical="center"/>
    </xf>
    <xf numFmtId="0" fontId="9" fillId="0" borderId="82" xfId="0" applyFont="1" applyFill="1" applyBorder="1" applyAlignment="1" applyProtection="1">
      <alignment horizontal="left" vertical="center"/>
    </xf>
    <xf numFmtId="0" fontId="9" fillId="0" borderId="89" xfId="0" applyFont="1" applyFill="1" applyBorder="1" applyAlignment="1" applyProtection="1">
      <alignment horizontal="left" vertical="center"/>
    </xf>
    <xf numFmtId="165" fontId="9" fillId="22" borderId="92" xfId="0" applyNumberFormat="1" applyFont="1" applyFill="1" applyBorder="1" applyAlignment="1" applyProtection="1">
      <alignment horizontal="left" vertical="top" wrapText="1"/>
      <protection locked="0"/>
    </xf>
    <xf numFmtId="0" fontId="9" fillId="0" borderId="88" xfId="0" applyFont="1" applyFill="1" applyBorder="1" applyAlignment="1" applyProtection="1">
      <alignment horizontal="left" vertical="center"/>
    </xf>
    <xf numFmtId="0" fontId="9" fillId="0" borderId="82" xfId="112" applyFont="1" applyFill="1" applyBorder="1" applyAlignment="1">
      <alignment horizontal="left" vertical="center" wrapText="1"/>
    </xf>
    <xf numFmtId="0" fontId="9" fillId="0" borderId="89" xfId="112" applyFont="1" applyFill="1" applyBorder="1" applyAlignment="1">
      <alignment horizontal="left" vertical="center" wrapText="1"/>
    </xf>
    <xf numFmtId="0" fontId="9" fillId="0" borderId="89" xfId="112" applyFont="1" applyFill="1" applyBorder="1" applyAlignment="1">
      <alignment horizontal="left" vertical="center"/>
    </xf>
    <xf numFmtId="0" fontId="52" fillId="0" borderId="89" xfId="112" applyFont="1" applyFill="1" applyBorder="1" applyAlignment="1">
      <alignment horizontal="left" vertical="center"/>
    </xf>
    <xf numFmtId="0" fontId="9" fillId="0" borderId="88" xfId="112" applyFont="1" applyFill="1" applyBorder="1" applyAlignment="1">
      <alignment horizontal="left" vertical="center"/>
    </xf>
    <xf numFmtId="170" fontId="9" fillId="22" borderId="82" xfId="113" applyNumberFormat="1" applyFont="1" applyFill="1" applyBorder="1" applyAlignment="1" applyProtection="1">
      <alignment horizontal="right" vertical="center" wrapText="1" indent="1"/>
      <protection locked="0"/>
    </xf>
    <xf numFmtId="170" fontId="9" fillId="0" borderId="89" xfId="113" applyNumberFormat="1" applyFont="1" applyFill="1" applyBorder="1" applyAlignment="1" applyProtection="1">
      <alignment horizontal="right" vertical="center" wrapText="1" indent="1"/>
    </xf>
    <xf numFmtId="168" fontId="9" fillId="22" borderId="89" xfId="23" applyNumberFormat="1" applyFont="1" applyFill="1" applyBorder="1" applyAlignment="1" applyProtection="1">
      <alignment horizontal="right" vertical="center" wrapText="1" indent="1"/>
      <protection locked="0"/>
    </xf>
    <xf numFmtId="171" fontId="9" fillId="22" borderId="89" xfId="113" applyNumberFormat="1" applyFont="1" applyFill="1" applyBorder="1" applyAlignment="1" applyProtection="1">
      <alignment horizontal="right" vertical="center" wrapText="1" indent="1"/>
      <protection locked="0"/>
    </xf>
    <xf numFmtId="171" fontId="9" fillId="0" borderId="89" xfId="113" applyNumberFormat="1" applyFont="1" applyFill="1" applyBorder="1" applyAlignment="1">
      <alignment horizontal="right" vertical="center" wrapText="1" indent="1"/>
    </xf>
    <xf numFmtId="170" fontId="9" fillId="0" borderId="88" xfId="113" applyNumberFormat="1" applyFont="1" applyFill="1" applyBorder="1" applyAlignment="1" applyProtection="1">
      <alignment horizontal="right" vertical="center" wrapText="1" indent="1"/>
    </xf>
    <xf numFmtId="4" fontId="9" fillId="0" borderId="82" xfId="113" applyNumberFormat="1" applyFont="1" applyFill="1" applyBorder="1" applyAlignment="1" applyProtection="1">
      <alignment horizontal="right" vertical="center" wrapText="1" indent="1"/>
    </xf>
    <xf numFmtId="4" fontId="9" fillId="0" borderId="89" xfId="113" applyNumberFormat="1" applyFont="1" applyFill="1" applyBorder="1" applyAlignment="1" applyProtection="1">
      <alignment horizontal="right" vertical="center" wrapText="1" indent="1"/>
    </xf>
    <xf numFmtId="4" fontId="9" fillId="0" borderId="88" xfId="113" applyNumberFormat="1" applyFont="1" applyFill="1" applyBorder="1" applyAlignment="1" applyProtection="1">
      <alignment horizontal="right" vertical="center" wrapText="1" indent="1"/>
    </xf>
    <xf numFmtId="4" fontId="9" fillId="22" borderId="60" xfId="23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6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61" xfId="113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71" xfId="112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62" xfId="113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73" xfId="112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82" xfId="23" applyNumberFormat="1" applyFont="1" applyFill="1" applyBorder="1" applyAlignment="1" applyProtection="1">
      <alignment horizontal="right" vertical="center" indent="1"/>
      <protection locked="0"/>
    </xf>
    <xf numFmtId="4" fontId="52" fillId="22" borderId="89" xfId="23" applyNumberFormat="1" applyFont="1" applyFill="1" applyBorder="1" applyAlignment="1" applyProtection="1">
      <alignment horizontal="right" vertical="center" indent="1"/>
      <protection locked="0"/>
    </xf>
    <xf numFmtId="4" fontId="52" fillId="22" borderId="88" xfId="23" applyNumberFormat="1" applyFont="1" applyFill="1" applyBorder="1" applyAlignment="1" applyProtection="1">
      <alignment horizontal="right" vertical="center" indent="1"/>
      <protection locked="0"/>
    </xf>
    <xf numFmtId="4" fontId="54" fillId="0" borderId="82" xfId="113" applyNumberFormat="1" applyFont="1" applyFill="1" applyBorder="1" applyAlignment="1" applyProtection="1">
      <alignment horizontal="right" vertical="center" wrapText="1" indent="1"/>
    </xf>
    <xf numFmtId="4" fontId="54" fillId="0" borderId="89" xfId="113" applyNumberFormat="1" applyFont="1" applyFill="1" applyBorder="1" applyAlignment="1" applyProtection="1">
      <alignment horizontal="right" vertical="center" wrapText="1" indent="1"/>
    </xf>
    <xf numFmtId="4" fontId="9" fillId="0" borderId="60" xfId="113" applyNumberFormat="1" applyFont="1" applyFill="1" applyBorder="1" applyAlignment="1" applyProtection="1">
      <alignment horizontal="right" vertical="center" wrapText="1" indent="1"/>
    </xf>
    <xf numFmtId="4" fontId="52" fillId="0" borderId="68" xfId="112" applyNumberFormat="1" applyFont="1" applyFill="1" applyBorder="1" applyAlignment="1">
      <alignment horizontal="right" vertical="center" indent="1"/>
    </xf>
    <xf numFmtId="4" fontId="52" fillId="0" borderId="69" xfId="23" applyNumberFormat="1" applyFont="1" applyFill="1" applyBorder="1" applyAlignment="1">
      <alignment horizontal="right" vertical="center" indent="1"/>
    </xf>
    <xf numFmtId="4" fontId="52" fillId="22" borderId="70" xfId="23" applyNumberFormat="1" applyFont="1" applyFill="1" applyBorder="1" applyAlignment="1" applyProtection="1">
      <alignment horizontal="right" vertical="center" indent="1"/>
      <protection locked="0"/>
    </xf>
    <xf numFmtId="3" fontId="52" fillId="22" borderId="71" xfId="23" applyNumberFormat="1" applyFont="1" applyFill="1" applyBorder="1" applyAlignment="1" applyProtection="1">
      <alignment horizontal="right" vertical="center" indent="1"/>
      <protection locked="0"/>
    </xf>
    <xf numFmtId="4" fontId="52" fillId="0" borderId="70" xfId="112" applyNumberFormat="1" applyFont="1" applyFill="1" applyBorder="1" applyAlignment="1">
      <alignment horizontal="right" vertical="center" indent="1"/>
    </xf>
    <xf numFmtId="3" fontId="52" fillId="0" borderId="71" xfId="23" applyNumberFormat="1" applyFont="1" applyFill="1" applyBorder="1" applyAlignment="1">
      <alignment horizontal="right" vertical="center" indent="1"/>
    </xf>
    <xf numFmtId="4" fontId="52" fillId="22" borderId="72" xfId="23" applyNumberFormat="1" applyFont="1" applyFill="1" applyBorder="1" applyAlignment="1" applyProtection="1">
      <alignment horizontal="right" vertical="center" indent="1"/>
      <protection locked="0"/>
    </xf>
    <xf numFmtId="3" fontId="52" fillId="22" borderId="73" xfId="23" applyNumberFormat="1" applyFont="1" applyFill="1" applyBorder="1" applyAlignment="1" applyProtection="1">
      <alignment horizontal="right" vertical="center" indent="1"/>
      <protection locked="0"/>
    </xf>
    <xf numFmtId="4" fontId="52" fillId="0" borderId="82" xfId="23" applyNumberFormat="1" applyFont="1" applyFill="1" applyBorder="1" applyAlignment="1">
      <alignment horizontal="right" vertical="center" indent="1"/>
    </xf>
    <xf numFmtId="4" fontId="52" fillId="0" borderId="89" xfId="23" applyNumberFormat="1" applyFont="1" applyFill="1" applyBorder="1" applyAlignment="1">
      <alignment horizontal="right" vertical="center" indent="1"/>
    </xf>
    <xf numFmtId="4" fontId="52" fillId="22" borderId="68" xfId="23" applyNumberFormat="1" applyFont="1" applyFill="1" applyBorder="1" applyAlignment="1" applyProtection="1">
      <alignment horizontal="right" vertical="center" indent="1"/>
      <protection locked="0"/>
    </xf>
    <xf numFmtId="3" fontId="52" fillId="22" borderId="69" xfId="23" applyNumberFormat="1" applyFont="1" applyFill="1" applyBorder="1" applyAlignment="1" applyProtection="1">
      <alignment horizontal="right" vertical="center" indent="1"/>
      <protection locked="0"/>
    </xf>
    <xf numFmtId="172" fontId="52" fillId="0" borderId="69" xfId="23" applyNumberFormat="1" applyFont="1" applyFill="1" applyBorder="1" applyAlignment="1">
      <alignment horizontal="right" vertical="center" indent="1"/>
    </xf>
    <xf numFmtId="172" fontId="52" fillId="0" borderId="73" xfId="23" applyNumberFormat="1" applyFont="1" applyFill="1" applyBorder="1" applyAlignment="1">
      <alignment horizontal="right" vertical="center" indent="1"/>
    </xf>
    <xf numFmtId="4" fontId="9" fillId="22" borderId="82" xfId="11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88" xfId="113" applyNumberFormat="1" applyFont="1" applyFill="1" applyBorder="1" applyAlignment="1" applyProtection="1">
      <alignment horizontal="right" vertical="center" wrapText="1" indent="1"/>
      <protection locked="0"/>
    </xf>
    <xf numFmtId="0" fontId="9" fillId="22" borderId="89" xfId="112" applyNumberFormat="1" applyFont="1" applyFill="1" applyBorder="1" applyAlignment="1" applyProtection="1">
      <alignment horizontal="left" wrapText="1"/>
      <protection locked="0"/>
    </xf>
    <xf numFmtId="0" fontId="9" fillId="0" borderId="89" xfId="112" applyNumberFormat="1" applyFont="1" applyFill="1" applyBorder="1" applyAlignment="1" applyProtection="1">
      <alignment horizontal="left" wrapText="1"/>
    </xf>
    <xf numFmtId="0" fontId="9" fillId="22" borderId="88" xfId="112" applyNumberFormat="1" applyFont="1" applyFill="1" applyBorder="1" applyAlignment="1" applyProtection="1">
      <alignment horizontal="left" wrapText="1"/>
      <protection locked="0"/>
    </xf>
    <xf numFmtId="0" fontId="52" fillId="0" borderId="82" xfId="23" applyNumberFormat="1" applyFont="1" applyFill="1" applyBorder="1" applyAlignment="1">
      <alignment horizontal="left"/>
    </xf>
    <xf numFmtId="4" fontId="12" fillId="22" borderId="67" xfId="23" quotePrefix="1" applyNumberFormat="1" applyFont="1" applyFill="1" applyBorder="1" applyAlignment="1" applyProtection="1">
      <alignment horizontal="right" vertical="center" indent="1"/>
      <protection locked="0"/>
    </xf>
    <xf numFmtId="49" fontId="12" fillId="0" borderId="74" xfId="54" applyNumberFormat="1" applyFont="1" applyFill="1" applyBorder="1" applyAlignment="1">
      <alignment vertical="center"/>
    </xf>
    <xf numFmtId="49" fontId="12" fillId="0" borderId="75" xfId="54" applyNumberFormat="1" applyFont="1" applyFill="1" applyBorder="1" applyAlignment="1">
      <alignment vertical="center"/>
    </xf>
    <xf numFmtId="49" fontId="12" fillId="0" borderId="76" xfId="54" applyNumberFormat="1" applyFont="1" applyFill="1" applyBorder="1" applyAlignment="1">
      <alignment vertical="center"/>
    </xf>
    <xf numFmtId="49" fontId="0" fillId="0" borderId="51" xfId="0" applyNumberFormat="1" applyFill="1" applyBorder="1" applyAlignment="1">
      <alignment vertical="center"/>
    </xf>
    <xf numFmtId="49" fontId="9" fillId="0" borderId="74" xfId="0" applyNumberFormat="1" applyFont="1" applyFill="1" applyBorder="1" applyAlignment="1">
      <alignment vertical="center"/>
    </xf>
    <xf numFmtId="49" fontId="9" fillId="0" borderId="75" xfId="0" applyNumberFormat="1" applyFont="1" applyFill="1" applyBorder="1" applyAlignment="1">
      <alignment vertical="center"/>
    </xf>
    <xf numFmtId="49" fontId="0" fillId="0" borderId="75" xfId="0" applyNumberFormat="1" applyFill="1" applyBorder="1" applyAlignment="1">
      <alignment vertical="center"/>
    </xf>
    <xf numFmtId="49" fontId="0" fillId="0" borderId="79" xfId="0" applyNumberFormat="1" applyFill="1" applyBorder="1" applyAlignment="1">
      <alignment vertical="center"/>
    </xf>
    <xf numFmtId="49" fontId="12" fillId="0" borderId="77" xfId="0" applyNumberFormat="1" applyFont="1" applyFill="1" applyBorder="1" applyAlignment="1">
      <alignment vertical="center"/>
    </xf>
    <xf numFmtId="49" fontId="0" fillId="0" borderId="76" xfId="0" applyNumberFormat="1" applyFill="1" applyBorder="1" applyAlignment="1">
      <alignment vertical="center"/>
    </xf>
    <xf numFmtId="0" fontId="0" fillId="0" borderId="0" xfId="0" applyFill="1" applyAlignment="1"/>
    <xf numFmtId="49" fontId="0" fillId="0" borderId="0" xfId="0" applyNumberFormat="1" applyFill="1" applyBorder="1" applyAlignment="1"/>
    <xf numFmtId="0" fontId="52" fillId="22" borderId="82" xfId="23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vertical="center"/>
    </xf>
    <xf numFmtId="10" fontId="9" fillId="0" borderId="0" xfId="33" applyNumberFormat="1" applyFont="1" applyFill="1" applyBorder="1" applyAlignment="1" applyProtection="1">
      <alignment horizontal="center" vertical="center" wrapText="1"/>
    </xf>
    <xf numFmtId="10" fontId="9" fillId="0" borderId="0" xfId="33" applyNumberFormat="1" applyFont="1" applyFill="1" applyAlignment="1" applyProtection="1">
      <alignment horizontal="center" vertical="center"/>
    </xf>
    <xf numFmtId="10" fontId="12" fillId="20" borderId="18" xfId="33" applyNumberFormat="1" applyFont="1" applyFill="1" applyBorder="1" applyAlignment="1" applyProtection="1">
      <alignment horizontal="center" vertical="center"/>
    </xf>
    <xf numFmtId="10" fontId="12" fillId="20" borderId="18" xfId="33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2" fillId="20" borderId="22" xfId="0" applyFont="1" applyFill="1" applyBorder="1" applyAlignment="1">
      <alignment vertical="center"/>
    </xf>
    <xf numFmtId="4" fontId="12" fillId="20" borderId="43" xfId="0" quotePrefix="1" applyNumberFormat="1" applyFont="1" applyFill="1" applyBorder="1" applyAlignment="1">
      <alignment horizontal="right" vertical="center" indent="1"/>
    </xf>
    <xf numFmtId="0" fontId="16" fillId="20" borderId="22" xfId="0" applyFont="1" applyFill="1" applyBorder="1" applyAlignment="1">
      <alignment horizontal="left" vertical="center"/>
    </xf>
    <xf numFmtId="4" fontId="9" fillId="0" borderId="63" xfId="0" quotePrefix="1" applyNumberFormat="1" applyFont="1" applyFill="1" applyBorder="1" applyAlignment="1">
      <alignment horizontal="right" vertical="center" indent="1"/>
    </xf>
    <xf numFmtId="4" fontId="9" fillId="0" borderId="64" xfId="0" quotePrefix="1" applyNumberFormat="1" applyFont="1" applyFill="1" applyBorder="1" applyAlignment="1">
      <alignment horizontal="right" vertical="center" indent="1"/>
    </xf>
    <xf numFmtId="4" fontId="9" fillId="0" borderId="65" xfId="0" quotePrefix="1" applyNumberFormat="1" applyFont="1" applyFill="1" applyBorder="1" applyAlignment="1">
      <alignment horizontal="right" vertical="center" indent="1"/>
    </xf>
    <xf numFmtId="4" fontId="12" fillId="0" borderId="66" xfId="0" quotePrefix="1" applyNumberFormat="1" applyFont="1" applyFill="1" applyBorder="1" applyAlignment="1">
      <alignment horizontal="right" vertical="center" indent="1"/>
    </xf>
    <xf numFmtId="4" fontId="9" fillId="0" borderId="67" xfId="0" quotePrefix="1" applyNumberFormat="1" applyFont="1" applyFill="1" applyBorder="1" applyAlignment="1">
      <alignment horizontal="right" vertical="center" indent="1"/>
    </xf>
    <xf numFmtId="0" fontId="16" fillId="20" borderId="22" xfId="54" applyFont="1" applyFill="1" applyBorder="1" applyAlignment="1">
      <alignment vertical="center"/>
    </xf>
    <xf numFmtId="165" fontId="9" fillId="0" borderId="81" xfId="0" quotePrefix="1" applyNumberFormat="1" applyFont="1" applyFill="1" applyBorder="1" applyAlignment="1" applyProtection="1">
      <alignment horizontal="right" vertical="center" indent="1"/>
    </xf>
    <xf numFmtId="4" fontId="9" fillId="0" borderId="52" xfId="54" quotePrefix="1" applyNumberFormat="1" applyFill="1" applyBorder="1" applyAlignment="1">
      <alignment horizontal="right" vertical="center" indent="1"/>
    </xf>
    <xf numFmtId="4" fontId="9" fillId="0" borderId="53" xfId="54" quotePrefix="1" applyNumberFormat="1" applyFill="1" applyBorder="1" applyAlignment="1">
      <alignment horizontal="right" vertical="center" indent="1"/>
    </xf>
    <xf numFmtId="4" fontId="9" fillId="0" borderId="54" xfId="54" quotePrefix="1" applyNumberFormat="1" applyFill="1" applyBorder="1" applyAlignment="1">
      <alignment horizontal="right" vertical="center" indent="1"/>
    </xf>
    <xf numFmtId="171" fontId="9" fillId="22" borderId="63" xfId="23" quotePrefix="1" applyNumberFormat="1" applyFont="1" applyFill="1" applyBorder="1" applyAlignment="1" applyProtection="1">
      <alignment horizontal="right" vertical="center" indent="1"/>
      <protection locked="0"/>
    </xf>
    <xf numFmtId="171" fontId="9" fillId="22" borderId="64" xfId="23" quotePrefix="1" applyNumberFormat="1" applyFont="1" applyFill="1" applyBorder="1" applyAlignment="1" applyProtection="1">
      <alignment horizontal="right" vertical="center" indent="1"/>
      <protection locked="0"/>
    </xf>
    <xf numFmtId="171" fontId="9" fillId="22" borderId="65" xfId="23" quotePrefix="1" applyNumberFormat="1" applyFont="1" applyFill="1" applyBorder="1" applyAlignment="1" applyProtection="1">
      <alignment horizontal="right" vertical="center" indent="1"/>
      <protection locked="0"/>
    </xf>
    <xf numFmtId="171" fontId="12" fillId="0" borderId="66" xfId="23" quotePrefix="1" applyNumberFormat="1" applyFont="1" applyFill="1" applyBorder="1" applyAlignment="1" applyProtection="1">
      <alignment horizontal="right" vertical="center" indent="1"/>
    </xf>
    <xf numFmtId="171" fontId="9" fillId="22" borderId="61" xfId="23" applyNumberFormat="1" applyFont="1" applyFill="1" applyBorder="1" applyAlignment="1" applyProtection="1">
      <alignment horizontal="right" vertical="center" wrapText="1" indent="1"/>
      <protection locked="0"/>
    </xf>
    <xf numFmtId="171" fontId="9" fillId="0" borderId="61" xfId="113" applyNumberFormat="1" applyFont="1" applyFill="1" applyBorder="1" applyAlignment="1" applyProtection="1">
      <alignment horizontal="right" vertical="center" wrapText="1" indent="1"/>
    </xf>
    <xf numFmtId="171" fontId="9" fillId="22" borderId="62" xfId="23" applyNumberFormat="1" applyFont="1" applyFill="1" applyBorder="1" applyAlignment="1" applyProtection="1">
      <alignment horizontal="right" vertical="center" wrapText="1" indent="1"/>
      <protection locked="0"/>
    </xf>
    <xf numFmtId="171" fontId="9" fillId="22" borderId="60" xfId="2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4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2" fontId="13" fillId="22" borderId="82" xfId="0" applyNumberFormat="1" applyFont="1" applyFill="1" applyBorder="1" applyAlignment="1" applyProtection="1">
      <alignment horizontal="right" vertical="top" wrapText="1" indent="1"/>
      <protection locked="0"/>
    </xf>
    <xf numFmtId="3" fontId="12" fillId="20" borderId="18" xfId="23" applyNumberFormat="1" applyFont="1" applyFill="1" applyBorder="1" applyAlignment="1" applyProtection="1">
      <alignment horizontal="right" vertical="center" indent="1"/>
    </xf>
    <xf numFmtId="10" fontId="13" fillId="22" borderId="45" xfId="0" applyNumberFormat="1" applyFont="1" applyFill="1" applyBorder="1" applyAlignment="1" applyProtection="1">
      <alignment horizontal="right" vertical="top" wrapText="1" indent="1"/>
      <protection locked="0"/>
    </xf>
    <xf numFmtId="0" fontId="2" fillId="0" borderId="0" xfId="129" applyFont="1" applyAlignment="1">
      <alignment horizontal="left"/>
    </xf>
    <xf numFmtId="0" fontId="2" fillId="0" borderId="0" xfId="129" applyFont="1" applyFill="1" applyAlignment="1">
      <alignment horizontal="left"/>
    </xf>
    <xf numFmtId="0" fontId="2" fillId="0" borderId="0" xfId="129" applyFont="1" applyFill="1"/>
    <xf numFmtId="0" fontId="2" fillId="0" borderId="0" xfId="129" applyFont="1"/>
    <xf numFmtId="0" fontId="2" fillId="0" borderId="0" xfId="128" applyFont="1" applyFill="1"/>
    <xf numFmtId="3" fontId="9" fillId="22" borderId="18" xfId="23" applyNumberFormat="1" applyFont="1" applyFill="1" applyBorder="1" applyAlignment="1" applyProtection="1">
      <alignment horizontal="left" vertical="top" wrapText="1"/>
      <protection locked="0"/>
    </xf>
    <xf numFmtId="0" fontId="1" fillId="0" borderId="0" xfId="129" applyFont="1" applyFill="1"/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Fill="1" applyAlignment="1" applyProtection="1">
      <alignment vertical="center"/>
    </xf>
    <xf numFmtId="0" fontId="57" fillId="0" borderId="0" xfId="0" applyFont="1" applyFill="1" applyProtection="1"/>
    <xf numFmtId="0" fontId="56" fillId="0" borderId="0" xfId="0" applyFont="1" applyFill="1" applyBorder="1" applyAlignment="1" applyProtection="1">
      <alignment vertical="center"/>
    </xf>
    <xf numFmtId="0" fontId="57" fillId="0" borderId="0" xfId="0" applyFont="1" applyFill="1" applyAlignment="1" applyProtection="1">
      <alignment vertical="center"/>
    </xf>
    <xf numFmtId="0" fontId="56" fillId="0" borderId="0" xfId="0" applyFont="1" applyAlignment="1" applyProtection="1">
      <alignment vertical="center"/>
    </xf>
    <xf numFmtId="0" fontId="57" fillId="0" borderId="0" xfId="0" applyFont="1" applyFill="1"/>
    <xf numFmtId="0" fontId="56" fillId="0" borderId="0" xfId="0" applyFont="1"/>
    <xf numFmtId="0" fontId="56" fillId="0" borderId="0" xfId="0" applyNumberFormat="1" applyFont="1" applyFill="1" applyProtection="1"/>
    <xf numFmtId="0" fontId="56" fillId="0" borderId="0" xfId="0" applyNumberFormat="1" applyFont="1" applyFill="1" applyBorder="1" applyProtection="1"/>
    <xf numFmtId="0" fontId="55" fillId="20" borderId="18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55" fillId="20" borderId="18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Protection="1"/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55" fillId="0" borderId="45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wrapText="1"/>
    </xf>
    <xf numFmtId="0" fontId="55" fillId="20" borderId="43" xfId="0" applyFont="1" applyFill="1" applyBorder="1" applyAlignment="1">
      <alignment horizontal="right" vertical="center"/>
    </xf>
    <xf numFmtId="0" fontId="55" fillId="20" borderId="23" xfId="0" applyFont="1" applyFill="1" applyBorder="1" applyAlignment="1">
      <alignment horizontal="right" vertical="center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8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9" fillId="0" borderId="91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10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2" fillId="0" borderId="0" xfId="112" applyFont="1" applyFill="1" applyAlignment="1">
      <alignment horizontal="left" vertical="center" wrapText="1"/>
    </xf>
    <xf numFmtId="0" fontId="12" fillId="0" borderId="0" xfId="112" applyFont="1" applyFill="1" applyAlignment="1">
      <alignment horizontal="left" vertical="center"/>
    </xf>
    <xf numFmtId="0" fontId="9" fillId="0" borderId="82" xfId="112" applyFont="1" applyFill="1" applyBorder="1" applyAlignment="1">
      <alignment horizontal="left" vertical="center"/>
    </xf>
    <xf numFmtId="0" fontId="54" fillId="0" borderId="82" xfId="112" applyFont="1" applyFill="1" applyBorder="1" applyAlignment="1">
      <alignment horizontal="left" vertical="center"/>
    </xf>
    <xf numFmtId="0" fontId="54" fillId="0" borderId="89" xfId="112" applyFont="1" applyFill="1" applyBorder="1" applyAlignment="1">
      <alignment horizontal="left" vertical="center"/>
    </xf>
    <xf numFmtId="0" fontId="10" fillId="20" borderId="2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50" xfId="112" applyFont="1" applyFill="1" applyBorder="1" applyAlignment="1">
      <alignment horizontal="left" vertical="center" wrapText="1"/>
    </xf>
    <xf numFmtId="44" fontId="9" fillId="0" borderId="0" xfId="114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wrapText="1"/>
    </xf>
    <xf numFmtId="3" fontId="9" fillId="20" borderId="1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top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4" fontId="9" fillId="22" borderId="88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168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center" wrapText="1"/>
    </xf>
    <xf numFmtId="168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center" wrapText="1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168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center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0" fontId="9" fillId="0" borderId="18" xfId="33" applyNumberFormat="1" applyFont="1" applyFill="1" applyBorder="1" applyAlignment="1" applyProtection="1">
      <alignment horizontal="center" vertical="center" wrapText="1"/>
    </xf>
    <xf numFmtId="10" fontId="9" fillId="0" borderId="46" xfId="33" applyNumberFormat="1" applyFont="1" applyFill="1" applyBorder="1" applyAlignment="1" applyProtection="1">
      <alignment horizontal="center" vertical="top" wrapText="1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3" xfId="0" applyNumberFormat="1" applyFont="1" applyFill="1" applyBorder="1" applyAlignment="1" applyProtection="1">
      <alignment horizontal="left" vertical="center" wrapText="1"/>
    </xf>
    <xf numFmtId="10" fontId="9" fillId="0" borderId="35" xfId="33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0" fontId="9" fillId="0" borderId="89" xfId="33" applyNumberFormat="1" applyFont="1" applyFill="1" applyBorder="1" applyAlignment="1" applyProtection="1">
      <alignment horizontal="center" vertical="center" wrapTex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10" fontId="9" fillId="0" borderId="88" xfId="33" applyNumberFormat="1" applyFont="1" applyFill="1" applyBorder="1" applyAlignment="1" applyProtection="1">
      <alignment horizontal="center" vertical="center" wrapText="1"/>
    </xf>
    <xf numFmtId="4" fontId="9" fillId="22" borderId="4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45" xfId="33" applyNumberFormat="1" applyFont="1" applyFill="1" applyBorder="1" applyAlignment="1" applyProtection="1">
      <alignment horizontal="center" vertical="center" wrapTex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34" xfId="33" applyNumberFormat="1" applyFont="1" applyFill="1" applyBorder="1" applyAlignment="1" applyProtection="1">
      <alignment horizontal="center" vertical="center" wrapText="1"/>
    </xf>
    <xf numFmtId="4" fontId="9" fillId="0" borderId="8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0" fontId="53" fillId="0" borderId="0" xfId="0" applyFont="1" applyFill="1" applyProtection="1"/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23" applyNumberFormat="1" applyFont="1" applyFill="1" applyAlignment="1" applyProtection="1">
      <alignment horizontal="right" vertical="center" indent="1"/>
    </xf>
    <xf numFmtId="4" fontId="9" fillId="22" borderId="8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82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4" fontId="9" fillId="0" borderId="46" xfId="24" applyNumberFormat="1" applyFont="1" applyFill="1" applyBorder="1" applyAlignment="1" applyProtection="1">
      <alignment horizontal="right" vertical="center" wrapText="1" indent="1"/>
    </xf>
    <xf numFmtId="3" fontId="9" fillId="0" borderId="46" xfId="0" applyNumberFormat="1" applyFont="1" applyFill="1" applyBorder="1" applyAlignment="1" applyProtection="1">
      <alignment horizontal="right" vertical="center" wrapText="1" indent="1"/>
    </xf>
    <xf numFmtId="4" fontId="9" fillId="0" borderId="46" xfId="23" applyNumberFormat="1" applyFont="1" applyFill="1" applyBorder="1" applyAlignment="1" applyProtection="1">
      <alignment horizontal="right" vertical="center" wrapText="1" indent="1"/>
    </xf>
    <xf numFmtId="4" fontId="9" fillId="0" borderId="88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0" xfId="23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wrapText="1"/>
    </xf>
    <xf numFmtId="4" fontId="9" fillId="0" borderId="82" xfId="23" applyNumberFormat="1" applyFont="1" applyFill="1" applyBorder="1" applyAlignment="1" applyProtection="1">
      <alignment horizontal="right" vertical="center" wrapText="1" indent="1"/>
    </xf>
    <xf numFmtId="4" fontId="9" fillId="22" borderId="35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4" applyNumberFormat="1" applyFont="1" applyFill="1" applyBorder="1" applyAlignment="1" applyProtection="1">
      <alignment horizontal="right" vertical="center" wrapText="1" indent="1"/>
    </xf>
    <xf numFmtId="0" fontId="9" fillId="0" borderId="48" xfId="0" applyFont="1" applyFill="1" applyBorder="1" applyAlignment="1" applyProtection="1">
      <alignment horizontal="left" vertical="center"/>
    </xf>
    <xf numFmtId="4" fontId="9" fillId="22" borderId="48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48" xfId="24" applyNumberFormat="1" applyFont="1" applyFill="1" applyBorder="1" applyAlignment="1" applyProtection="1">
      <alignment horizontal="right" vertical="center" wrapText="1" indent="1"/>
    </xf>
    <xf numFmtId="0" fontId="9" fillId="0" borderId="49" xfId="0" applyFont="1" applyFill="1" applyBorder="1" applyAlignment="1" applyProtection="1">
      <alignment horizontal="left" vertical="center"/>
    </xf>
    <xf numFmtId="4" fontId="9" fillId="22" borderId="4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49" xfId="23" applyNumberFormat="1" applyFont="1" applyFill="1" applyBorder="1" applyAlignment="1" applyProtection="1">
      <alignment horizontal="right" vertical="center" wrapText="1" indent="1"/>
    </xf>
    <xf numFmtId="3" fontId="9" fillId="0" borderId="45" xfId="0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 vertical="center" indent="1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82" xfId="23" applyNumberFormat="1" applyFont="1" applyFill="1" applyBorder="1" applyAlignment="1" applyProtection="1">
      <alignment horizontal="right" vertical="center" wrapText="1" indent="1"/>
    </xf>
    <xf numFmtId="4" fontId="9" fillId="0" borderId="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0" fontId="9" fillId="0" borderId="0" xfId="54" applyFont="1" applyFill="1"/>
    <xf numFmtId="168" fontId="9" fillId="0" borderId="0" xfId="23" applyNumberFormat="1" applyFont="1" applyFill="1"/>
    <xf numFmtId="0" fontId="9" fillId="0" borderId="0" xfId="54" applyFont="1" applyFill="1" applyAlignment="1">
      <alignment horizontal="left" vertical="center"/>
    </xf>
    <xf numFmtId="3" fontId="9" fillId="0" borderId="0" xfId="54" applyNumberFormat="1" applyFont="1" applyFill="1" applyProtection="1"/>
    <xf numFmtId="43" fontId="9" fillId="0" borderId="0" xfId="23" applyFont="1" applyFill="1"/>
    <xf numFmtId="0" fontId="9" fillId="0" borderId="0" xfId="54" applyFont="1" applyFill="1" applyAlignment="1">
      <alignment wrapText="1"/>
    </xf>
    <xf numFmtId="0" fontId="9" fillId="0" borderId="0" xfId="54" applyFont="1"/>
    <xf numFmtId="168" fontId="9" fillId="0" borderId="0" xfId="23" applyNumberFormat="1" applyFont="1" applyFill="1" applyBorder="1"/>
    <xf numFmtId="0" fontId="53" fillId="0" borderId="0" xfId="54" applyFont="1" applyFill="1" applyBorder="1" applyAlignment="1">
      <alignment vertical="center"/>
    </xf>
    <xf numFmtId="0" fontId="52" fillId="0" borderId="0" xfId="54" applyFont="1" applyFill="1" applyAlignment="1">
      <alignment vertical="center"/>
    </xf>
    <xf numFmtId="0" fontId="55" fillId="20" borderId="18" xfId="112" applyFont="1" applyFill="1" applyBorder="1" applyAlignment="1">
      <alignment horizontal="center" vertical="center"/>
    </xf>
    <xf numFmtId="0" fontId="68" fillId="0" borderId="0" xfId="112" applyFont="1" applyFill="1"/>
    <xf numFmtId="0" fontId="55" fillId="20" borderId="18" xfId="112" applyFont="1" applyFill="1" applyBorder="1" applyAlignment="1">
      <alignment horizontal="center" vertical="center" wrapText="1"/>
    </xf>
    <xf numFmtId="43" fontId="55" fillId="20" borderId="18" xfId="23" applyFont="1" applyFill="1" applyBorder="1" applyAlignment="1">
      <alignment horizontal="center" vertical="center" wrapText="1"/>
    </xf>
    <xf numFmtId="168" fontId="55" fillId="20" borderId="18" xfId="23" applyNumberFormat="1" applyFont="1" applyFill="1" applyBorder="1" applyAlignment="1">
      <alignment horizontal="center" vertical="center" wrapText="1"/>
    </xf>
    <xf numFmtId="165" fontId="55" fillId="20" borderId="18" xfId="112" applyNumberFormat="1" applyFont="1" applyFill="1" applyBorder="1" applyAlignment="1">
      <alignment horizontal="center" vertical="center" wrapText="1"/>
    </xf>
    <xf numFmtId="0" fontId="55" fillId="20" borderId="18" xfId="112" applyFont="1" applyFill="1" applyBorder="1" applyAlignment="1" applyProtection="1">
      <alignment horizontal="center" vertical="center"/>
    </xf>
    <xf numFmtId="3" fontId="55" fillId="20" borderId="18" xfId="112" applyNumberFormat="1" applyFont="1" applyFill="1" applyBorder="1" applyAlignment="1" applyProtection="1">
      <alignment horizontal="center" vertical="center"/>
    </xf>
    <xf numFmtId="41" fontId="55" fillId="20" borderId="18" xfId="112" applyNumberFormat="1" applyFont="1" applyFill="1" applyBorder="1" applyAlignment="1">
      <alignment horizontal="center" vertical="center"/>
    </xf>
    <xf numFmtId="3" fontId="9" fillId="22" borderId="8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9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8" xfId="23" applyNumberFormat="1" applyFont="1" applyFill="1" applyBorder="1" applyAlignment="1" applyProtection="1">
      <alignment horizontal="right" vertical="center" wrapText="1" indent="1"/>
      <protection locked="0"/>
    </xf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1" fontId="12" fillId="20" borderId="18" xfId="0" applyNumberFormat="1" applyFont="1" applyFill="1" applyBorder="1" applyAlignment="1" applyProtection="1">
      <alignment horizontal="right" vertical="center" wrapText="1" indent="1"/>
    </xf>
    <xf numFmtId="3" fontId="9" fillId="22" borderId="9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89" xfId="23" applyNumberFormat="1" applyFont="1" applyFill="1" applyBorder="1" applyAlignment="1" applyProtection="1">
      <alignment horizontal="right" vertical="center" wrapText="1" indent="1"/>
    </xf>
    <xf numFmtId="3" fontId="9" fillId="22" borderId="8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9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8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2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9" fillId="22" borderId="32" xfId="23" applyNumberFormat="1" applyFont="1" applyFill="1" applyBorder="1" applyAlignment="1" applyProtection="1">
      <alignment horizontal="right" vertical="center" wrapText="1" indent="1"/>
    </xf>
    <xf numFmtId="1" fontId="9" fillId="22" borderId="34" xfId="23" applyNumberFormat="1" applyFont="1" applyFill="1" applyBorder="1" applyAlignment="1" applyProtection="1">
      <alignment horizontal="right" vertical="center" wrapText="1" indent="1"/>
    </xf>
    <xf numFmtId="1" fontId="9" fillId="22" borderId="46" xfId="23" applyNumberFormat="1" applyFont="1" applyFill="1" applyBorder="1" applyAlignment="1" applyProtection="1">
      <alignment horizontal="right" vertical="center" wrapText="1" indent="1"/>
    </xf>
    <xf numFmtId="1" fontId="9" fillId="22" borderId="20" xfId="23" applyNumberFormat="1" applyFont="1" applyFill="1" applyBorder="1" applyAlignment="1" applyProtection="1">
      <alignment horizontal="right" vertical="center" wrapText="1" indent="1"/>
    </xf>
    <xf numFmtId="1" fontId="9" fillId="22" borderId="19" xfId="23" applyNumberFormat="1" applyFont="1" applyFill="1" applyBorder="1" applyAlignment="1" applyProtection="1">
      <alignment horizontal="right" vertical="center" wrapText="1" indent="1"/>
    </xf>
    <xf numFmtId="1" fontId="9" fillId="22" borderId="21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45" xfId="23" applyNumberFormat="1" applyFont="1" applyFill="1" applyBorder="1" applyAlignment="1" applyProtection="1">
      <alignment horizontal="right" vertical="center" wrapText="1" indent="1"/>
    </xf>
    <xf numFmtId="165" fontId="9" fillId="22" borderId="22" xfId="0" applyNumberFormat="1" applyFont="1" applyFill="1" applyBorder="1" applyAlignment="1" applyProtection="1">
      <alignment horizontal="right" vertical="top" wrapTex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165" fontId="9" fillId="22" borderId="46" xfId="0" applyNumberFormat="1" applyFont="1" applyFill="1" applyBorder="1" applyAlignment="1" applyProtection="1">
      <alignment horizontal="left" vertical="top" wrapText="1"/>
    </xf>
    <xf numFmtId="165" fontId="9" fillId="22" borderId="19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4" fontId="9" fillId="22" borderId="46" xfId="24" applyNumberFormat="1" applyFont="1" applyFill="1" applyBorder="1" applyAlignment="1" applyProtection="1">
      <alignment horizontal="right" vertical="center" wrapText="1" indent="1"/>
    </xf>
    <xf numFmtId="4" fontId="9" fillId="22" borderId="46" xfId="23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4" fontId="9" fillId="22" borderId="32" xfId="23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45" xfId="23" applyNumberFormat="1" applyFont="1" applyFill="1" applyBorder="1" applyAlignment="1" applyProtection="1">
      <alignment horizontal="right" vertical="center" wrapText="1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" fontId="9" fillId="22" borderId="32" xfId="51" applyNumberFormat="1" applyFont="1" applyFill="1" applyBorder="1" applyAlignment="1" applyProtection="1">
      <alignment horizontal="right" vertical="center" wrapText="1" indent="1"/>
    </xf>
    <xf numFmtId="1" fontId="9" fillId="22" borderId="46" xfId="51" applyNumberFormat="1" applyFont="1" applyFill="1" applyBorder="1" applyAlignment="1" applyProtection="1">
      <alignment horizontal="right" vertical="center" wrapText="1" indent="1"/>
    </xf>
    <xf numFmtId="1" fontId="9" fillId="22" borderId="32" xfId="0" applyNumberFormat="1" applyFont="1" applyFill="1" applyBorder="1" applyAlignment="1" applyProtection="1">
      <alignment horizontal="right" vertical="center" wrapText="1" indent="1"/>
    </xf>
    <xf numFmtId="1" fontId="9" fillId="22" borderId="20" xfId="0" applyNumberFormat="1" applyFont="1" applyFill="1" applyBorder="1" applyAlignment="1" applyProtection="1">
      <alignment horizontal="right" vertical="center" wrapText="1" indent="1"/>
    </xf>
    <xf numFmtId="1" fontId="9" fillId="22" borderId="34" xfId="0" applyNumberFormat="1" applyFont="1" applyFill="1" applyBorder="1" applyAlignment="1" applyProtection="1">
      <alignment horizontal="right" vertical="center" wrapText="1" indent="1"/>
    </xf>
    <xf numFmtId="1" fontId="9" fillId="22" borderId="46" xfId="0" applyNumberFormat="1" applyFont="1" applyFill="1" applyBorder="1" applyAlignment="1" applyProtection="1">
      <alignment horizontal="right" vertical="center" wrapText="1" indent="1"/>
    </xf>
    <xf numFmtId="1" fontId="9" fillId="22" borderId="45" xfId="0" applyNumberFormat="1" applyFont="1" applyFill="1" applyBorder="1" applyAlignment="1" applyProtection="1">
      <alignment horizontal="right" vertical="center" wrapText="1" indent="1"/>
    </xf>
    <xf numFmtId="1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165" fontId="9" fillId="22" borderId="92" xfId="0" applyNumberFormat="1" applyFont="1" applyFill="1" applyBorder="1" applyAlignment="1" applyProtection="1">
      <alignment horizontal="left" vertical="top" wrapTex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165" fontId="9" fillId="22" borderId="45" xfId="0" applyNumberFormat="1" applyFont="1" applyFill="1" applyBorder="1" applyAlignment="1" applyProtection="1">
      <alignment horizontal="left" vertical="top" wrapTex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69" fillId="20" borderId="18" xfId="0" applyNumberFormat="1" applyFont="1" applyFill="1" applyBorder="1" applyAlignment="1" applyProtection="1">
      <alignment horizontal="left" vertical="center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69" fillId="20" borderId="18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left" vertical="center"/>
    </xf>
    <xf numFmtId="0" fontId="69" fillId="0" borderId="18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wrapText="1"/>
    </xf>
    <xf numFmtId="0" fontId="69" fillId="20" borderId="45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69" fillId="20" borderId="18" xfId="0" applyNumberFormat="1" applyFont="1" applyFill="1" applyBorder="1" applyAlignment="1" applyProtection="1">
      <alignment horizontal="center" vertical="center"/>
    </xf>
    <xf numFmtId="0" fontId="6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165" fontId="53" fillId="0" borderId="0" xfId="0" applyNumberFormat="1" applyFont="1" applyFill="1" applyBorder="1" applyAlignment="1" applyProtection="1">
      <alignment horizontal="left" vertical="top" wrapText="1"/>
    </xf>
    <xf numFmtId="165" fontId="53" fillId="0" borderId="50" xfId="0" applyNumberFormat="1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</xf>
    <xf numFmtId="4" fontId="53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4" fontId="9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6" fillId="22" borderId="57" xfId="54" applyFont="1" applyFill="1" applyBorder="1" applyAlignment="1" applyProtection="1">
      <alignment horizontal="left" vertical="center" wrapText="1"/>
      <protection locked="0"/>
    </xf>
    <xf numFmtId="0" fontId="16" fillId="22" borderId="86" xfId="54" applyFont="1" applyFill="1" applyBorder="1" applyAlignment="1" applyProtection="1">
      <alignment horizontal="left" vertical="center" wrapText="1"/>
      <protection locked="0"/>
    </xf>
    <xf numFmtId="0" fontId="16" fillId="22" borderId="52" xfId="54" applyFont="1" applyFill="1" applyBorder="1" applyAlignment="1" applyProtection="1">
      <alignment horizontal="left" vertical="center" wrapText="1"/>
      <protection locked="0"/>
    </xf>
    <xf numFmtId="0" fontId="16" fillId="20" borderId="43" xfId="54" applyFont="1" applyFill="1" applyBorder="1" applyAlignment="1">
      <alignment horizontal="center"/>
    </xf>
    <xf numFmtId="0" fontId="16" fillId="20" borderId="23" xfId="54" applyFont="1" applyFill="1" applyBorder="1" applyAlignment="1">
      <alignment horizontal="center"/>
    </xf>
    <xf numFmtId="0" fontId="9" fillId="22" borderId="86" xfId="54" applyNumberFormat="1" applyFill="1" applyBorder="1" applyAlignment="1" applyProtection="1">
      <alignment horizontal="left" vertical="top" wrapText="1"/>
      <protection locked="0"/>
    </xf>
    <xf numFmtId="0" fontId="9" fillId="22" borderId="52" xfId="54" applyNumberFormat="1" applyFill="1" applyBorder="1" applyAlignment="1" applyProtection="1">
      <alignment horizontal="left" vertical="top" wrapText="1"/>
      <protection locked="0"/>
    </xf>
    <xf numFmtId="0" fontId="9" fillId="22" borderId="83" xfId="54" applyNumberFormat="1" applyFill="1" applyBorder="1" applyAlignment="1" applyProtection="1">
      <alignment horizontal="left" vertical="top" wrapText="1"/>
      <protection locked="0"/>
    </xf>
    <xf numFmtId="0" fontId="9" fillId="22" borderId="84" xfId="54" applyNumberFormat="1" applyFill="1" applyBorder="1" applyAlignment="1" applyProtection="1">
      <alignment horizontal="left" vertical="top" wrapText="1"/>
      <protection locked="0"/>
    </xf>
    <xf numFmtId="0" fontId="9" fillId="22" borderId="85" xfId="54" applyNumberFormat="1" applyFill="1" applyBorder="1" applyAlignment="1" applyProtection="1">
      <alignment horizontal="left" vertical="top" wrapText="1"/>
      <protection locked="0"/>
    </xf>
    <xf numFmtId="0" fontId="9" fillId="22" borderId="58" xfId="0" applyFont="1" applyFill="1" applyBorder="1" applyAlignment="1" applyProtection="1">
      <alignment horizontal="left" vertical="center" wrapText="1"/>
      <protection locked="0"/>
    </xf>
    <xf numFmtId="0" fontId="9" fillId="22" borderId="90" xfId="0" applyFont="1" applyFill="1" applyBorder="1" applyAlignment="1" applyProtection="1">
      <alignment horizontal="left" vertical="center" wrapText="1"/>
      <protection locked="0"/>
    </xf>
    <xf numFmtId="0" fontId="9" fillId="22" borderId="53" xfId="0" applyFont="1" applyFill="1" applyBorder="1" applyAlignment="1" applyProtection="1">
      <alignment horizontal="left" vertical="center" wrapText="1"/>
      <protection locked="0"/>
    </xf>
    <xf numFmtId="0" fontId="52" fillId="0" borderId="58" xfId="0" quotePrefix="1" applyFont="1" applyFill="1" applyBorder="1" applyAlignment="1" applyProtection="1">
      <alignment horizontal="left" vertical="center" wrapText="1"/>
    </xf>
    <xf numFmtId="0" fontId="52" fillId="0" borderId="90" xfId="0" quotePrefix="1" applyFont="1" applyFill="1" applyBorder="1" applyAlignment="1" applyProtection="1">
      <alignment horizontal="left" vertical="center" wrapText="1"/>
    </xf>
    <xf numFmtId="0" fontId="52" fillId="0" borderId="53" xfId="0" quotePrefix="1" applyFont="1" applyFill="1" applyBorder="1" applyAlignment="1" applyProtection="1">
      <alignment horizontal="left" vertical="center" wrapText="1"/>
    </xf>
    <xf numFmtId="0" fontId="9" fillId="0" borderId="58" xfId="0" applyFont="1" applyFill="1" applyBorder="1" applyAlignment="1" applyProtection="1">
      <alignment horizontal="left" vertical="center" wrapText="1"/>
    </xf>
    <xf numFmtId="0" fontId="9" fillId="0" borderId="90" xfId="0" applyFont="1" applyFill="1" applyBorder="1" applyAlignment="1" applyProtection="1">
      <alignment horizontal="left" vertical="center" wrapText="1"/>
    </xf>
    <xf numFmtId="0" fontId="9" fillId="0" borderId="53" xfId="0" applyFont="1" applyFill="1" applyBorder="1" applyAlignment="1" applyProtection="1">
      <alignment horizontal="left" vertical="center" wrapText="1"/>
    </xf>
    <xf numFmtId="14" fontId="9" fillId="22" borderId="5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93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54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9" xfId="0" applyNumberFormat="1" applyFont="1" applyFill="1" applyBorder="1" applyAlignment="1">
      <alignment horizontal="left" vertical="top"/>
    </xf>
    <xf numFmtId="0" fontId="56" fillId="0" borderId="31" xfId="0" applyNumberFormat="1" applyFont="1" applyFill="1" applyBorder="1" applyAlignment="1">
      <alignment horizontal="left" vertical="top"/>
    </xf>
    <xf numFmtId="0" fontId="56" fillId="0" borderId="30" xfId="0" applyNumberFormat="1" applyFont="1" applyFill="1" applyBorder="1" applyAlignment="1">
      <alignment horizontal="left" vertical="top"/>
    </xf>
    <xf numFmtId="0" fontId="56" fillId="0" borderId="27" xfId="0" applyNumberFormat="1" applyFont="1" applyFill="1" applyBorder="1" applyAlignment="1">
      <alignment horizontal="left" vertical="top"/>
    </xf>
    <xf numFmtId="0" fontId="56" fillId="0" borderId="28" xfId="0" applyNumberFormat="1" applyFont="1" applyFill="1" applyBorder="1" applyAlignment="1">
      <alignment horizontal="left" vertical="top"/>
    </xf>
    <xf numFmtId="0" fontId="56" fillId="0" borderId="16" xfId="0" applyNumberFormat="1" applyFont="1" applyFill="1" applyBorder="1" applyAlignment="1">
      <alignment horizontal="left" vertical="top"/>
    </xf>
    <xf numFmtId="0" fontId="56" fillId="0" borderId="24" xfId="0" applyNumberFormat="1" applyFont="1" applyFill="1" applyBorder="1" applyAlignment="1">
      <alignment horizontal="left" vertical="top"/>
    </xf>
    <xf numFmtId="0" fontId="56" fillId="0" borderId="26" xfId="0" applyNumberFormat="1" applyFont="1" applyFill="1" applyBorder="1" applyAlignment="1">
      <alignment horizontal="left" vertical="top"/>
    </xf>
    <xf numFmtId="0" fontId="56" fillId="0" borderId="25" xfId="0" applyNumberFormat="1" applyFont="1" applyFill="1" applyBorder="1" applyAlignment="1">
      <alignment horizontal="left" vertical="top"/>
    </xf>
    <xf numFmtId="0" fontId="9" fillId="22" borderId="24" xfId="0" applyFont="1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0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69" fillId="20" borderId="22" xfId="0" applyNumberFormat="1" applyFont="1" applyFill="1" applyBorder="1" applyAlignment="1" applyProtection="1">
      <alignment horizontal="center" vertical="center" wrapText="1"/>
    </xf>
    <xf numFmtId="0" fontId="69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 applyProtection="1">
      <alignment horizontal="center" vertical="center" wrapText="1"/>
    </xf>
    <xf numFmtId="0" fontId="55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>
      <alignment horizontal="center" vertical="center" wrapText="1"/>
    </xf>
    <xf numFmtId="0" fontId="55" fillId="20" borderId="43" xfId="0" applyNumberFormat="1" applyFont="1" applyFill="1" applyBorder="1" applyAlignment="1">
      <alignment horizontal="center" vertical="center" wrapText="1"/>
    </xf>
    <xf numFmtId="0" fontId="55" fillId="20" borderId="23" xfId="0" applyNumberFormat="1" applyFont="1" applyFill="1" applyBorder="1" applyAlignment="1">
      <alignment horizontal="center" vertical="center" wrapText="1"/>
    </xf>
    <xf numFmtId="0" fontId="56" fillId="0" borderId="27" xfId="0" applyNumberFormat="1" applyFont="1" applyFill="1" applyBorder="1" applyAlignment="1" applyProtection="1">
      <alignment horizontal="left" vertical="center"/>
    </xf>
    <xf numFmtId="0" fontId="56" fillId="0" borderId="16" xfId="0" applyNumberFormat="1" applyFont="1" applyFill="1" applyBorder="1" applyAlignment="1" applyProtection="1">
      <alignment horizontal="left" vertical="center"/>
    </xf>
    <xf numFmtId="0" fontId="56" fillId="0" borderId="28" xfId="0" applyNumberFormat="1" applyFont="1" applyFill="1" applyBorder="1" applyAlignment="1" applyProtection="1">
      <alignment horizontal="left" vertical="center"/>
    </xf>
    <xf numFmtId="0" fontId="56" fillId="0" borderId="29" xfId="0" applyNumberFormat="1" applyFont="1" applyFill="1" applyBorder="1" applyAlignment="1" applyProtection="1">
      <alignment horizontal="left" vertical="center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6" fillId="0" borderId="31" xfId="0" applyNumberFormat="1" applyFont="1" applyFill="1" applyBorder="1" applyAlignment="1" applyProtection="1">
      <alignment horizontal="left" vertical="center"/>
    </xf>
    <xf numFmtId="0" fontId="56" fillId="0" borderId="36" xfId="0" applyNumberFormat="1" applyFont="1" applyFill="1" applyBorder="1" applyAlignment="1" applyProtection="1">
      <alignment horizontal="left" vertical="center"/>
    </xf>
    <xf numFmtId="0" fontId="56" fillId="0" borderId="44" xfId="0" applyNumberFormat="1" applyFont="1" applyFill="1" applyBorder="1" applyAlignment="1" applyProtection="1">
      <alignment horizontal="left" vertical="center"/>
    </xf>
    <xf numFmtId="0" fontId="56" fillId="0" borderId="37" xfId="0" applyNumberFormat="1" applyFont="1" applyFill="1" applyBorder="1" applyAlignment="1" applyProtection="1">
      <alignment horizontal="left" vertical="center"/>
    </xf>
    <xf numFmtId="0" fontId="56" fillId="0" borderId="44" xfId="0" applyNumberFormat="1" applyFont="1" applyFill="1" applyBorder="1" applyAlignment="1" applyProtection="1">
      <alignment horizontal="center" vertical="center"/>
    </xf>
    <xf numFmtId="0" fontId="56" fillId="0" borderId="59" xfId="0" applyNumberFormat="1" applyFont="1" applyFill="1" applyBorder="1" applyAlignment="1" applyProtection="1">
      <alignment horizontal="left" vertical="top"/>
    </xf>
    <xf numFmtId="0" fontId="56" fillId="0" borderId="93" xfId="0" applyNumberFormat="1" applyFont="1" applyFill="1" applyBorder="1" applyAlignment="1" applyProtection="1">
      <alignment horizontal="left" vertical="top"/>
    </xf>
    <xf numFmtId="0" fontId="56" fillId="0" borderId="54" xfId="0" applyNumberFormat="1" applyFont="1" applyFill="1" applyBorder="1" applyAlignment="1" applyProtection="1">
      <alignment horizontal="left" vertical="top"/>
    </xf>
    <xf numFmtId="0" fontId="56" fillId="0" borderId="58" xfId="0" applyNumberFormat="1" applyFont="1" applyFill="1" applyBorder="1" applyAlignment="1" applyProtection="1">
      <alignment horizontal="left" vertical="top"/>
    </xf>
    <xf numFmtId="0" fontId="56" fillId="0" borderId="90" xfId="0" applyNumberFormat="1" applyFont="1" applyFill="1" applyBorder="1" applyAlignment="1" applyProtection="1">
      <alignment horizontal="left" vertical="top"/>
    </xf>
    <xf numFmtId="0" fontId="56" fillId="0" borderId="53" xfId="0" applyNumberFormat="1" applyFont="1" applyFill="1" applyBorder="1" applyAlignment="1" applyProtection="1">
      <alignment horizontal="left" vertical="top"/>
    </xf>
    <xf numFmtId="0" fontId="56" fillId="0" borderId="57" xfId="0" applyNumberFormat="1" applyFont="1" applyFill="1" applyBorder="1" applyAlignment="1" applyProtection="1">
      <alignment horizontal="left" vertical="top"/>
    </xf>
    <xf numFmtId="0" fontId="56" fillId="0" borderId="86" xfId="0" applyNumberFormat="1" applyFont="1" applyFill="1" applyBorder="1" applyAlignment="1" applyProtection="1">
      <alignment horizontal="left" vertical="top"/>
    </xf>
    <xf numFmtId="0" fontId="56" fillId="0" borderId="52" xfId="0" applyNumberFormat="1" applyFont="1" applyFill="1" applyBorder="1" applyAlignment="1" applyProtection="1">
      <alignment horizontal="left" vertical="top"/>
    </xf>
    <xf numFmtId="0" fontId="56" fillId="0" borderId="61" xfId="0" applyNumberFormat="1" applyFont="1" applyFill="1" applyBorder="1" applyAlignment="1">
      <alignment horizontal="left" vertical="top"/>
    </xf>
    <xf numFmtId="0" fontId="56" fillId="0" borderId="70" xfId="0" applyNumberFormat="1" applyFont="1" applyFill="1" applyBorder="1" applyAlignment="1">
      <alignment horizontal="left" vertical="top"/>
    </xf>
    <xf numFmtId="0" fontId="56" fillId="0" borderId="71" xfId="0" applyNumberFormat="1" applyFont="1" applyFill="1" applyBorder="1" applyAlignment="1">
      <alignment horizontal="left" vertical="top"/>
    </xf>
    <xf numFmtId="0" fontId="56" fillId="0" borderId="60" xfId="0" applyNumberFormat="1" applyFont="1" applyFill="1" applyBorder="1" applyAlignment="1">
      <alignment horizontal="left" vertical="top"/>
    </xf>
    <xf numFmtId="0" fontId="56" fillId="0" borderId="68" xfId="0" applyNumberFormat="1" applyFont="1" applyFill="1" applyBorder="1" applyAlignment="1">
      <alignment horizontal="left" vertical="top"/>
    </xf>
    <xf numFmtId="0" fontId="56" fillId="0" borderId="69" xfId="0" applyNumberFormat="1" applyFont="1" applyFill="1" applyBorder="1" applyAlignment="1">
      <alignment horizontal="left" vertical="top"/>
    </xf>
    <xf numFmtId="165" fontId="9" fillId="22" borderId="61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0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1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62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2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3" xfId="112" applyNumberFormat="1" applyFont="1" applyFill="1" applyBorder="1" applyAlignment="1" applyProtection="1">
      <alignment horizontal="left" vertical="top" wrapText="1"/>
      <protection locked="0"/>
    </xf>
    <xf numFmtId="165" fontId="55" fillId="20" borderId="94" xfId="112" applyNumberFormat="1" applyFont="1" applyFill="1" applyBorder="1" applyAlignment="1">
      <alignment horizontal="center" vertical="center" wrapText="1"/>
    </xf>
    <xf numFmtId="165" fontId="55" fillId="20" borderId="95" xfId="112" applyNumberFormat="1" applyFont="1" applyFill="1" applyBorder="1" applyAlignment="1">
      <alignment horizontal="center" vertical="center" wrapText="1"/>
    </xf>
    <xf numFmtId="165" fontId="55" fillId="20" borderId="96" xfId="112" applyNumberFormat="1" applyFont="1" applyFill="1" applyBorder="1" applyAlignment="1">
      <alignment horizontal="center" vertical="center" wrapText="1"/>
    </xf>
    <xf numFmtId="165" fontId="9" fillId="22" borderId="57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86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52" xfId="112" applyNumberFormat="1" applyFont="1" applyFill="1" applyBorder="1" applyAlignment="1" applyProtection="1">
      <alignment horizontal="left" vertical="top" wrapText="1"/>
      <protection locked="0"/>
    </xf>
    <xf numFmtId="0" fontId="56" fillId="0" borderId="61" xfId="23" applyNumberFormat="1" applyFont="1" applyFill="1" applyBorder="1" applyAlignment="1" applyProtection="1">
      <alignment horizontal="left" vertical="top"/>
    </xf>
    <xf numFmtId="0" fontId="56" fillId="0" borderId="70" xfId="23" applyNumberFormat="1" applyFont="1" applyFill="1" applyBorder="1" applyAlignment="1" applyProtection="1">
      <alignment horizontal="left" vertical="top"/>
    </xf>
    <xf numFmtId="0" fontId="56" fillId="0" borderId="71" xfId="23" applyNumberFormat="1" applyFont="1" applyFill="1" applyBorder="1" applyAlignment="1" applyProtection="1">
      <alignment horizontal="left" vertical="top"/>
    </xf>
    <xf numFmtId="0" fontId="56" fillId="0" borderId="62" xfId="0" applyNumberFormat="1" applyFont="1" applyFill="1" applyBorder="1" applyAlignment="1">
      <alignment horizontal="left" vertical="top"/>
    </xf>
    <xf numFmtId="0" fontId="56" fillId="0" borderId="72" xfId="0" applyNumberFormat="1" applyFont="1" applyFill="1" applyBorder="1" applyAlignment="1">
      <alignment horizontal="left" vertical="top"/>
    </xf>
    <xf numFmtId="0" fontId="56" fillId="0" borderId="73" xfId="0" applyNumberFormat="1" applyFont="1" applyFill="1" applyBorder="1" applyAlignment="1">
      <alignment horizontal="left" vertical="top"/>
    </xf>
    <xf numFmtId="0" fontId="57" fillId="0" borderId="61" xfId="0" applyNumberFormat="1" applyFont="1" applyFill="1" applyBorder="1" applyAlignment="1">
      <alignment horizontal="left" vertical="top"/>
    </xf>
    <xf numFmtId="0" fontId="57" fillId="0" borderId="70" xfId="0" applyNumberFormat="1" applyFont="1" applyFill="1" applyBorder="1" applyAlignment="1">
      <alignment horizontal="left" vertical="top"/>
    </xf>
    <xf numFmtId="0" fontId="57" fillId="0" borderId="71" xfId="0" applyNumberFormat="1" applyFont="1" applyFill="1" applyBorder="1" applyAlignment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5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7.100000000000001" customHeight="1" x14ac:dyDescent="0.2"/>
  <cols>
    <col min="1" max="1" width="3" customWidth="1"/>
    <col min="2" max="2" width="45.28515625" customWidth="1"/>
    <col min="3" max="5" width="17.7109375" customWidth="1"/>
    <col min="6" max="15" width="17.7109375" style="80" customWidth="1"/>
    <col min="16" max="18" width="10" style="80" customWidth="1"/>
    <col min="19" max="26" width="11.42578125" style="80"/>
    <col min="27" max="27" width="18.42578125" style="80" bestFit="1" customWidth="1"/>
    <col min="28" max="28" width="11.42578125" style="80"/>
    <col min="29" max="29" width="23.42578125" style="80" bestFit="1" customWidth="1"/>
    <col min="30" max="30" width="11.42578125" style="80"/>
    <col min="31" max="31" width="21.5703125" style="80" bestFit="1" customWidth="1"/>
    <col min="32" max="32" width="11.42578125" style="80"/>
  </cols>
  <sheetData>
    <row r="1" spans="1:100" ht="15.6" customHeight="1" thickBot="1" x14ac:dyDescent="0.25">
      <c r="A1" s="108"/>
      <c r="B1" s="103" t="s">
        <v>359</v>
      </c>
      <c r="C1" s="108"/>
      <c r="D1" s="109"/>
      <c r="E1" s="109"/>
      <c r="F1" s="106"/>
      <c r="G1" s="10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</row>
    <row r="2" spans="1:100" s="81" customFormat="1" ht="19.5" customHeight="1" thickBot="1" x14ac:dyDescent="0.3">
      <c r="A2" s="215"/>
      <c r="B2" s="400" t="s">
        <v>228</v>
      </c>
      <c r="C2" s="216"/>
      <c r="D2" s="107"/>
      <c r="E2" s="214"/>
      <c r="F2" s="106"/>
      <c r="G2" s="106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8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</row>
    <row r="3" spans="1:100" ht="15.6" customHeight="1" thickBot="1" x14ac:dyDescent="0.3">
      <c r="A3" s="108"/>
      <c r="B3" s="401"/>
      <c r="C3" s="217"/>
      <c r="D3" s="113"/>
      <c r="E3" s="114"/>
      <c r="F3" s="106"/>
      <c r="G3" s="106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</row>
    <row r="4" spans="1:100" ht="15.6" customHeight="1" x14ac:dyDescent="0.2">
      <c r="A4" s="108"/>
      <c r="B4" s="398" t="s">
        <v>9</v>
      </c>
      <c r="C4" s="635"/>
      <c r="D4" s="636"/>
      <c r="E4" s="637"/>
      <c r="F4" s="115"/>
      <c r="G4" s="115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</row>
    <row r="5" spans="1:100" ht="15" customHeight="1" x14ac:dyDescent="0.2">
      <c r="A5" s="108"/>
      <c r="B5" s="398" t="s">
        <v>227</v>
      </c>
      <c r="C5" s="645"/>
      <c r="D5" s="646"/>
      <c r="E5" s="647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</row>
    <row r="6" spans="1:100" s="375" customFormat="1" ht="39" customHeight="1" x14ac:dyDescent="0.2">
      <c r="A6" s="373"/>
      <c r="B6" s="398" t="s">
        <v>112</v>
      </c>
      <c r="C6" s="645"/>
      <c r="D6" s="646"/>
      <c r="E6" s="647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</row>
    <row r="7" spans="1:100" ht="15" customHeight="1" x14ac:dyDescent="0.2">
      <c r="A7" s="108"/>
      <c r="B7" s="398" t="s">
        <v>71</v>
      </c>
      <c r="C7" s="648"/>
      <c r="D7" s="649"/>
      <c r="E7" s="650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</row>
    <row r="8" spans="1:100" ht="15" customHeight="1" x14ac:dyDescent="0.2">
      <c r="A8" s="108"/>
      <c r="B8" s="398" t="s">
        <v>13</v>
      </c>
      <c r="C8" s="651" t="s">
        <v>290</v>
      </c>
      <c r="D8" s="652"/>
      <c r="E8" s="65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</row>
    <row r="9" spans="1:100" ht="15" customHeight="1" x14ac:dyDescent="0.2">
      <c r="A9" s="108"/>
      <c r="B9" s="398" t="s">
        <v>38</v>
      </c>
      <c r="C9" s="651" t="s">
        <v>290</v>
      </c>
      <c r="D9" s="652"/>
      <c r="E9" s="65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</row>
    <row r="10" spans="1:100" ht="15" customHeight="1" x14ac:dyDescent="0.2">
      <c r="A10" s="108"/>
      <c r="B10" s="399" t="s">
        <v>163</v>
      </c>
      <c r="C10" s="651" t="s">
        <v>290</v>
      </c>
      <c r="D10" s="652"/>
      <c r="E10" s="65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</row>
    <row r="11" spans="1:100" ht="15" customHeight="1" x14ac:dyDescent="0.2">
      <c r="A11" s="108"/>
      <c r="B11" s="399" t="s">
        <v>238</v>
      </c>
      <c r="C11" s="645"/>
      <c r="D11" s="646"/>
      <c r="E11" s="647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</row>
    <row r="12" spans="1:100" ht="15" customHeight="1" x14ac:dyDescent="0.2">
      <c r="A12" s="108"/>
      <c r="B12" s="399" t="s">
        <v>239</v>
      </c>
      <c r="C12" s="651"/>
      <c r="D12" s="652"/>
      <c r="E12" s="65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</row>
    <row r="13" spans="1:100" ht="15" customHeight="1" x14ac:dyDescent="0.2">
      <c r="A13" s="108"/>
      <c r="B13" s="398" t="s">
        <v>103</v>
      </c>
      <c r="C13" s="645"/>
      <c r="D13" s="646"/>
      <c r="E13" s="647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</row>
    <row r="14" spans="1:100" ht="15" customHeight="1" x14ac:dyDescent="0.2">
      <c r="A14" s="108"/>
      <c r="B14" s="398" t="s">
        <v>72</v>
      </c>
      <c r="C14" s="645"/>
      <c r="D14" s="646"/>
      <c r="E14" s="647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</row>
    <row r="15" spans="1:100" ht="15" customHeight="1" thickBot="1" x14ac:dyDescent="0.25">
      <c r="A15" s="108"/>
      <c r="B15" s="398" t="s">
        <v>68</v>
      </c>
      <c r="C15" s="654"/>
      <c r="D15" s="655"/>
      <c r="E15" s="656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</row>
    <row r="16" spans="1:100" ht="17.100000000000001" customHeight="1" thickBot="1" x14ac:dyDescent="0.25">
      <c r="A16" s="108"/>
      <c r="B16" s="108"/>
      <c r="C16" s="108"/>
      <c r="D16" s="108"/>
      <c r="E16" s="108"/>
      <c r="F16" s="103"/>
      <c r="G16" s="103"/>
      <c r="H16" s="106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</row>
    <row r="17" spans="1:100" ht="17.100000000000001" customHeight="1" thickBot="1" x14ac:dyDescent="0.25">
      <c r="A17" s="108"/>
      <c r="B17" s="339" t="s">
        <v>16</v>
      </c>
      <c r="C17" s="396" t="s">
        <v>234</v>
      </c>
      <c r="D17" s="397" t="s">
        <v>222</v>
      </c>
      <c r="E17" s="108"/>
      <c r="F17" s="103"/>
      <c r="G17" s="103"/>
      <c r="H17" s="111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</row>
    <row r="18" spans="1:100" ht="17.100000000000001" customHeight="1" x14ac:dyDescent="0.2">
      <c r="A18" s="108"/>
      <c r="B18" s="358" t="s">
        <v>297</v>
      </c>
      <c r="C18" s="350"/>
      <c r="D18" s="245" t="str">
        <f>IF(C18="","",IF(ISERROR(C18/$C$26),"",C18/$C$26))</f>
        <v/>
      </c>
      <c r="E18" s="108"/>
      <c r="F18" s="103"/>
      <c r="G18" s="103"/>
      <c r="H18" s="111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21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</row>
    <row r="19" spans="1:100" ht="17.100000000000001" customHeight="1" x14ac:dyDescent="0.2">
      <c r="A19" s="108"/>
      <c r="B19" s="359" t="s">
        <v>298</v>
      </c>
      <c r="C19" s="351"/>
      <c r="D19" s="246" t="str">
        <f t="shared" ref="D19:D25" si="0">IF(C19="","",IF(ISERROR(C19/$C$26),"",C19/$C$26))</f>
        <v/>
      </c>
      <c r="E19" s="108"/>
      <c r="F19" s="103"/>
      <c r="G19" s="103"/>
      <c r="H19" s="110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21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</row>
    <row r="20" spans="1:100" ht="17.100000000000001" customHeight="1" x14ac:dyDescent="0.2">
      <c r="A20" s="108"/>
      <c r="B20" s="359" t="s">
        <v>299</v>
      </c>
      <c r="C20" s="351"/>
      <c r="D20" s="246" t="str">
        <f t="shared" si="0"/>
        <v/>
      </c>
      <c r="E20" s="108"/>
      <c r="F20" s="103"/>
      <c r="G20" s="103"/>
      <c r="H20" s="110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21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</row>
    <row r="21" spans="1:100" ht="17.100000000000001" customHeight="1" x14ac:dyDescent="0.2">
      <c r="A21" s="108"/>
      <c r="B21" s="359" t="s">
        <v>300</v>
      </c>
      <c r="C21" s="351"/>
      <c r="D21" s="246" t="str">
        <f t="shared" si="0"/>
        <v/>
      </c>
      <c r="E21" s="108"/>
      <c r="F21" s="103"/>
      <c r="G21" s="103"/>
      <c r="H21" s="110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21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</row>
    <row r="22" spans="1:100" ht="17.100000000000001" customHeight="1" x14ac:dyDescent="0.2">
      <c r="A22" s="108"/>
      <c r="B22" s="359" t="s">
        <v>212</v>
      </c>
      <c r="C22" s="351"/>
      <c r="D22" s="246" t="str">
        <f t="shared" si="0"/>
        <v/>
      </c>
      <c r="E22" s="108"/>
      <c r="F22" s="103"/>
      <c r="G22" s="103"/>
      <c r="H22" s="110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21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</row>
    <row r="23" spans="1:100" ht="17.100000000000001" customHeight="1" x14ac:dyDescent="0.2">
      <c r="A23" s="108"/>
      <c r="B23" s="359" t="s">
        <v>213</v>
      </c>
      <c r="C23" s="351"/>
      <c r="D23" s="246" t="str">
        <f t="shared" si="0"/>
        <v/>
      </c>
      <c r="E23" s="108"/>
      <c r="F23" s="103"/>
      <c r="G23" s="103"/>
      <c r="H23" s="110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21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</row>
    <row r="24" spans="1:100" ht="17.100000000000001" customHeight="1" x14ac:dyDescent="0.2">
      <c r="A24" s="108"/>
      <c r="B24" s="359" t="s">
        <v>214</v>
      </c>
      <c r="C24" s="351"/>
      <c r="D24" s="246" t="str">
        <f>IF(C24="","",IF(ISERROR(C24/$C$26),"",C24/$C$26))</f>
        <v/>
      </c>
      <c r="E24" s="108"/>
      <c r="F24" s="103"/>
      <c r="G24" s="103"/>
      <c r="H24" s="110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21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</row>
    <row r="25" spans="1:100" ht="17.100000000000001" customHeight="1" x14ac:dyDescent="0.2">
      <c r="A25" s="108"/>
      <c r="B25" s="360" t="s">
        <v>301</v>
      </c>
      <c r="C25" s="352"/>
      <c r="D25" s="249" t="str">
        <f t="shared" si="0"/>
        <v/>
      </c>
      <c r="E25" s="108"/>
      <c r="F25" s="103"/>
      <c r="G25" s="103"/>
      <c r="H25" s="110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21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</row>
    <row r="26" spans="1:100" ht="17.100000000000001" customHeight="1" x14ac:dyDescent="0.2">
      <c r="A26" s="108"/>
      <c r="B26" s="361" t="s">
        <v>302</v>
      </c>
      <c r="C26" s="353">
        <f>SUM(C18:C25)</f>
        <v>0</v>
      </c>
      <c r="D26" s="248" t="str">
        <f>IF(C26=0,"",SUM(D18:D25))</f>
        <v/>
      </c>
      <c r="E26" s="108"/>
      <c r="F26" s="103"/>
      <c r="G26" s="103"/>
      <c r="H26" s="110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219"/>
      <c r="AC26" s="103"/>
      <c r="AD26" s="103"/>
      <c r="AE26" s="103"/>
      <c r="AF26" s="21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</row>
    <row r="27" spans="1:100" ht="17.100000000000001" customHeight="1" thickBot="1" x14ac:dyDescent="0.25">
      <c r="A27" s="108"/>
      <c r="B27" s="362" t="s">
        <v>350</v>
      </c>
      <c r="C27" s="317"/>
      <c r="D27" s="247"/>
      <c r="E27" s="108"/>
      <c r="F27" s="103"/>
      <c r="G27" s="103"/>
      <c r="H27" s="11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219"/>
      <c r="AC27" s="103"/>
      <c r="AD27" s="103"/>
      <c r="AE27" s="103"/>
      <c r="AF27" s="21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</row>
    <row r="28" spans="1:100" ht="17.100000000000001" customHeight="1" thickBot="1" x14ac:dyDescent="0.3">
      <c r="A28" s="108"/>
      <c r="B28" s="337" t="s">
        <v>242</v>
      </c>
      <c r="C28" s="338">
        <f>C26*C27</f>
        <v>0</v>
      </c>
      <c r="D28" s="243"/>
      <c r="E28" s="108"/>
      <c r="F28" s="103"/>
      <c r="G28" s="103"/>
      <c r="H28" s="110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220"/>
      <c r="AA28" s="220"/>
      <c r="AB28" s="221"/>
      <c r="AC28" s="220"/>
      <c r="AD28" s="220"/>
      <c r="AE28" s="220"/>
      <c r="AF28" s="21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</row>
    <row r="29" spans="1:100" ht="17.100000000000001" customHeight="1" thickBot="1" x14ac:dyDescent="0.25">
      <c r="A29" s="108"/>
      <c r="B29" s="328"/>
      <c r="C29" s="222"/>
      <c r="D29" s="108"/>
      <c r="E29" s="108"/>
      <c r="F29" s="103"/>
      <c r="G29" s="103"/>
      <c r="H29" s="106"/>
      <c r="I29" s="182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19"/>
      <c r="AC29" s="103"/>
      <c r="AD29" s="103"/>
      <c r="AE29" s="103"/>
      <c r="AF29" s="21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</row>
    <row r="30" spans="1:100" ht="17.100000000000001" customHeight="1" thickBot="1" x14ac:dyDescent="0.25">
      <c r="A30" s="108"/>
      <c r="B30" s="339" t="s">
        <v>14</v>
      </c>
      <c r="C30" s="396" t="s">
        <v>237</v>
      </c>
      <c r="D30" s="397" t="s">
        <v>222</v>
      </c>
      <c r="E30" s="108"/>
      <c r="F30" s="103"/>
      <c r="G30" s="103"/>
      <c r="H30" s="111"/>
      <c r="I30" s="182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219"/>
      <c r="AC30" s="103"/>
      <c r="AD30" s="103"/>
      <c r="AE30" s="103"/>
      <c r="AF30" s="21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</row>
    <row r="31" spans="1:100" ht="17.100000000000001" customHeight="1" x14ac:dyDescent="0.2">
      <c r="A31" s="108"/>
      <c r="B31" s="322" t="s">
        <v>0</v>
      </c>
      <c r="C31" s="340">
        <f>Kalkulation!D19</f>
        <v>0</v>
      </c>
      <c r="D31" s="250"/>
      <c r="E31" s="108"/>
      <c r="F31" s="103"/>
      <c r="G31" s="103"/>
      <c r="H31" s="112"/>
      <c r="I31" s="18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219"/>
      <c r="AC31" s="103"/>
      <c r="AD31" s="103"/>
      <c r="AE31" s="103"/>
      <c r="AF31" s="21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</row>
    <row r="32" spans="1:100" ht="17.100000000000001" customHeight="1" x14ac:dyDescent="0.2">
      <c r="A32" s="108"/>
      <c r="B32" s="323" t="s">
        <v>87</v>
      </c>
      <c r="C32" s="341">
        <f>Kalkulation!D32</f>
        <v>0</v>
      </c>
      <c r="D32" s="251"/>
      <c r="E32" s="108"/>
      <c r="F32" s="103"/>
      <c r="G32" s="103"/>
      <c r="H32" s="110"/>
      <c r="I32" s="182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219"/>
      <c r="AC32" s="103"/>
      <c r="AD32" s="103"/>
      <c r="AE32" s="103"/>
      <c r="AF32" s="21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</row>
    <row r="33" spans="1:100" ht="17.100000000000001" customHeight="1" x14ac:dyDescent="0.2">
      <c r="A33" s="108"/>
      <c r="B33" s="324" t="s">
        <v>215</v>
      </c>
      <c r="C33" s="341">
        <f>Kalkulation!D48+Kalkulation!D57</f>
        <v>0</v>
      </c>
      <c r="D33" s="251"/>
      <c r="E33" s="108"/>
      <c r="F33" s="103"/>
      <c r="G33" s="103"/>
      <c r="H33" s="110"/>
      <c r="I33" s="182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219"/>
      <c r="AC33" s="103"/>
      <c r="AD33" s="103"/>
      <c r="AE33" s="103"/>
      <c r="AF33" s="21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</row>
    <row r="34" spans="1:100" ht="17.100000000000001" customHeight="1" x14ac:dyDescent="0.2">
      <c r="A34" s="108"/>
      <c r="B34" s="324" t="s">
        <v>216</v>
      </c>
      <c r="C34" s="341">
        <f>'Beiblatt Befoerderungskosten'!D26</f>
        <v>0</v>
      </c>
      <c r="D34" s="251"/>
      <c r="E34" s="108"/>
      <c r="F34" s="103"/>
      <c r="G34" s="103"/>
      <c r="H34" s="110"/>
      <c r="I34" s="18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21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</row>
    <row r="35" spans="1:100" ht="17.100000000000001" customHeight="1" x14ac:dyDescent="0.2">
      <c r="A35" s="108"/>
      <c r="B35" s="324" t="s">
        <v>217</v>
      </c>
      <c r="C35" s="341">
        <f>Kalkulation!D65+Kalkulation!D72+Kalkulation!D81+Kalkulation!D97+Kalkulation!D104-Kalkulation!D121</f>
        <v>0</v>
      </c>
      <c r="D35" s="251"/>
      <c r="E35" s="108"/>
      <c r="F35" s="103"/>
      <c r="G35" s="103"/>
      <c r="H35" s="110"/>
      <c r="I35" s="182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21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</row>
    <row r="36" spans="1:100" ht="17.100000000000001" customHeight="1" x14ac:dyDescent="0.2">
      <c r="A36" s="108"/>
      <c r="B36" s="325" t="s">
        <v>37</v>
      </c>
      <c r="C36" s="342">
        <f>'Beiblatt Gemeinkosten'!D97</f>
        <v>0</v>
      </c>
      <c r="D36" s="254"/>
      <c r="E36" s="108"/>
      <c r="F36" s="103"/>
      <c r="G36" s="103"/>
      <c r="H36" s="110"/>
      <c r="I36" s="182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21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</row>
    <row r="37" spans="1:100" ht="17.100000000000001" customHeight="1" x14ac:dyDescent="0.2">
      <c r="A37" s="108"/>
      <c r="B37" s="326" t="s">
        <v>218</v>
      </c>
      <c r="C37" s="343">
        <f>C33+C34+C35+C36-C31-C32</f>
        <v>0</v>
      </c>
      <c r="D37" s="253" t="str">
        <f>IF(C37&gt;0,IF(ISERROR(C37/$C$43),"",C37/$C$43),"")</f>
        <v/>
      </c>
      <c r="E37" s="108"/>
      <c r="F37" s="103"/>
      <c r="G37" s="103"/>
      <c r="H37" s="110"/>
      <c r="I37" s="18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</row>
    <row r="38" spans="1:100" ht="17.100000000000001" customHeight="1" x14ac:dyDescent="0.2">
      <c r="A38" s="108"/>
      <c r="B38" s="324" t="s">
        <v>219</v>
      </c>
      <c r="C38" s="341">
        <f>'Beiblatt Befoerderungskosten'!D40+'Beiblatt Befoerderungskosten'!D51+'Beiblatt Befoerderungskosten'!D62</f>
        <v>0</v>
      </c>
      <c r="D38" s="251" t="str">
        <f t="shared" ref="D38:D42" si="1">IF(C38&gt;0,IF(ISERROR(C38/$C$43),"",C38/$C$43),"")</f>
        <v/>
      </c>
      <c r="E38" s="108"/>
      <c r="F38" s="103"/>
      <c r="G38" s="103"/>
      <c r="H38" s="110"/>
      <c r="I38" s="182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</row>
    <row r="39" spans="1:100" ht="17.100000000000001" customHeight="1" x14ac:dyDescent="0.2">
      <c r="A39" s="108"/>
      <c r="B39" s="324" t="s">
        <v>193</v>
      </c>
      <c r="C39" s="341">
        <f>'Beiblatt Befoerderungskosten'!D73</f>
        <v>0</v>
      </c>
      <c r="D39" s="251" t="str">
        <f t="shared" si="1"/>
        <v/>
      </c>
      <c r="E39" s="108"/>
      <c r="F39" s="103"/>
      <c r="G39" s="103"/>
      <c r="H39" s="110"/>
      <c r="I39" s="182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</row>
    <row r="40" spans="1:100" ht="17.100000000000001" customHeight="1" x14ac:dyDescent="0.2">
      <c r="A40" s="108"/>
      <c r="B40" s="324" t="s">
        <v>220</v>
      </c>
      <c r="C40" s="341">
        <f>'Beiblatt Befoerderungskosten'!D84</f>
        <v>0</v>
      </c>
      <c r="D40" s="251" t="str">
        <f t="shared" si="1"/>
        <v/>
      </c>
      <c r="E40" s="108"/>
      <c r="F40" s="103"/>
      <c r="G40" s="103"/>
      <c r="H40" s="110"/>
      <c r="I40" s="182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</row>
    <row r="41" spans="1:100" ht="17.100000000000001" customHeight="1" x14ac:dyDescent="0.2">
      <c r="A41" s="108"/>
      <c r="B41" s="324" t="s">
        <v>208</v>
      </c>
      <c r="C41" s="341">
        <f>'Beiblatt Befoerderungskosten'!D89</f>
        <v>0</v>
      </c>
      <c r="D41" s="251" t="str">
        <f t="shared" si="1"/>
        <v/>
      </c>
      <c r="E41" s="108"/>
      <c r="F41" s="103"/>
      <c r="G41" s="103"/>
      <c r="H41" s="110"/>
      <c r="I41" s="182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</row>
    <row r="42" spans="1:100" ht="17.100000000000001" customHeight="1" thickBot="1" x14ac:dyDescent="0.25">
      <c r="A42" s="108"/>
      <c r="B42" s="327" t="s">
        <v>221</v>
      </c>
      <c r="C42" s="344">
        <f>'Beiblatt Befoerderungskosten'!D94</f>
        <v>0</v>
      </c>
      <c r="D42" s="252" t="str">
        <f t="shared" si="1"/>
        <v/>
      </c>
      <c r="E42" s="108"/>
      <c r="F42" s="103"/>
      <c r="G42" s="103"/>
      <c r="H42" s="110"/>
      <c r="I42" s="18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</row>
    <row r="43" spans="1:100" ht="17.100000000000001" customHeight="1" thickBot="1" x14ac:dyDescent="0.25">
      <c r="A43" s="108"/>
      <c r="B43" s="337" t="s">
        <v>14</v>
      </c>
      <c r="C43" s="338">
        <f>SUM(C37:C42)</f>
        <v>0</v>
      </c>
      <c r="D43" s="242">
        <f>SUM(D37:D42)</f>
        <v>0</v>
      </c>
      <c r="E43" s="108"/>
      <c r="F43" s="103"/>
      <c r="G43" s="103"/>
      <c r="H43" s="110"/>
      <c r="I43" s="18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</row>
    <row r="44" spans="1:100" ht="17.100000000000001" customHeight="1" thickBot="1" x14ac:dyDescent="0.25">
      <c r="A44" s="108"/>
      <c r="B44" s="328"/>
      <c r="C44" s="108"/>
      <c r="D44" s="108"/>
      <c r="E44" s="108"/>
      <c r="F44" s="103"/>
      <c r="G44" s="103"/>
      <c r="H44" s="103"/>
      <c r="I44" s="18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</row>
    <row r="45" spans="1:100" ht="17.100000000000001" customHeight="1" thickBot="1" x14ac:dyDescent="0.3">
      <c r="A45" s="108"/>
      <c r="B45" s="339" t="s">
        <v>28</v>
      </c>
      <c r="C45" s="226"/>
      <c r="D45" s="108"/>
      <c r="E45" s="108"/>
      <c r="F45" s="103"/>
      <c r="G45" s="103"/>
      <c r="H45" s="103"/>
      <c r="I45" s="182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</row>
    <row r="46" spans="1:100" ht="17.100000000000001" customHeight="1" thickBot="1" x14ac:dyDescent="0.25">
      <c r="A46" s="108"/>
      <c r="B46" s="321" t="s">
        <v>29</v>
      </c>
      <c r="C46" s="346">
        <f>IFERROR(C43/C28,0)</f>
        <v>0</v>
      </c>
      <c r="D46" s="108"/>
      <c r="E46" s="108"/>
      <c r="F46" s="103"/>
      <c r="G46" s="103"/>
      <c r="H46" s="103"/>
      <c r="I46" s="182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</row>
    <row r="47" spans="1:100" ht="17.100000000000001" customHeight="1" thickBot="1" x14ac:dyDescent="0.25">
      <c r="A47" s="108"/>
      <c r="B47" s="329"/>
      <c r="C47" s="224"/>
      <c r="D47" s="108"/>
      <c r="E47" s="108"/>
      <c r="F47" s="103"/>
      <c r="G47" s="103"/>
      <c r="H47" s="103"/>
      <c r="I47" s="182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</row>
    <row r="48" spans="1:100" ht="17.100000000000001" customHeight="1" thickBot="1" x14ac:dyDescent="0.3">
      <c r="A48" s="108"/>
      <c r="B48" s="345" t="s">
        <v>241</v>
      </c>
      <c r="C48" s="244"/>
      <c r="D48" s="108"/>
      <c r="E48" s="108"/>
      <c r="F48" s="103"/>
      <c r="G48" s="103"/>
      <c r="H48" s="103"/>
      <c r="I48" s="182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</row>
    <row r="49" spans="1:100" ht="17.100000000000001" customHeight="1" x14ac:dyDescent="0.2">
      <c r="A49" s="108"/>
      <c r="B49" s="318" t="s">
        <v>16</v>
      </c>
      <c r="C49" s="347">
        <f>C28</f>
        <v>0</v>
      </c>
      <c r="D49" s="108"/>
      <c r="E49" s="108"/>
      <c r="F49" s="103"/>
      <c r="G49" s="103"/>
      <c r="H49" s="103"/>
      <c r="I49" s="182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</row>
    <row r="50" spans="1:100" ht="17.100000000000001" customHeight="1" x14ac:dyDescent="0.2">
      <c r="A50" s="108"/>
      <c r="B50" s="319" t="s">
        <v>240</v>
      </c>
      <c r="C50" s="348">
        <f>C46</f>
        <v>0</v>
      </c>
      <c r="D50" s="108"/>
      <c r="E50" s="108"/>
      <c r="F50" s="103"/>
      <c r="G50" s="103"/>
      <c r="H50" s="103"/>
      <c r="I50" s="182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</row>
    <row r="51" spans="1:100" ht="17.100000000000001" customHeight="1" thickBot="1" x14ac:dyDescent="0.25">
      <c r="A51" s="108"/>
      <c r="B51" s="320" t="s">
        <v>164</v>
      </c>
      <c r="C51" s="349">
        <f>C49*C50</f>
        <v>0</v>
      </c>
      <c r="D51" s="108"/>
      <c r="E51" s="108"/>
      <c r="F51" s="103"/>
      <c r="G51" s="103"/>
      <c r="H51" s="103"/>
      <c r="I51" s="18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</row>
    <row r="52" spans="1:100" ht="17.100000000000001" customHeight="1" thickBot="1" x14ac:dyDescent="0.25">
      <c r="A52" s="108"/>
      <c r="B52" s="223"/>
      <c r="C52" s="224"/>
      <c r="D52" s="108"/>
      <c r="E52" s="108"/>
      <c r="F52" s="103"/>
      <c r="G52" s="103"/>
      <c r="H52" s="103"/>
      <c r="I52" s="182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</row>
    <row r="53" spans="1:100" ht="17.100000000000001" customHeight="1" thickBot="1" x14ac:dyDescent="0.3">
      <c r="A53" s="108"/>
      <c r="B53" s="255" t="s">
        <v>23</v>
      </c>
      <c r="C53" s="638"/>
      <c r="D53" s="638"/>
      <c r="E53" s="639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</row>
    <row r="54" spans="1:100" ht="100.15" customHeight="1" x14ac:dyDescent="0.2">
      <c r="A54" s="108"/>
      <c r="B54" s="256" t="s">
        <v>236</v>
      </c>
      <c r="C54" s="640"/>
      <c r="D54" s="640"/>
      <c r="E54" s="641"/>
      <c r="F54" s="225"/>
      <c r="G54" s="225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</row>
    <row r="55" spans="1:100" ht="100.15" customHeight="1" thickBot="1" x14ac:dyDescent="0.25">
      <c r="A55" s="108"/>
      <c r="B55" s="257" t="s">
        <v>244</v>
      </c>
      <c r="C55" s="642"/>
      <c r="D55" s="643"/>
      <c r="E55" s="644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</row>
    <row r="56" spans="1:100" ht="17.100000000000001" customHeight="1" x14ac:dyDescent="0.2">
      <c r="A56" s="108"/>
      <c r="B56" s="108"/>
      <c r="C56" s="108"/>
      <c r="D56" s="108"/>
      <c r="E56" s="108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</row>
    <row r="57" spans="1:100" ht="17.100000000000001" customHeight="1" x14ac:dyDescent="0.2">
      <c r="A57" s="108"/>
      <c r="B57" s="108"/>
      <c r="C57" s="108"/>
      <c r="D57" s="108"/>
      <c r="E57" s="108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</row>
    <row r="58" spans="1:100" ht="17.100000000000001" customHeight="1" x14ac:dyDescent="0.2">
      <c r="A58" s="108"/>
      <c r="B58" s="108"/>
      <c r="C58" s="108"/>
      <c r="D58" s="108"/>
      <c r="E58" s="108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</row>
    <row r="59" spans="1:100" ht="17.100000000000001" customHeight="1" x14ac:dyDescent="0.2">
      <c r="A59" s="108"/>
      <c r="B59" s="108"/>
      <c r="C59" s="108"/>
      <c r="D59" s="108"/>
      <c r="E59" s="108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</row>
    <row r="60" spans="1:100" ht="17.100000000000001" customHeight="1" x14ac:dyDescent="0.2">
      <c r="A60" s="108"/>
      <c r="B60" s="108"/>
      <c r="C60" s="108"/>
      <c r="D60" s="108"/>
      <c r="E60" s="108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</row>
    <row r="61" spans="1:100" ht="17.100000000000001" customHeight="1" x14ac:dyDescent="0.2">
      <c r="A61" s="108"/>
      <c r="B61" s="108"/>
      <c r="C61" s="108"/>
      <c r="D61" s="108"/>
      <c r="E61" s="108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</row>
    <row r="62" spans="1:100" ht="17.100000000000001" customHeight="1" x14ac:dyDescent="0.2">
      <c r="A62" s="108"/>
      <c r="B62" s="108"/>
      <c r="C62" s="108"/>
      <c r="D62" s="108"/>
      <c r="E62" s="108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</row>
    <row r="63" spans="1:100" ht="17.100000000000001" customHeight="1" x14ac:dyDescent="0.2">
      <c r="A63" s="108"/>
      <c r="B63" s="108"/>
      <c r="C63" s="108"/>
      <c r="D63" s="108"/>
      <c r="E63" s="108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</row>
    <row r="64" spans="1:100" ht="17.100000000000001" customHeight="1" x14ac:dyDescent="0.2">
      <c r="A64" s="108"/>
      <c r="B64" s="108"/>
      <c r="C64" s="108"/>
      <c r="D64" s="108"/>
      <c r="E64" s="108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</row>
    <row r="65" spans="1:100" ht="17.100000000000001" customHeight="1" x14ac:dyDescent="0.2">
      <c r="A65" s="108"/>
      <c r="B65" s="108"/>
      <c r="C65" s="108"/>
      <c r="D65" s="108"/>
      <c r="E65" s="108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</row>
    <row r="66" spans="1:100" ht="17.100000000000001" customHeight="1" x14ac:dyDescent="0.2">
      <c r="A66" s="108"/>
      <c r="B66" s="108"/>
      <c r="C66" s="108"/>
      <c r="D66" s="108"/>
      <c r="E66" s="108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</row>
    <row r="67" spans="1:100" s="80" customFormat="1" ht="17.100000000000001" customHeight="1" x14ac:dyDescent="0.2">
      <c r="A67" s="108"/>
      <c r="B67" s="108"/>
      <c r="C67" s="108"/>
      <c r="D67" s="108"/>
      <c r="E67" s="108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</row>
    <row r="68" spans="1:100" s="80" customFormat="1" ht="17.100000000000001" customHeight="1" x14ac:dyDescent="0.2">
      <c r="A68" s="108"/>
      <c r="B68" s="108"/>
      <c r="C68" s="108"/>
      <c r="D68" s="108"/>
      <c r="E68" s="108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</row>
    <row r="69" spans="1:100" ht="17.100000000000001" customHeight="1" x14ac:dyDescent="0.2">
      <c r="A69" s="108"/>
      <c r="B69" s="108"/>
      <c r="C69" s="108"/>
      <c r="D69" s="108"/>
      <c r="E69" s="108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</row>
    <row r="70" spans="1:100" ht="17.100000000000001" customHeight="1" x14ac:dyDescent="0.2">
      <c r="A70" s="108"/>
      <c r="B70" s="108"/>
      <c r="C70" s="108"/>
      <c r="D70" s="108"/>
      <c r="E70" s="108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</row>
    <row r="71" spans="1:100" ht="17.100000000000001" customHeight="1" x14ac:dyDescent="0.2">
      <c r="A71" s="108"/>
      <c r="B71" s="108"/>
      <c r="C71" s="108"/>
      <c r="D71" s="108"/>
      <c r="E71" s="108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</row>
    <row r="72" spans="1:100" ht="17.100000000000001" customHeight="1" x14ac:dyDescent="0.2">
      <c r="A72" s="108"/>
      <c r="B72" s="108"/>
      <c r="C72" s="108"/>
      <c r="D72" s="108"/>
      <c r="E72" s="108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</row>
    <row r="73" spans="1:100" ht="17.100000000000001" customHeight="1" x14ac:dyDescent="0.2">
      <c r="A73" s="108"/>
      <c r="B73" s="108"/>
      <c r="C73" s="108"/>
      <c r="D73" s="108"/>
      <c r="E73" s="108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</row>
    <row r="74" spans="1:100" ht="17.100000000000001" customHeight="1" x14ac:dyDescent="0.2">
      <c r="A74" s="108"/>
      <c r="B74" s="108"/>
      <c r="C74" s="108"/>
      <c r="D74" s="108"/>
      <c r="E74" s="108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</row>
    <row r="75" spans="1:100" ht="17.100000000000001" customHeight="1" x14ac:dyDescent="0.2">
      <c r="A75" s="108"/>
      <c r="B75" s="108"/>
      <c r="C75" s="108"/>
      <c r="D75" s="108"/>
      <c r="E75" s="108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</row>
    <row r="76" spans="1:100" ht="17.100000000000001" customHeight="1" x14ac:dyDescent="0.2">
      <c r="A76" s="108"/>
      <c r="B76" s="108"/>
      <c r="C76" s="108"/>
      <c r="D76" s="108"/>
      <c r="E76" s="108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</row>
    <row r="77" spans="1:100" ht="17.100000000000001" customHeight="1" x14ac:dyDescent="0.2">
      <c r="A77" s="108"/>
      <c r="B77" s="108"/>
      <c r="C77" s="108"/>
      <c r="D77" s="108"/>
      <c r="E77" s="108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</row>
    <row r="78" spans="1:100" ht="17.100000000000001" customHeight="1" x14ac:dyDescent="0.2">
      <c r="A78" s="108"/>
      <c r="B78" s="108"/>
      <c r="C78" s="108"/>
      <c r="D78" s="108"/>
      <c r="E78" s="108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</row>
    <row r="79" spans="1:100" ht="17.100000000000001" customHeight="1" x14ac:dyDescent="0.2">
      <c r="A79" s="108"/>
      <c r="B79" s="108"/>
      <c r="C79" s="108"/>
      <c r="D79" s="108"/>
      <c r="E79" s="108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</row>
    <row r="80" spans="1:100" ht="17.100000000000001" customHeight="1" x14ac:dyDescent="0.2">
      <c r="A80" s="108"/>
      <c r="B80" s="108"/>
      <c r="C80" s="108"/>
      <c r="D80" s="108"/>
      <c r="E80" s="108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</row>
    <row r="81" spans="1:100" ht="17.100000000000001" customHeight="1" x14ac:dyDescent="0.2">
      <c r="A81" s="108"/>
      <c r="B81" s="108"/>
      <c r="C81" s="108"/>
      <c r="D81" s="108"/>
      <c r="E81" s="108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</row>
    <row r="82" spans="1:100" ht="17.100000000000001" customHeight="1" x14ac:dyDescent="0.2">
      <c r="A82" s="108"/>
      <c r="B82" s="108"/>
      <c r="C82" s="108"/>
      <c r="D82" s="108"/>
      <c r="E82" s="108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</row>
    <row r="83" spans="1:100" ht="17.100000000000001" customHeight="1" x14ac:dyDescent="0.2">
      <c r="A83" s="108"/>
      <c r="B83" s="108"/>
      <c r="C83" s="108"/>
      <c r="D83" s="108"/>
      <c r="E83" s="108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</row>
    <row r="84" spans="1:100" ht="17.100000000000001" customHeight="1" x14ac:dyDescent="0.2">
      <c r="A84" s="108"/>
      <c r="B84" s="108"/>
      <c r="C84" s="108"/>
      <c r="D84" s="108"/>
      <c r="E84" s="108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</row>
    <row r="85" spans="1:100" ht="17.100000000000001" customHeight="1" x14ac:dyDescent="0.2">
      <c r="A85" s="108"/>
      <c r="B85" s="108"/>
      <c r="C85" s="108"/>
      <c r="D85" s="108"/>
      <c r="E85" s="108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</row>
    <row r="86" spans="1:100" ht="17.100000000000001" customHeight="1" x14ac:dyDescent="0.2">
      <c r="A86" s="108"/>
      <c r="B86" s="108"/>
      <c r="C86" s="108"/>
      <c r="D86" s="108"/>
      <c r="E86" s="108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</row>
    <row r="87" spans="1:100" ht="17.100000000000001" customHeight="1" x14ac:dyDescent="0.2">
      <c r="A87" s="108"/>
      <c r="B87" s="108"/>
      <c r="C87" s="108"/>
      <c r="D87" s="108"/>
      <c r="E87" s="108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</row>
    <row r="88" spans="1:100" ht="17.100000000000001" customHeight="1" x14ac:dyDescent="0.2">
      <c r="A88" s="108"/>
      <c r="B88" s="108"/>
      <c r="C88" s="108"/>
      <c r="D88" s="108"/>
      <c r="E88" s="108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</row>
    <row r="89" spans="1:100" ht="17.100000000000001" customHeight="1" x14ac:dyDescent="0.2">
      <c r="A89" s="108"/>
      <c r="B89" s="108"/>
      <c r="C89" s="108"/>
      <c r="D89" s="108"/>
      <c r="E89" s="108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</row>
    <row r="90" spans="1:100" ht="17.100000000000001" customHeight="1" x14ac:dyDescent="0.2">
      <c r="A90" s="108"/>
      <c r="B90" s="108"/>
      <c r="C90" s="108"/>
      <c r="D90" s="108"/>
      <c r="E90" s="108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</row>
    <row r="91" spans="1:100" ht="17.100000000000001" customHeight="1" x14ac:dyDescent="0.2">
      <c r="A91" s="108"/>
      <c r="B91" s="108"/>
      <c r="C91" s="108"/>
      <c r="D91" s="108"/>
      <c r="E91" s="108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</row>
    <row r="92" spans="1:100" ht="17.100000000000001" customHeight="1" x14ac:dyDescent="0.2">
      <c r="A92" s="108"/>
      <c r="B92" s="108"/>
      <c r="C92" s="108"/>
      <c r="D92" s="108"/>
      <c r="E92" s="108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</row>
    <row r="93" spans="1:100" ht="17.100000000000001" customHeight="1" x14ac:dyDescent="0.2">
      <c r="A93" s="108"/>
      <c r="B93" s="108"/>
      <c r="C93" s="108"/>
      <c r="D93" s="108"/>
      <c r="E93" s="108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</row>
    <row r="94" spans="1:100" ht="17.100000000000001" customHeight="1" x14ac:dyDescent="0.2">
      <c r="A94" s="108"/>
      <c r="B94" s="108"/>
      <c r="C94" s="108"/>
      <c r="D94" s="108"/>
      <c r="E94" s="108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</row>
    <row r="95" spans="1:100" ht="17.100000000000001" customHeight="1" x14ac:dyDescent="0.2">
      <c r="A95" s="108"/>
      <c r="B95" s="108"/>
      <c r="C95" s="108"/>
      <c r="D95" s="108"/>
      <c r="E95" s="108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</row>
    <row r="96" spans="1:100" ht="17.100000000000001" customHeight="1" x14ac:dyDescent="0.2">
      <c r="A96" s="108"/>
      <c r="B96" s="108"/>
      <c r="C96" s="108"/>
      <c r="D96" s="108"/>
      <c r="E96" s="108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</row>
    <row r="97" spans="1:100" ht="17.100000000000001" customHeight="1" x14ac:dyDescent="0.2">
      <c r="A97" s="108"/>
      <c r="B97" s="108"/>
      <c r="C97" s="108"/>
      <c r="D97" s="108"/>
      <c r="E97" s="108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</row>
    <row r="98" spans="1:100" ht="17.100000000000001" customHeight="1" x14ac:dyDescent="0.2">
      <c r="A98" s="108"/>
      <c r="B98" s="108"/>
      <c r="C98" s="108"/>
      <c r="D98" s="108"/>
      <c r="E98" s="108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</row>
    <row r="99" spans="1:100" ht="17.100000000000001" customHeight="1" x14ac:dyDescent="0.2">
      <c r="A99" s="108"/>
      <c r="B99" s="108"/>
      <c r="C99" s="108"/>
      <c r="D99" s="108"/>
      <c r="E99" s="108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</row>
    <row r="100" spans="1:100" ht="17.100000000000001" customHeight="1" x14ac:dyDescent="0.2">
      <c r="A100" s="108"/>
      <c r="B100" s="108"/>
      <c r="C100" s="108"/>
      <c r="D100" s="108"/>
      <c r="E100" s="108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</row>
    <row r="101" spans="1:100" ht="17.100000000000001" customHeight="1" x14ac:dyDescent="0.2">
      <c r="A101" s="108"/>
      <c r="B101" s="108"/>
      <c r="C101" s="108"/>
      <c r="D101" s="108"/>
      <c r="E101" s="108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</row>
    <row r="102" spans="1:100" ht="17.100000000000001" customHeight="1" x14ac:dyDescent="0.2">
      <c r="A102" s="108"/>
      <c r="B102" s="108"/>
      <c r="C102" s="108"/>
      <c r="D102" s="108"/>
      <c r="E102" s="108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</row>
    <row r="103" spans="1:100" ht="17.100000000000001" customHeight="1" x14ac:dyDescent="0.2">
      <c r="A103" s="108"/>
      <c r="B103" s="108"/>
      <c r="C103" s="108"/>
      <c r="D103" s="108"/>
      <c r="E103" s="108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</row>
    <row r="104" spans="1:100" ht="17.100000000000001" customHeight="1" x14ac:dyDescent="0.2">
      <c r="A104" s="108"/>
      <c r="B104" s="108"/>
      <c r="C104" s="108"/>
      <c r="D104" s="108"/>
      <c r="E104" s="108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</row>
    <row r="105" spans="1:100" ht="17.100000000000001" customHeight="1" x14ac:dyDescent="0.2">
      <c r="A105" s="108"/>
      <c r="B105" s="108"/>
      <c r="C105" s="108"/>
      <c r="D105" s="108"/>
      <c r="E105" s="108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</row>
    <row r="106" spans="1:100" ht="17.100000000000001" customHeight="1" x14ac:dyDescent="0.2">
      <c r="A106" s="108"/>
      <c r="B106" s="108"/>
      <c r="C106" s="108"/>
      <c r="D106" s="108"/>
      <c r="E106" s="108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</row>
    <row r="107" spans="1:100" ht="17.100000000000001" customHeight="1" x14ac:dyDescent="0.2">
      <c r="A107" s="108"/>
      <c r="B107" s="108"/>
      <c r="C107" s="108"/>
      <c r="D107" s="108"/>
      <c r="E107" s="108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</row>
    <row r="108" spans="1:100" ht="17.100000000000001" customHeight="1" x14ac:dyDescent="0.2">
      <c r="A108" s="108"/>
      <c r="B108" s="108"/>
      <c r="C108" s="108"/>
      <c r="D108" s="108"/>
      <c r="E108" s="108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</row>
    <row r="109" spans="1:100" ht="17.100000000000001" customHeight="1" x14ac:dyDescent="0.2">
      <c r="A109" s="108"/>
      <c r="B109" s="108"/>
      <c r="C109" s="108"/>
      <c r="D109" s="108"/>
      <c r="E109" s="108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</row>
    <row r="110" spans="1:100" ht="17.100000000000001" customHeight="1" x14ac:dyDescent="0.2">
      <c r="A110" s="108"/>
      <c r="B110" s="108"/>
      <c r="C110" s="108"/>
      <c r="D110" s="108"/>
      <c r="E110" s="108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</row>
    <row r="111" spans="1:100" ht="17.100000000000001" customHeight="1" x14ac:dyDescent="0.2">
      <c r="A111" s="108"/>
      <c r="B111" s="108"/>
      <c r="C111" s="108"/>
      <c r="D111" s="108"/>
      <c r="E111" s="108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</row>
    <row r="112" spans="1:100" ht="17.100000000000001" customHeight="1" x14ac:dyDescent="0.2">
      <c r="A112" s="108"/>
      <c r="B112" s="108"/>
      <c r="C112" s="108"/>
      <c r="D112" s="108"/>
      <c r="E112" s="108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</row>
    <row r="113" spans="1:100" ht="17.100000000000001" customHeight="1" x14ac:dyDescent="0.2">
      <c r="A113" s="108"/>
      <c r="B113" s="108"/>
      <c r="C113" s="108"/>
      <c r="D113" s="108"/>
      <c r="E113" s="108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</row>
    <row r="114" spans="1:100" ht="17.100000000000001" customHeight="1" x14ac:dyDescent="0.2">
      <c r="A114" s="108"/>
      <c r="B114" s="108"/>
      <c r="C114" s="108"/>
      <c r="D114" s="108"/>
      <c r="E114" s="108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</row>
    <row r="115" spans="1:100" ht="17.100000000000001" customHeight="1" x14ac:dyDescent="0.2">
      <c r="A115" s="108"/>
      <c r="B115" s="108"/>
      <c r="C115" s="108"/>
      <c r="D115" s="108"/>
      <c r="E115" s="108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</row>
    <row r="116" spans="1:100" ht="17.100000000000001" customHeight="1" x14ac:dyDescent="0.2">
      <c r="A116" s="108"/>
      <c r="B116" s="108"/>
      <c r="C116" s="108"/>
      <c r="D116" s="108"/>
      <c r="E116" s="108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</row>
    <row r="117" spans="1:100" ht="17.100000000000001" customHeight="1" x14ac:dyDescent="0.2">
      <c r="A117" s="108"/>
      <c r="B117" s="108"/>
      <c r="C117" s="108"/>
      <c r="D117" s="108"/>
      <c r="E117" s="108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</row>
    <row r="118" spans="1:100" ht="17.100000000000001" customHeight="1" x14ac:dyDescent="0.2">
      <c r="A118" s="108"/>
      <c r="B118" s="108"/>
      <c r="C118" s="108"/>
      <c r="D118" s="108"/>
      <c r="E118" s="108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</row>
    <row r="119" spans="1:100" ht="17.100000000000001" customHeight="1" x14ac:dyDescent="0.2">
      <c r="A119" s="108"/>
      <c r="B119" s="108"/>
      <c r="C119" s="108"/>
      <c r="D119" s="108"/>
      <c r="E119" s="108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</row>
    <row r="120" spans="1:100" ht="17.100000000000001" customHeight="1" x14ac:dyDescent="0.2">
      <c r="A120" s="108"/>
      <c r="B120" s="108"/>
      <c r="C120" s="108"/>
      <c r="D120" s="108"/>
      <c r="E120" s="108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</row>
    <row r="121" spans="1:100" ht="17.100000000000001" customHeight="1" x14ac:dyDescent="0.2">
      <c r="A121" s="108"/>
      <c r="B121" s="108"/>
      <c r="C121" s="108"/>
      <c r="D121" s="108"/>
      <c r="E121" s="108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</row>
    <row r="122" spans="1:100" ht="17.100000000000001" customHeight="1" x14ac:dyDescent="0.2">
      <c r="A122" s="108"/>
      <c r="B122" s="108"/>
      <c r="C122" s="108"/>
      <c r="D122" s="108"/>
      <c r="E122" s="108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</row>
    <row r="123" spans="1:100" ht="17.100000000000001" customHeight="1" x14ac:dyDescent="0.2">
      <c r="A123" s="108"/>
      <c r="B123" s="108"/>
      <c r="C123" s="108"/>
      <c r="D123" s="108"/>
      <c r="E123" s="108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</row>
    <row r="124" spans="1:100" ht="17.100000000000001" customHeight="1" x14ac:dyDescent="0.2">
      <c r="A124" s="108"/>
      <c r="B124" s="108"/>
      <c r="C124" s="108"/>
      <c r="D124" s="108"/>
      <c r="E124" s="108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</row>
    <row r="125" spans="1:100" ht="17.100000000000001" customHeight="1" x14ac:dyDescent="0.2">
      <c r="A125" s="108"/>
      <c r="B125" s="108"/>
      <c r="C125" s="108"/>
      <c r="D125" s="108"/>
      <c r="E125" s="108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</row>
    <row r="126" spans="1:100" ht="17.100000000000001" customHeight="1" x14ac:dyDescent="0.2">
      <c r="A126" s="108"/>
      <c r="B126" s="108"/>
      <c r="C126" s="108"/>
      <c r="D126" s="108"/>
      <c r="E126" s="108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</row>
    <row r="127" spans="1:100" ht="17.100000000000001" customHeight="1" x14ac:dyDescent="0.2">
      <c r="A127" s="108"/>
      <c r="B127" s="108"/>
      <c r="C127" s="108"/>
      <c r="D127" s="108"/>
      <c r="E127" s="108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</row>
    <row r="128" spans="1:100" ht="17.100000000000001" customHeight="1" x14ac:dyDescent="0.2">
      <c r="A128" s="108"/>
      <c r="B128" s="108"/>
      <c r="C128" s="108"/>
      <c r="D128" s="108"/>
      <c r="E128" s="108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</row>
    <row r="129" spans="1:100" ht="17.100000000000001" customHeight="1" x14ac:dyDescent="0.2">
      <c r="A129" s="108"/>
      <c r="B129" s="108"/>
      <c r="C129" s="108"/>
      <c r="D129" s="108"/>
      <c r="E129" s="108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</row>
    <row r="130" spans="1:100" ht="17.100000000000001" customHeight="1" x14ac:dyDescent="0.2">
      <c r="A130" s="108"/>
      <c r="B130" s="108"/>
      <c r="C130" s="108"/>
      <c r="D130" s="108"/>
      <c r="E130" s="108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</row>
    <row r="131" spans="1:100" ht="17.100000000000001" customHeight="1" x14ac:dyDescent="0.2">
      <c r="A131" s="108"/>
      <c r="B131" s="108"/>
      <c r="C131" s="108"/>
      <c r="D131" s="108"/>
      <c r="E131" s="108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</row>
    <row r="132" spans="1:100" ht="17.100000000000001" customHeight="1" x14ac:dyDescent="0.2">
      <c r="A132" s="108"/>
      <c r="B132" s="108"/>
      <c r="C132" s="108"/>
      <c r="D132" s="108"/>
      <c r="E132" s="108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</row>
    <row r="133" spans="1:100" ht="17.100000000000001" customHeight="1" x14ac:dyDescent="0.2">
      <c r="A133" s="108"/>
      <c r="B133" s="108"/>
      <c r="C133" s="108"/>
      <c r="D133" s="108"/>
      <c r="E133" s="108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</row>
    <row r="134" spans="1:100" ht="17.100000000000001" customHeight="1" x14ac:dyDescent="0.2">
      <c r="A134" s="108"/>
      <c r="B134" s="108"/>
      <c r="C134" s="108"/>
      <c r="D134" s="108"/>
      <c r="E134" s="108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</row>
    <row r="135" spans="1:100" ht="17.100000000000001" customHeight="1" x14ac:dyDescent="0.2">
      <c r="A135" s="108"/>
      <c r="B135" s="108"/>
      <c r="C135" s="108"/>
      <c r="D135" s="108"/>
      <c r="E135" s="108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</row>
    <row r="136" spans="1:100" ht="17.100000000000001" customHeight="1" x14ac:dyDescent="0.2">
      <c r="A136" s="108"/>
      <c r="B136" s="108"/>
      <c r="C136" s="108"/>
      <c r="D136" s="108"/>
      <c r="E136" s="108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</row>
    <row r="137" spans="1:100" ht="17.100000000000001" customHeight="1" x14ac:dyDescent="0.2">
      <c r="A137" s="108"/>
      <c r="B137" s="108"/>
      <c r="C137" s="108"/>
      <c r="D137" s="108"/>
      <c r="E137" s="108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</row>
    <row r="138" spans="1:100" ht="17.100000000000001" customHeight="1" x14ac:dyDescent="0.2">
      <c r="A138" s="108"/>
      <c r="B138" s="108"/>
      <c r="C138" s="108"/>
      <c r="D138" s="108"/>
      <c r="E138" s="108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</row>
    <row r="139" spans="1:100" ht="17.100000000000001" customHeight="1" x14ac:dyDescent="0.2">
      <c r="A139" s="108"/>
      <c r="B139" s="108"/>
      <c r="C139" s="108"/>
      <c r="D139" s="108"/>
      <c r="E139" s="108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</row>
    <row r="140" spans="1:100" ht="17.100000000000001" customHeight="1" x14ac:dyDescent="0.2">
      <c r="A140" s="108"/>
      <c r="B140" s="108"/>
      <c r="C140" s="108"/>
      <c r="D140" s="108"/>
      <c r="E140" s="108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</row>
    <row r="141" spans="1:100" ht="17.100000000000001" customHeight="1" x14ac:dyDescent="0.2">
      <c r="A141" s="108"/>
      <c r="B141" s="108"/>
      <c r="C141" s="108"/>
      <c r="D141" s="108"/>
      <c r="E141" s="108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</row>
    <row r="142" spans="1:100" ht="17.100000000000001" customHeight="1" x14ac:dyDescent="0.2">
      <c r="A142" s="108"/>
      <c r="B142" s="108"/>
      <c r="C142" s="108"/>
      <c r="D142" s="108"/>
      <c r="E142" s="108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</row>
    <row r="143" spans="1:100" ht="17.100000000000001" customHeight="1" x14ac:dyDescent="0.2">
      <c r="A143" s="108"/>
      <c r="B143" s="108"/>
      <c r="C143" s="108"/>
      <c r="D143" s="108"/>
      <c r="E143" s="108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</row>
    <row r="144" spans="1:100" ht="17.100000000000001" customHeight="1" x14ac:dyDescent="0.2">
      <c r="A144" s="108"/>
      <c r="B144" s="108"/>
      <c r="C144" s="108"/>
      <c r="D144" s="108"/>
      <c r="E144" s="108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</row>
    <row r="145" spans="1:100" ht="17.100000000000001" customHeight="1" x14ac:dyDescent="0.2">
      <c r="A145" s="108"/>
      <c r="B145" s="108"/>
      <c r="C145" s="108"/>
      <c r="D145" s="108"/>
      <c r="E145" s="108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</row>
    <row r="146" spans="1:100" ht="17.100000000000001" customHeight="1" x14ac:dyDescent="0.2">
      <c r="A146" s="108"/>
      <c r="B146" s="108"/>
      <c r="C146" s="108"/>
      <c r="D146" s="108"/>
      <c r="E146" s="108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</row>
    <row r="147" spans="1:100" ht="17.100000000000001" customHeight="1" x14ac:dyDescent="0.2">
      <c r="A147" s="108"/>
      <c r="B147" s="108"/>
      <c r="C147" s="108"/>
      <c r="D147" s="108"/>
      <c r="E147" s="108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</row>
    <row r="148" spans="1:100" ht="17.100000000000001" customHeight="1" x14ac:dyDescent="0.2">
      <c r="A148" s="108"/>
      <c r="B148" s="108"/>
      <c r="C148" s="108"/>
      <c r="D148" s="108"/>
      <c r="E148" s="108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</row>
    <row r="149" spans="1:100" ht="17.100000000000001" customHeight="1" x14ac:dyDescent="0.2">
      <c r="A149" s="108"/>
      <c r="B149" s="108"/>
      <c r="C149" s="108"/>
      <c r="D149" s="108"/>
      <c r="E149" s="108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</row>
    <row r="150" spans="1:100" ht="17.100000000000001" customHeight="1" x14ac:dyDescent="0.2">
      <c r="A150" s="108"/>
      <c r="B150" s="108"/>
      <c r="C150" s="108"/>
      <c r="D150" s="108"/>
      <c r="E150" s="108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</row>
    <row r="151" spans="1:100" ht="17.100000000000001" customHeight="1" x14ac:dyDescent="0.2">
      <c r="A151" s="108"/>
      <c r="B151" s="108"/>
      <c r="C151" s="108"/>
      <c r="D151" s="108"/>
      <c r="E151" s="108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</row>
    <row r="152" spans="1:100" ht="17.100000000000001" customHeight="1" x14ac:dyDescent="0.2">
      <c r="A152" s="108"/>
      <c r="B152" s="108"/>
      <c r="C152" s="108"/>
      <c r="D152" s="108"/>
      <c r="E152" s="108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</row>
    <row r="153" spans="1:100" ht="17.100000000000001" customHeight="1" x14ac:dyDescent="0.2">
      <c r="A153" s="108"/>
      <c r="B153" s="108"/>
      <c r="C153" s="108"/>
      <c r="D153" s="108"/>
      <c r="E153" s="108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</row>
    <row r="154" spans="1:100" ht="17.100000000000001" customHeight="1" x14ac:dyDescent="0.2">
      <c r="A154" s="108"/>
      <c r="B154" s="108"/>
      <c r="C154" s="108"/>
      <c r="D154" s="108"/>
      <c r="E154" s="108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</row>
    <row r="155" spans="1:100" ht="17.100000000000001" customHeight="1" x14ac:dyDescent="0.2">
      <c r="A155" s="108"/>
      <c r="B155" s="108"/>
      <c r="C155" s="108"/>
      <c r="D155" s="108"/>
      <c r="E155" s="108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</row>
    <row r="156" spans="1:100" ht="17.100000000000001" customHeight="1" x14ac:dyDescent="0.2">
      <c r="A156" s="108"/>
      <c r="B156" s="108"/>
      <c r="C156" s="108"/>
      <c r="D156" s="108"/>
      <c r="E156" s="108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</row>
    <row r="157" spans="1:100" ht="17.100000000000001" customHeight="1" x14ac:dyDescent="0.2">
      <c r="A157" s="108"/>
      <c r="B157" s="108"/>
      <c r="C157" s="108"/>
      <c r="D157" s="108"/>
      <c r="E157" s="108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</row>
    <row r="158" spans="1:100" ht="17.100000000000001" customHeight="1" x14ac:dyDescent="0.2">
      <c r="A158" s="108"/>
      <c r="B158" s="108"/>
      <c r="C158" s="108"/>
      <c r="D158" s="108"/>
      <c r="E158" s="108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</row>
    <row r="159" spans="1:100" ht="17.100000000000001" customHeight="1" x14ac:dyDescent="0.2">
      <c r="A159" s="108"/>
      <c r="B159" s="108"/>
      <c r="C159" s="108"/>
      <c r="D159" s="108"/>
      <c r="E159" s="108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</row>
    <row r="160" spans="1:100" ht="17.100000000000001" customHeight="1" x14ac:dyDescent="0.2">
      <c r="A160" s="108"/>
      <c r="B160" s="108"/>
      <c r="C160" s="108"/>
      <c r="D160" s="108"/>
      <c r="E160" s="108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</row>
    <row r="161" spans="1:100" ht="17.100000000000001" customHeight="1" x14ac:dyDescent="0.2">
      <c r="A161" s="108"/>
      <c r="B161" s="108"/>
      <c r="C161" s="108"/>
      <c r="D161" s="108"/>
      <c r="E161" s="108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</row>
    <row r="162" spans="1:100" ht="17.100000000000001" customHeight="1" x14ac:dyDescent="0.2">
      <c r="A162" s="108"/>
      <c r="B162" s="108"/>
      <c r="C162" s="108"/>
      <c r="D162" s="108"/>
      <c r="E162" s="108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</row>
    <row r="163" spans="1:100" ht="17.100000000000001" customHeight="1" x14ac:dyDescent="0.2">
      <c r="A163" s="108"/>
      <c r="B163" s="108"/>
      <c r="C163" s="108"/>
      <c r="D163" s="108"/>
      <c r="E163" s="108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</row>
    <row r="164" spans="1:100" ht="17.100000000000001" customHeight="1" x14ac:dyDescent="0.2">
      <c r="A164" s="108"/>
      <c r="B164" s="108"/>
      <c r="C164" s="108"/>
      <c r="D164" s="108"/>
      <c r="E164" s="108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</row>
    <row r="165" spans="1:100" ht="17.100000000000001" customHeight="1" x14ac:dyDescent="0.2">
      <c r="A165" s="108"/>
      <c r="B165" s="108"/>
      <c r="C165" s="108"/>
      <c r="D165" s="108"/>
      <c r="E165" s="108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</row>
    <row r="166" spans="1:100" ht="17.100000000000001" customHeight="1" x14ac:dyDescent="0.2">
      <c r="A166" s="108"/>
      <c r="B166" s="108"/>
      <c r="C166" s="108"/>
      <c r="D166" s="108"/>
      <c r="E166" s="108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</row>
    <row r="167" spans="1:100" ht="17.100000000000001" customHeight="1" x14ac:dyDescent="0.2">
      <c r="A167" s="108"/>
      <c r="B167" s="108"/>
      <c r="C167" s="108"/>
      <c r="D167" s="108"/>
      <c r="E167" s="108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</row>
    <row r="168" spans="1:100" ht="17.100000000000001" customHeight="1" x14ac:dyDescent="0.2">
      <c r="A168" s="108"/>
      <c r="B168" s="108"/>
      <c r="C168" s="108"/>
      <c r="D168" s="108"/>
      <c r="E168" s="108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</row>
    <row r="169" spans="1:100" ht="17.100000000000001" customHeight="1" x14ac:dyDescent="0.2">
      <c r="A169" s="108"/>
      <c r="B169" s="108"/>
      <c r="C169" s="108"/>
      <c r="D169" s="108"/>
      <c r="E169" s="108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</row>
    <row r="170" spans="1:100" ht="17.100000000000001" customHeight="1" x14ac:dyDescent="0.2">
      <c r="A170" s="108"/>
      <c r="B170" s="108"/>
      <c r="C170" s="108"/>
      <c r="D170" s="108"/>
      <c r="E170" s="108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</row>
    <row r="171" spans="1:100" ht="17.100000000000001" customHeight="1" x14ac:dyDescent="0.2">
      <c r="A171" s="108"/>
      <c r="B171" s="108"/>
      <c r="C171" s="108"/>
      <c r="D171" s="108"/>
      <c r="E171" s="108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</row>
    <row r="172" spans="1:100" ht="17.100000000000001" customHeight="1" x14ac:dyDescent="0.2">
      <c r="A172" s="108"/>
      <c r="B172" s="108"/>
      <c r="C172" s="108"/>
      <c r="D172" s="108"/>
      <c r="E172" s="108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</row>
    <row r="173" spans="1:100" ht="17.100000000000001" customHeight="1" x14ac:dyDescent="0.2">
      <c r="A173" s="108"/>
      <c r="B173" s="108"/>
      <c r="C173" s="108"/>
      <c r="D173" s="108"/>
      <c r="E173" s="108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</row>
    <row r="174" spans="1:100" ht="17.100000000000001" customHeight="1" x14ac:dyDescent="0.2">
      <c r="A174" s="108"/>
      <c r="B174" s="108"/>
      <c r="C174" s="108"/>
      <c r="D174" s="108"/>
      <c r="E174" s="108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</row>
    <row r="175" spans="1:100" ht="17.100000000000001" customHeight="1" x14ac:dyDescent="0.2">
      <c r="A175" s="108"/>
      <c r="B175" s="108"/>
      <c r="C175" s="108"/>
      <c r="D175" s="108"/>
      <c r="E175" s="108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</row>
    <row r="176" spans="1:100" ht="17.100000000000001" customHeight="1" x14ac:dyDescent="0.2">
      <c r="A176" s="108"/>
      <c r="B176" s="108"/>
      <c r="C176" s="108"/>
      <c r="D176" s="108"/>
      <c r="E176" s="108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</row>
    <row r="177" spans="1:100" ht="17.100000000000001" customHeight="1" x14ac:dyDescent="0.2">
      <c r="A177" s="108"/>
      <c r="B177" s="108"/>
      <c r="C177" s="108"/>
      <c r="D177" s="108"/>
      <c r="E177" s="108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</row>
    <row r="178" spans="1:100" ht="17.100000000000001" customHeight="1" x14ac:dyDescent="0.2">
      <c r="A178" s="108"/>
      <c r="B178" s="108"/>
      <c r="C178" s="108"/>
      <c r="D178" s="108"/>
      <c r="E178" s="108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</row>
    <row r="179" spans="1:100" ht="17.100000000000001" customHeight="1" x14ac:dyDescent="0.2">
      <c r="A179" s="108"/>
      <c r="B179" s="108"/>
      <c r="C179" s="108"/>
      <c r="D179" s="108"/>
      <c r="E179" s="108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</row>
    <row r="180" spans="1:100" ht="17.100000000000001" customHeight="1" x14ac:dyDescent="0.2">
      <c r="A180" s="108"/>
      <c r="B180" s="108"/>
      <c r="C180" s="108"/>
      <c r="D180" s="108"/>
      <c r="E180" s="108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</row>
    <row r="181" spans="1:100" ht="17.100000000000001" customHeight="1" x14ac:dyDescent="0.2">
      <c r="A181" s="108"/>
      <c r="B181" s="108"/>
      <c r="C181" s="108"/>
      <c r="D181" s="108"/>
      <c r="E181" s="108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</row>
    <row r="182" spans="1:100" ht="17.100000000000001" customHeight="1" x14ac:dyDescent="0.2">
      <c r="A182" s="108"/>
      <c r="B182" s="108"/>
      <c r="C182" s="108"/>
      <c r="D182" s="108"/>
      <c r="E182" s="108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</row>
    <row r="183" spans="1:100" ht="17.100000000000001" customHeight="1" x14ac:dyDescent="0.2">
      <c r="A183" s="108"/>
      <c r="B183" s="108"/>
      <c r="C183" s="108"/>
      <c r="D183" s="108"/>
      <c r="E183" s="108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</row>
    <row r="184" spans="1:100" ht="17.100000000000001" customHeight="1" x14ac:dyDescent="0.2">
      <c r="A184" s="108"/>
      <c r="B184" s="108"/>
      <c r="C184" s="108"/>
      <c r="D184" s="108"/>
      <c r="E184" s="108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</row>
    <row r="185" spans="1:100" ht="17.100000000000001" customHeight="1" x14ac:dyDescent="0.2">
      <c r="A185" s="108"/>
      <c r="B185" s="108"/>
      <c r="C185" s="108"/>
      <c r="D185" s="108"/>
      <c r="E185" s="108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</row>
    <row r="186" spans="1:100" ht="17.100000000000001" customHeight="1" x14ac:dyDescent="0.2">
      <c r="A186" s="108"/>
      <c r="B186" s="108"/>
      <c r="C186" s="108"/>
      <c r="D186" s="108"/>
      <c r="E186" s="108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</row>
    <row r="187" spans="1:100" ht="17.100000000000001" customHeight="1" x14ac:dyDescent="0.2">
      <c r="A187" s="108"/>
      <c r="B187" s="108"/>
      <c r="C187" s="108"/>
      <c r="D187" s="108"/>
      <c r="E187" s="108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</row>
    <row r="188" spans="1:100" ht="17.100000000000001" customHeight="1" x14ac:dyDescent="0.2">
      <c r="A188" s="108"/>
      <c r="B188" s="108"/>
      <c r="C188" s="108"/>
      <c r="D188" s="108"/>
      <c r="E188" s="108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</row>
    <row r="189" spans="1:100" ht="17.100000000000001" customHeight="1" x14ac:dyDescent="0.2">
      <c r="A189" s="108"/>
      <c r="B189" s="108"/>
      <c r="C189" s="108"/>
      <c r="D189" s="108"/>
      <c r="E189" s="108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</row>
    <row r="190" spans="1:100" ht="17.100000000000001" customHeight="1" x14ac:dyDescent="0.2">
      <c r="A190" s="108"/>
      <c r="B190" s="108"/>
      <c r="C190" s="108"/>
      <c r="D190" s="108"/>
      <c r="E190" s="108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</row>
    <row r="191" spans="1:100" ht="17.100000000000001" customHeight="1" x14ac:dyDescent="0.2">
      <c r="A191" s="108"/>
      <c r="B191" s="108"/>
      <c r="C191" s="108"/>
      <c r="D191" s="108"/>
      <c r="E191" s="108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</row>
    <row r="192" spans="1:100" ht="17.100000000000001" customHeight="1" x14ac:dyDescent="0.2">
      <c r="A192" s="108"/>
      <c r="B192" s="108"/>
      <c r="C192" s="108"/>
      <c r="D192" s="108"/>
      <c r="E192" s="108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</row>
    <row r="193" spans="1:100" ht="17.100000000000001" customHeight="1" x14ac:dyDescent="0.2">
      <c r="A193" s="108"/>
      <c r="B193" s="108"/>
      <c r="C193" s="108"/>
      <c r="D193" s="108"/>
      <c r="E193" s="108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</row>
    <row r="194" spans="1:100" ht="17.100000000000001" customHeight="1" x14ac:dyDescent="0.2">
      <c r="A194" s="108"/>
      <c r="B194" s="108"/>
      <c r="C194" s="108"/>
      <c r="D194" s="108"/>
      <c r="E194" s="108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</row>
    <row r="195" spans="1:100" ht="17.100000000000001" customHeight="1" x14ac:dyDescent="0.2">
      <c r="A195" s="108"/>
      <c r="B195" s="108"/>
      <c r="C195" s="108"/>
      <c r="D195" s="108"/>
      <c r="E195" s="108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</row>
    <row r="196" spans="1:100" ht="17.100000000000001" customHeight="1" x14ac:dyDescent="0.2">
      <c r="A196" s="108"/>
      <c r="B196" s="108"/>
      <c r="C196" s="108"/>
      <c r="D196" s="108"/>
      <c r="E196" s="108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</row>
    <row r="197" spans="1:100" ht="17.100000000000001" customHeight="1" x14ac:dyDescent="0.2">
      <c r="A197" s="108"/>
      <c r="B197" s="108"/>
      <c r="C197" s="108"/>
      <c r="D197" s="108"/>
      <c r="E197" s="108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</row>
    <row r="198" spans="1:100" ht="17.100000000000001" customHeight="1" x14ac:dyDescent="0.2">
      <c r="A198" s="108"/>
      <c r="B198" s="108"/>
      <c r="C198" s="108"/>
      <c r="D198" s="108"/>
      <c r="E198" s="108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</row>
    <row r="199" spans="1:100" ht="17.100000000000001" customHeight="1" x14ac:dyDescent="0.2">
      <c r="A199" s="108"/>
      <c r="B199" s="108"/>
      <c r="C199" s="108"/>
      <c r="D199" s="108"/>
      <c r="E199" s="108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</row>
    <row r="200" spans="1:100" ht="17.100000000000001" customHeight="1" x14ac:dyDescent="0.2">
      <c r="A200" s="108"/>
      <c r="B200" s="108"/>
      <c r="C200" s="108"/>
      <c r="D200" s="108"/>
      <c r="E200" s="108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</row>
    <row r="201" spans="1:100" ht="17.100000000000001" customHeight="1" x14ac:dyDescent="0.2">
      <c r="A201" s="108"/>
      <c r="B201" s="108"/>
      <c r="C201" s="108"/>
      <c r="D201" s="108"/>
      <c r="E201" s="108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</row>
    <row r="202" spans="1:100" ht="17.100000000000001" customHeight="1" x14ac:dyDescent="0.2">
      <c r="A202" s="108"/>
      <c r="B202" s="108"/>
      <c r="C202" s="108"/>
      <c r="D202" s="108"/>
      <c r="E202" s="108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</row>
    <row r="203" spans="1:100" ht="17.100000000000001" customHeight="1" x14ac:dyDescent="0.2">
      <c r="A203" s="108"/>
      <c r="B203" s="108"/>
      <c r="C203" s="108"/>
      <c r="D203" s="108"/>
      <c r="E203" s="108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</row>
    <row r="204" spans="1:100" ht="17.100000000000001" customHeight="1" x14ac:dyDescent="0.2">
      <c r="A204" s="108"/>
      <c r="B204" s="108"/>
      <c r="C204" s="108"/>
      <c r="D204" s="108"/>
      <c r="E204" s="108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</row>
    <row r="205" spans="1:100" ht="17.100000000000001" customHeight="1" x14ac:dyDescent="0.2">
      <c r="A205" s="108"/>
      <c r="B205" s="108"/>
      <c r="C205" s="108"/>
      <c r="D205" s="108"/>
      <c r="E205" s="108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</row>
    <row r="206" spans="1:100" ht="17.100000000000001" customHeight="1" x14ac:dyDescent="0.2">
      <c r="A206" s="108"/>
      <c r="B206" s="108"/>
      <c r="C206" s="108"/>
      <c r="D206" s="108"/>
      <c r="E206" s="108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</row>
    <row r="207" spans="1:100" ht="17.100000000000001" customHeight="1" x14ac:dyDescent="0.2">
      <c r="A207" s="108"/>
      <c r="B207" s="108"/>
      <c r="C207" s="108"/>
      <c r="D207" s="108"/>
      <c r="E207" s="108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</row>
    <row r="208" spans="1:100" ht="17.100000000000001" customHeight="1" x14ac:dyDescent="0.2">
      <c r="A208" s="108"/>
      <c r="B208" s="108"/>
      <c r="C208" s="108"/>
      <c r="D208" s="108"/>
      <c r="E208" s="108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</row>
    <row r="209" spans="1:100" ht="17.100000000000001" customHeight="1" x14ac:dyDescent="0.2">
      <c r="A209" s="108"/>
      <c r="B209" s="108"/>
      <c r="C209" s="108"/>
      <c r="D209" s="108"/>
      <c r="E209" s="108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</row>
    <row r="210" spans="1:100" ht="17.100000000000001" customHeight="1" x14ac:dyDescent="0.2">
      <c r="A210" s="108"/>
      <c r="B210" s="108"/>
      <c r="C210" s="108"/>
      <c r="D210" s="108"/>
      <c r="E210" s="108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</row>
    <row r="211" spans="1:100" ht="17.100000000000001" customHeight="1" x14ac:dyDescent="0.2">
      <c r="A211" s="108"/>
      <c r="B211" s="108"/>
      <c r="C211" s="108"/>
      <c r="D211" s="108"/>
      <c r="E211" s="108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</row>
    <row r="212" spans="1:100" ht="17.100000000000001" customHeight="1" x14ac:dyDescent="0.2">
      <c r="A212" s="108"/>
      <c r="B212" s="108"/>
      <c r="C212" s="108"/>
      <c r="D212" s="108"/>
      <c r="E212" s="108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</row>
    <row r="213" spans="1:100" ht="17.100000000000001" customHeight="1" x14ac:dyDescent="0.2">
      <c r="A213" s="108"/>
      <c r="B213" s="108"/>
      <c r="C213" s="108"/>
      <c r="D213" s="108"/>
      <c r="E213" s="108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</row>
    <row r="214" spans="1:100" ht="17.100000000000001" customHeight="1" x14ac:dyDescent="0.2">
      <c r="A214" s="108"/>
      <c r="B214" s="108"/>
      <c r="C214" s="108"/>
      <c r="D214" s="108"/>
      <c r="E214" s="108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</row>
    <row r="215" spans="1:100" ht="17.100000000000001" customHeight="1" x14ac:dyDescent="0.2">
      <c r="A215" s="108"/>
      <c r="B215" s="108"/>
      <c r="C215" s="108"/>
      <c r="D215" s="108"/>
      <c r="E215" s="108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</row>
    <row r="216" spans="1:100" ht="17.100000000000001" customHeight="1" x14ac:dyDescent="0.2">
      <c r="A216" s="108"/>
      <c r="B216" s="108"/>
      <c r="C216" s="108"/>
      <c r="D216" s="108"/>
      <c r="E216" s="108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</row>
    <row r="217" spans="1:100" ht="17.100000000000001" customHeight="1" x14ac:dyDescent="0.2">
      <c r="A217" s="108"/>
      <c r="B217" s="108"/>
      <c r="C217" s="108"/>
      <c r="D217" s="108"/>
      <c r="E217" s="108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</row>
    <row r="218" spans="1:100" ht="17.100000000000001" customHeight="1" x14ac:dyDescent="0.2">
      <c r="A218" s="108"/>
      <c r="B218" s="108"/>
      <c r="C218" s="108"/>
      <c r="D218" s="108"/>
      <c r="E218" s="108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</row>
    <row r="219" spans="1:100" ht="17.100000000000001" customHeight="1" x14ac:dyDescent="0.2">
      <c r="A219" s="108"/>
      <c r="B219" s="108"/>
      <c r="C219" s="108"/>
      <c r="D219" s="108"/>
      <c r="E219" s="108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</row>
    <row r="220" spans="1:100" ht="17.100000000000001" customHeight="1" x14ac:dyDescent="0.2">
      <c r="A220" s="108"/>
      <c r="B220" s="108"/>
      <c r="C220" s="108"/>
      <c r="D220" s="108"/>
      <c r="E220" s="108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</row>
    <row r="221" spans="1:100" ht="17.100000000000001" customHeight="1" x14ac:dyDescent="0.2">
      <c r="A221" s="108"/>
      <c r="B221" s="108"/>
      <c r="C221" s="108"/>
      <c r="D221" s="108"/>
      <c r="E221" s="108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</row>
    <row r="222" spans="1:100" ht="17.100000000000001" customHeight="1" x14ac:dyDescent="0.2">
      <c r="A222" s="108"/>
      <c r="B222" s="108"/>
      <c r="C222" s="108"/>
      <c r="D222" s="108"/>
      <c r="E222" s="108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</row>
    <row r="223" spans="1:100" ht="17.100000000000001" customHeight="1" x14ac:dyDescent="0.2">
      <c r="A223" s="108"/>
      <c r="B223" s="108"/>
      <c r="C223" s="108"/>
      <c r="D223" s="108"/>
      <c r="E223" s="108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</row>
    <row r="224" spans="1:100" ht="17.100000000000001" customHeight="1" x14ac:dyDescent="0.2">
      <c r="A224" s="108"/>
      <c r="B224" s="108"/>
      <c r="C224" s="108"/>
      <c r="D224" s="108"/>
      <c r="E224" s="108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</row>
    <row r="225" spans="1:100" ht="17.100000000000001" customHeight="1" x14ac:dyDescent="0.2">
      <c r="A225" s="108"/>
      <c r="B225" s="108"/>
      <c r="C225" s="108"/>
      <c r="D225" s="108"/>
      <c r="E225" s="108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</row>
    <row r="226" spans="1:100" ht="17.100000000000001" customHeight="1" x14ac:dyDescent="0.2">
      <c r="A226" s="108"/>
      <c r="B226" s="108"/>
      <c r="C226" s="108"/>
      <c r="D226" s="108"/>
      <c r="E226" s="108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</row>
    <row r="227" spans="1:100" ht="17.100000000000001" customHeight="1" x14ac:dyDescent="0.2">
      <c r="A227" s="108"/>
      <c r="B227" s="108"/>
      <c r="C227" s="108"/>
      <c r="D227" s="108"/>
      <c r="E227" s="108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</row>
    <row r="228" spans="1:100" ht="17.100000000000001" customHeight="1" x14ac:dyDescent="0.2">
      <c r="A228" s="108"/>
      <c r="B228" s="108"/>
      <c r="C228" s="108"/>
      <c r="D228" s="108"/>
      <c r="E228" s="108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</row>
    <row r="229" spans="1:100" ht="17.100000000000001" customHeight="1" x14ac:dyDescent="0.2">
      <c r="A229" s="108"/>
      <c r="B229" s="108"/>
      <c r="C229" s="108"/>
      <c r="D229" s="108"/>
      <c r="E229" s="108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</row>
    <row r="230" spans="1:100" ht="17.100000000000001" customHeight="1" x14ac:dyDescent="0.2">
      <c r="A230" s="108"/>
      <c r="B230" s="108"/>
      <c r="C230" s="108"/>
      <c r="D230" s="108"/>
      <c r="E230" s="108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</row>
    <row r="231" spans="1:100" ht="17.100000000000001" customHeight="1" x14ac:dyDescent="0.2">
      <c r="A231" s="108"/>
      <c r="B231" s="108"/>
      <c r="C231" s="108"/>
      <c r="D231" s="108"/>
      <c r="E231" s="108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</row>
    <row r="232" spans="1:100" ht="17.100000000000001" customHeight="1" x14ac:dyDescent="0.2">
      <c r="A232" s="108"/>
      <c r="B232" s="108"/>
      <c r="C232" s="108"/>
      <c r="D232" s="108"/>
      <c r="E232" s="108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</row>
    <row r="233" spans="1:100" ht="17.100000000000001" customHeight="1" x14ac:dyDescent="0.2">
      <c r="A233" s="108"/>
      <c r="B233" s="108"/>
      <c r="C233" s="108"/>
      <c r="D233" s="108"/>
      <c r="E233" s="108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</row>
    <row r="234" spans="1:100" ht="17.100000000000001" customHeight="1" x14ac:dyDescent="0.2">
      <c r="A234" s="108"/>
      <c r="B234" s="108"/>
      <c r="C234" s="108"/>
      <c r="D234" s="108"/>
      <c r="E234" s="108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</row>
    <row r="235" spans="1:100" ht="17.100000000000001" customHeight="1" x14ac:dyDescent="0.2">
      <c r="A235" s="108"/>
      <c r="B235" s="108"/>
      <c r="C235" s="108"/>
      <c r="D235" s="108"/>
      <c r="E235" s="108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</row>
    <row r="236" spans="1:100" ht="17.100000000000001" customHeight="1" x14ac:dyDescent="0.2">
      <c r="A236" s="108"/>
      <c r="B236" s="108"/>
      <c r="C236" s="108"/>
      <c r="D236" s="108"/>
      <c r="E236" s="108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</row>
    <row r="237" spans="1:100" ht="17.100000000000001" customHeight="1" x14ac:dyDescent="0.2">
      <c r="A237" s="108"/>
      <c r="B237" s="108"/>
      <c r="C237" s="108"/>
      <c r="D237" s="108"/>
      <c r="E237" s="108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</row>
    <row r="238" spans="1:100" ht="17.100000000000001" customHeight="1" x14ac:dyDescent="0.2">
      <c r="A238" s="108"/>
      <c r="B238" s="108"/>
      <c r="C238" s="108"/>
      <c r="D238" s="108"/>
      <c r="E238" s="108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</row>
    <row r="239" spans="1:100" ht="17.100000000000001" customHeight="1" x14ac:dyDescent="0.2">
      <c r="A239" s="108"/>
      <c r="B239" s="108"/>
      <c r="C239" s="108"/>
      <c r="D239" s="108"/>
      <c r="E239" s="108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</row>
    <row r="240" spans="1:100" ht="17.100000000000001" customHeight="1" x14ac:dyDescent="0.2">
      <c r="A240" s="108"/>
      <c r="B240" s="108"/>
      <c r="C240" s="108"/>
      <c r="D240" s="108"/>
      <c r="E240" s="108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</row>
    <row r="241" spans="1:100" ht="17.100000000000001" customHeight="1" x14ac:dyDescent="0.2">
      <c r="A241" s="108"/>
      <c r="B241" s="108"/>
      <c r="C241" s="108"/>
      <c r="D241" s="108"/>
      <c r="E241" s="108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</row>
    <row r="242" spans="1:100" ht="17.100000000000001" customHeight="1" x14ac:dyDescent="0.2">
      <c r="A242" s="108"/>
      <c r="B242" s="108"/>
      <c r="C242" s="108"/>
      <c r="D242" s="108"/>
      <c r="E242" s="108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</row>
    <row r="243" spans="1:100" ht="17.100000000000001" customHeight="1" x14ac:dyDescent="0.2">
      <c r="A243" s="108"/>
      <c r="B243" s="108"/>
      <c r="C243" s="108"/>
      <c r="D243" s="108"/>
      <c r="E243" s="108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</row>
    <row r="244" spans="1:100" ht="17.100000000000001" customHeight="1" x14ac:dyDescent="0.2">
      <c r="A244" s="108"/>
      <c r="B244" s="108"/>
      <c r="C244" s="108"/>
      <c r="D244" s="108"/>
      <c r="E244" s="108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</row>
    <row r="245" spans="1:100" ht="17.100000000000001" customHeight="1" x14ac:dyDescent="0.2">
      <c r="A245" s="108"/>
      <c r="B245" s="108"/>
      <c r="C245" s="108"/>
      <c r="D245" s="108"/>
      <c r="E245" s="108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</row>
    <row r="246" spans="1:100" ht="17.100000000000001" customHeight="1" x14ac:dyDescent="0.2">
      <c r="A246" s="108"/>
      <c r="B246" s="108"/>
      <c r="C246" s="108"/>
      <c r="D246" s="108"/>
      <c r="E246" s="108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</row>
    <row r="247" spans="1:100" ht="17.100000000000001" customHeight="1" x14ac:dyDescent="0.2">
      <c r="A247" s="108"/>
      <c r="B247" s="108"/>
      <c r="C247" s="108"/>
      <c r="D247" s="108"/>
      <c r="E247" s="108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</row>
    <row r="248" spans="1:100" ht="17.100000000000001" customHeight="1" x14ac:dyDescent="0.2">
      <c r="A248" s="108"/>
      <c r="B248" s="108"/>
      <c r="C248" s="108"/>
      <c r="D248" s="108"/>
      <c r="E248" s="108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</row>
    <row r="249" spans="1:100" ht="17.100000000000001" customHeight="1" x14ac:dyDescent="0.2">
      <c r="A249" s="108"/>
      <c r="B249" s="108"/>
      <c r="C249" s="108"/>
      <c r="D249" s="108"/>
      <c r="E249" s="108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</row>
    <row r="250" spans="1:100" ht="17.100000000000001" customHeight="1" x14ac:dyDescent="0.2">
      <c r="A250" s="108"/>
      <c r="B250" s="108"/>
      <c r="C250" s="108"/>
      <c r="D250" s="108"/>
      <c r="E250" s="108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</row>
    <row r="251" spans="1:100" ht="17.100000000000001" customHeight="1" x14ac:dyDescent="0.2">
      <c r="A251" s="108"/>
      <c r="B251" s="108"/>
      <c r="C251" s="108"/>
      <c r="D251" s="108"/>
      <c r="E251" s="108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</row>
    <row r="252" spans="1:100" ht="17.100000000000001" customHeight="1" x14ac:dyDescent="0.2">
      <c r="A252" s="108"/>
      <c r="B252" s="108"/>
      <c r="C252" s="108"/>
      <c r="D252" s="108"/>
      <c r="E252" s="108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</row>
    <row r="253" spans="1:100" ht="17.100000000000001" customHeight="1" x14ac:dyDescent="0.2">
      <c r="A253" s="108"/>
      <c r="B253" s="108"/>
      <c r="C253" s="108"/>
      <c r="D253" s="108"/>
      <c r="E253" s="108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</row>
    <row r="254" spans="1:100" ht="17.100000000000001" customHeight="1" x14ac:dyDescent="0.2">
      <c r="A254" s="108"/>
      <c r="B254" s="108"/>
      <c r="C254" s="108"/>
      <c r="D254" s="108"/>
      <c r="E254" s="108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</row>
    <row r="255" spans="1:100" ht="17.100000000000001" customHeight="1" x14ac:dyDescent="0.2">
      <c r="A255" s="108"/>
      <c r="B255" s="108"/>
      <c r="C255" s="108"/>
      <c r="D255" s="108"/>
      <c r="E255" s="108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</row>
    <row r="256" spans="1:100" ht="17.100000000000001" customHeight="1" x14ac:dyDescent="0.2">
      <c r="A256" s="108"/>
      <c r="B256" s="108"/>
      <c r="C256" s="108"/>
      <c r="D256" s="108"/>
      <c r="E256" s="108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</row>
    <row r="257" spans="1:100" ht="17.100000000000001" customHeight="1" x14ac:dyDescent="0.2">
      <c r="A257" s="108"/>
      <c r="B257" s="108"/>
      <c r="C257" s="108"/>
      <c r="D257" s="108"/>
      <c r="E257" s="108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</row>
    <row r="258" spans="1:100" ht="17.100000000000001" customHeight="1" x14ac:dyDescent="0.2">
      <c r="A258" s="108"/>
      <c r="B258" s="108"/>
      <c r="C258" s="108"/>
      <c r="D258" s="108"/>
      <c r="E258" s="108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</row>
    <row r="259" spans="1:100" ht="17.100000000000001" customHeight="1" x14ac:dyDescent="0.2">
      <c r="A259" s="108"/>
      <c r="B259" s="108"/>
      <c r="C259" s="108"/>
      <c r="D259" s="108"/>
      <c r="E259" s="108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</row>
    <row r="260" spans="1:100" ht="17.100000000000001" customHeight="1" x14ac:dyDescent="0.2">
      <c r="A260" s="108"/>
      <c r="B260" s="108"/>
      <c r="C260" s="108"/>
      <c r="D260" s="108"/>
      <c r="E260" s="108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</row>
    <row r="261" spans="1:100" ht="17.100000000000001" customHeight="1" x14ac:dyDescent="0.2">
      <c r="A261" s="108"/>
      <c r="B261" s="108"/>
      <c r="C261" s="108"/>
      <c r="D261" s="108"/>
      <c r="E261" s="108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</row>
    <row r="262" spans="1:100" ht="17.100000000000001" customHeight="1" x14ac:dyDescent="0.2">
      <c r="A262" s="108"/>
      <c r="B262" s="108"/>
      <c r="C262" s="108"/>
      <c r="D262" s="108"/>
      <c r="E262" s="108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</row>
    <row r="263" spans="1:100" ht="17.100000000000001" customHeight="1" x14ac:dyDescent="0.2">
      <c r="A263" s="108"/>
      <c r="B263" s="108"/>
      <c r="C263" s="108"/>
      <c r="D263" s="108"/>
      <c r="E263" s="108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</row>
    <row r="264" spans="1:100" ht="17.100000000000001" customHeight="1" x14ac:dyDescent="0.2">
      <c r="A264" s="108"/>
      <c r="B264" s="108"/>
      <c r="C264" s="108"/>
      <c r="D264" s="108"/>
      <c r="E264" s="108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</row>
    <row r="265" spans="1:100" ht="17.100000000000001" customHeight="1" x14ac:dyDescent="0.2">
      <c r="A265" s="108"/>
      <c r="B265" s="108"/>
      <c r="C265" s="108"/>
      <c r="D265" s="108"/>
      <c r="E265" s="108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</row>
    <row r="266" spans="1:100" ht="17.100000000000001" customHeight="1" x14ac:dyDescent="0.2">
      <c r="A266" s="108"/>
      <c r="B266" s="108"/>
      <c r="C266" s="108"/>
      <c r="D266" s="108"/>
      <c r="E266" s="108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</row>
    <row r="267" spans="1:100" ht="17.100000000000001" customHeight="1" x14ac:dyDescent="0.2">
      <c r="A267" s="108"/>
      <c r="B267" s="108"/>
      <c r="C267" s="108"/>
      <c r="D267" s="108"/>
      <c r="E267" s="108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</row>
    <row r="268" spans="1:100" ht="17.100000000000001" customHeight="1" x14ac:dyDescent="0.2">
      <c r="A268" s="108"/>
      <c r="B268" s="108"/>
      <c r="C268" s="108"/>
      <c r="D268" s="108"/>
      <c r="E268" s="108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</row>
    <row r="269" spans="1:100" ht="17.100000000000001" customHeight="1" x14ac:dyDescent="0.2">
      <c r="A269" s="108"/>
      <c r="B269" s="108"/>
      <c r="C269" s="108"/>
      <c r="D269" s="108"/>
      <c r="E269" s="108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</row>
    <row r="270" spans="1:100" ht="17.100000000000001" customHeight="1" x14ac:dyDescent="0.2">
      <c r="A270" s="108"/>
      <c r="B270" s="108"/>
      <c r="C270" s="108"/>
      <c r="D270" s="108"/>
      <c r="E270" s="108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</row>
    <row r="271" spans="1:100" ht="17.100000000000001" customHeight="1" x14ac:dyDescent="0.2">
      <c r="A271" s="108"/>
      <c r="B271" s="108"/>
      <c r="C271" s="108"/>
      <c r="D271" s="108"/>
      <c r="E271" s="108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</row>
    <row r="272" spans="1:100" ht="17.100000000000001" customHeight="1" x14ac:dyDescent="0.2">
      <c r="A272" s="108"/>
      <c r="B272" s="108"/>
      <c r="C272" s="108"/>
      <c r="D272" s="108"/>
      <c r="E272" s="108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</row>
    <row r="273" spans="1:100" ht="17.100000000000001" customHeight="1" x14ac:dyDescent="0.2">
      <c r="A273" s="108"/>
      <c r="B273" s="108"/>
      <c r="C273" s="108"/>
      <c r="D273" s="108"/>
      <c r="E273" s="108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</row>
    <row r="274" spans="1:100" ht="17.100000000000001" customHeight="1" x14ac:dyDescent="0.2">
      <c r="A274" s="108"/>
      <c r="B274" s="108"/>
      <c r="C274" s="108"/>
      <c r="D274" s="108"/>
      <c r="E274" s="108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</row>
    <row r="275" spans="1:100" ht="17.100000000000001" customHeight="1" x14ac:dyDescent="0.2">
      <c r="A275" s="108"/>
      <c r="B275" s="108"/>
      <c r="C275" s="108"/>
      <c r="D275" s="108"/>
      <c r="E275" s="108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</row>
    <row r="276" spans="1:100" ht="17.100000000000001" customHeight="1" x14ac:dyDescent="0.2">
      <c r="A276" s="108"/>
      <c r="B276" s="108"/>
      <c r="C276" s="108"/>
      <c r="D276" s="108"/>
      <c r="E276" s="108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</row>
    <row r="277" spans="1:100" ht="17.100000000000001" customHeight="1" x14ac:dyDescent="0.2">
      <c r="A277" s="108"/>
      <c r="B277" s="108"/>
      <c r="C277" s="108"/>
      <c r="D277" s="108"/>
      <c r="E277" s="108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</row>
    <row r="278" spans="1:100" ht="17.100000000000001" customHeight="1" x14ac:dyDescent="0.2">
      <c r="A278" s="108"/>
      <c r="B278" s="108"/>
      <c r="C278" s="108"/>
      <c r="D278" s="108"/>
      <c r="E278" s="108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</row>
    <row r="279" spans="1:100" ht="17.100000000000001" customHeight="1" x14ac:dyDescent="0.2">
      <c r="A279" s="108"/>
      <c r="B279" s="108"/>
      <c r="C279" s="108"/>
      <c r="D279" s="108"/>
      <c r="E279" s="108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</row>
    <row r="280" spans="1:100" ht="17.100000000000001" customHeight="1" x14ac:dyDescent="0.2">
      <c r="A280" s="108"/>
      <c r="B280" s="108"/>
      <c r="C280" s="108"/>
      <c r="D280" s="108"/>
      <c r="E280" s="108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</row>
    <row r="281" spans="1:100" ht="17.100000000000001" customHeight="1" x14ac:dyDescent="0.2">
      <c r="A281" s="108"/>
      <c r="B281" s="108"/>
      <c r="C281" s="108"/>
      <c r="D281" s="108"/>
      <c r="E281" s="108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</row>
    <row r="282" spans="1:100" ht="17.100000000000001" customHeight="1" x14ac:dyDescent="0.2">
      <c r="A282" s="108"/>
      <c r="B282" s="108"/>
      <c r="C282" s="108"/>
      <c r="D282" s="108"/>
      <c r="E282" s="108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</row>
    <row r="283" spans="1:100" ht="17.100000000000001" customHeight="1" x14ac:dyDescent="0.2">
      <c r="A283" s="108"/>
      <c r="B283" s="108"/>
      <c r="C283" s="108"/>
      <c r="D283" s="108"/>
      <c r="E283" s="108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</row>
    <row r="284" spans="1:100" ht="17.100000000000001" customHeight="1" x14ac:dyDescent="0.2">
      <c r="A284" s="108"/>
      <c r="B284" s="108"/>
      <c r="C284" s="108"/>
      <c r="D284" s="108"/>
      <c r="E284" s="108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</row>
    <row r="285" spans="1:100" ht="17.100000000000001" customHeight="1" x14ac:dyDescent="0.2">
      <c r="A285" s="108"/>
      <c r="B285" s="108"/>
      <c r="C285" s="108"/>
      <c r="D285" s="108"/>
      <c r="E285" s="108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</row>
    <row r="286" spans="1:100" ht="17.100000000000001" customHeight="1" x14ac:dyDescent="0.2">
      <c r="A286" s="108"/>
      <c r="B286" s="108"/>
      <c r="C286" s="108"/>
      <c r="D286" s="108"/>
      <c r="E286" s="108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</row>
    <row r="287" spans="1:100" ht="17.100000000000001" customHeight="1" x14ac:dyDescent="0.2">
      <c r="A287" s="108"/>
      <c r="B287" s="108"/>
      <c r="C287" s="108"/>
      <c r="D287" s="108"/>
      <c r="E287" s="108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</row>
    <row r="288" spans="1:100" ht="17.100000000000001" customHeight="1" x14ac:dyDescent="0.2">
      <c r="A288" s="108"/>
      <c r="B288" s="108"/>
      <c r="C288" s="108"/>
      <c r="D288" s="108"/>
      <c r="E288" s="108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</row>
    <row r="289" spans="1:100" ht="17.100000000000001" customHeight="1" x14ac:dyDescent="0.2">
      <c r="A289" s="108"/>
      <c r="B289" s="108"/>
      <c r="C289" s="108"/>
      <c r="D289" s="108"/>
      <c r="E289" s="108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</row>
    <row r="290" spans="1:100" ht="17.100000000000001" customHeight="1" x14ac:dyDescent="0.2">
      <c r="A290" s="108"/>
      <c r="B290" s="108"/>
      <c r="C290" s="108"/>
      <c r="D290" s="108"/>
      <c r="E290" s="108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</row>
    <row r="291" spans="1:100" ht="17.100000000000001" customHeight="1" x14ac:dyDescent="0.2">
      <c r="A291" s="108"/>
      <c r="B291" s="108"/>
      <c r="C291" s="108"/>
      <c r="D291" s="108"/>
      <c r="E291" s="108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</row>
    <row r="292" spans="1:100" ht="17.100000000000001" customHeight="1" x14ac:dyDescent="0.2">
      <c r="A292" s="108"/>
      <c r="B292" s="108"/>
      <c r="C292" s="108"/>
      <c r="D292" s="108"/>
      <c r="E292" s="108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</row>
    <row r="293" spans="1:100" ht="17.100000000000001" customHeight="1" x14ac:dyDescent="0.2">
      <c r="A293" s="108"/>
      <c r="B293" s="108"/>
      <c r="C293" s="108"/>
      <c r="D293" s="108"/>
      <c r="E293" s="108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</row>
    <row r="294" spans="1:100" ht="17.100000000000001" customHeight="1" x14ac:dyDescent="0.2">
      <c r="A294" s="108"/>
      <c r="B294" s="108"/>
      <c r="C294" s="108"/>
      <c r="D294" s="108"/>
      <c r="E294" s="108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</row>
    <row r="295" spans="1:100" ht="17.100000000000001" customHeight="1" x14ac:dyDescent="0.2">
      <c r="A295" s="108"/>
      <c r="B295" s="108"/>
      <c r="C295" s="108"/>
      <c r="D295" s="108"/>
      <c r="E295" s="108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</row>
    <row r="296" spans="1:100" ht="17.100000000000001" customHeight="1" x14ac:dyDescent="0.2">
      <c r="A296" s="108"/>
      <c r="B296" s="108"/>
      <c r="C296" s="108"/>
      <c r="D296" s="108"/>
      <c r="E296" s="108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</row>
    <row r="297" spans="1:100" ht="17.100000000000001" customHeight="1" x14ac:dyDescent="0.2">
      <c r="A297" s="108"/>
      <c r="B297" s="108"/>
      <c r="C297" s="108"/>
      <c r="D297" s="108"/>
      <c r="E297" s="108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</row>
    <row r="298" spans="1:100" ht="17.100000000000001" customHeight="1" x14ac:dyDescent="0.2">
      <c r="A298" s="108"/>
      <c r="B298" s="108"/>
      <c r="C298" s="108"/>
      <c r="D298" s="108"/>
      <c r="E298" s="108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</row>
    <row r="299" spans="1:100" ht="17.100000000000001" customHeight="1" x14ac:dyDescent="0.2">
      <c r="A299" s="108"/>
      <c r="B299" s="108"/>
      <c r="C299" s="108"/>
      <c r="D299" s="108"/>
      <c r="E299" s="108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</row>
    <row r="300" spans="1:100" ht="17.100000000000001" customHeight="1" x14ac:dyDescent="0.2">
      <c r="A300" s="108"/>
      <c r="B300" s="108"/>
      <c r="C300" s="108"/>
      <c r="D300" s="108"/>
      <c r="E300" s="108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</row>
    <row r="301" spans="1:100" ht="17.100000000000001" customHeight="1" x14ac:dyDescent="0.2">
      <c r="A301" s="108"/>
      <c r="B301" s="108"/>
      <c r="C301" s="108"/>
      <c r="D301" s="108"/>
      <c r="E301" s="108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</row>
    <row r="302" spans="1:100" ht="17.100000000000001" customHeight="1" x14ac:dyDescent="0.2">
      <c r="A302" s="108"/>
      <c r="B302" s="108"/>
      <c r="C302" s="108"/>
      <c r="D302" s="108"/>
      <c r="E302" s="108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08"/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</row>
    <row r="303" spans="1:100" ht="17.100000000000001" customHeight="1" x14ac:dyDescent="0.2">
      <c r="A303" s="108"/>
      <c r="B303" s="108"/>
      <c r="C303" s="108"/>
      <c r="D303" s="108"/>
      <c r="E303" s="108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</row>
    <row r="304" spans="1:100" ht="17.100000000000001" customHeight="1" x14ac:dyDescent="0.2">
      <c r="A304" s="108"/>
      <c r="B304" s="108"/>
      <c r="C304" s="108"/>
      <c r="D304" s="108"/>
      <c r="E304" s="108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</row>
    <row r="305" spans="1:100" ht="17.100000000000001" customHeight="1" x14ac:dyDescent="0.2">
      <c r="A305" s="108"/>
      <c r="B305" s="108"/>
      <c r="C305" s="108"/>
      <c r="D305" s="108"/>
      <c r="E305" s="108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</row>
    <row r="306" spans="1:100" ht="17.100000000000001" customHeight="1" x14ac:dyDescent="0.2">
      <c r="A306" s="108"/>
      <c r="B306" s="108"/>
      <c r="C306" s="108"/>
      <c r="D306" s="108"/>
      <c r="E306" s="108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</row>
    <row r="307" spans="1:100" ht="17.100000000000001" customHeight="1" x14ac:dyDescent="0.2">
      <c r="A307" s="108"/>
      <c r="B307" s="108"/>
      <c r="C307" s="108"/>
      <c r="D307" s="108"/>
      <c r="E307" s="108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</row>
    <row r="308" spans="1:100" ht="17.100000000000001" customHeight="1" x14ac:dyDescent="0.2">
      <c r="A308" s="108"/>
      <c r="B308" s="108"/>
      <c r="C308" s="108"/>
      <c r="D308" s="108"/>
      <c r="E308" s="108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</row>
    <row r="309" spans="1:100" ht="17.100000000000001" customHeight="1" x14ac:dyDescent="0.2">
      <c r="A309" s="108"/>
      <c r="B309" s="108"/>
      <c r="C309" s="108"/>
      <c r="D309" s="108"/>
      <c r="E309" s="108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</row>
    <row r="310" spans="1:100" ht="17.100000000000001" customHeight="1" x14ac:dyDescent="0.2">
      <c r="A310" s="108"/>
      <c r="B310" s="108"/>
      <c r="C310" s="108"/>
      <c r="D310" s="108"/>
      <c r="E310" s="108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</row>
    <row r="311" spans="1:100" ht="17.100000000000001" customHeight="1" x14ac:dyDescent="0.2">
      <c r="A311" s="108"/>
      <c r="B311" s="108"/>
      <c r="C311" s="108"/>
      <c r="D311" s="108"/>
      <c r="E311" s="108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</row>
    <row r="312" spans="1:100" ht="17.100000000000001" customHeight="1" x14ac:dyDescent="0.2">
      <c r="A312" s="108"/>
      <c r="B312" s="108"/>
      <c r="C312" s="108"/>
      <c r="D312" s="108"/>
      <c r="E312" s="108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</row>
    <row r="313" spans="1:100" ht="17.100000000000001" customHeight="1" x14ac:dyDescent="0.2">
      <c r="A313" s="108"/>
      <c r="B313" s="108"/>
      <c r="C313" s="108"/>
      <c r="D313" s="108"/>
      <c r="E313" s="108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</row>
    <row r="314" spans="1:100" ht="17.100000000000001" customHeight="1" x14ac:dyDescent="0.2">
      <c r="A314" s="108"/>
      <c r="B314" s="108"/>
      <c r="C314" s="108"/>
      <c r="D314" s="108"/>
      <c r="E314" s="108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</row>
    <row r="315" spans="1:100" ht="17.100000000000001" customHeight="1" x14ac:dyDescent="0.2">
      <c r="A315" s="108"/>
      <c r="B315" s="108"/>
      <c r="C315" s="108"/>
      <c r="D315" s="108"/>
      <c r="E315" s="108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</row>
    <row r="316" spans="1:100" ht="17.100000000000001" customHeight="1" x14ac:dyDescent="0.2">
      <c r="A316" s="108"/>
      <c r="B316" s="108"/>
      <c r="C316" s="108"/>
      <c r="D316" s="108"/>
      <c r="E316" s="108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</row>
    <row r="317" spans="1:100" ht="17.100000000000001" customHeight="1" x14ac:dyDescent="0.2">
      <c r="A317" s="108"/>
      <c r="B317" s="108"/>
      <c r="C317" s="108"/>
      <c r="D317" s="108"/>
      <c r="E317" s="108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</row>
    <row r="318" spans="1:100" ht="17.100000000000001" customHeight="1" x14ac:dyDescent="0.2">
      <c r="A318" s="108"/>
      <c r="B318" s="108"/>
      <c r="C318" s="108"/>
      <c r="D318" s="108"/>
      <c r="E318" s="108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</row>
    <row r="319" spans="1:100" ht="17.100000000000001" customHeight="1" x14ac:dyDescent="0.2">
      <c r="A319" s="108"/>
      <c r="B319" s="108"/>
      <c r="C319" s="108"/>
      <c r="D319" s="108"/>
      <c r="E319" s="108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</row>
    <row r="320" spans="1:100" ht="17.100000000000001" customHeight="1" x14ac:dyDescent="0.2">
      <c r="A320" s="108"/>
      <c r="B320" s="108"/>
      <c r="C320" s="108"/>
      <c r="D320" s="108"/>
      <c r="E320" s="108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</row>
    <row r="321" spans="1:100" ht="17.100000000000001" customHeight="1" x14ac:dyDescent="0.2">
      <c r="A321" s="108"/>
      <c r="B321" s="108"/>
      <c r="C321" s="108"/>
      <c r="D321" s="108"/>
      <c r="E321" s="108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</row>
    <row r="322" spans="1:100" ht="17.100000000000001" customHeight="1" x14ac:dyDescent="0.2">
      <c r="A322" s="108"/>
      <c r="B322" s="108"/>
      <c r="C322" s="108"/>
      <c r="D322" s="108"/>
      <c r="E322" s="108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</row>
    <row r="323" spans="1:100" ht="17.100000000000001" customHeight="1" x14ac:dyDescent="0.2">
      <c r="A323" s="108"/>
      <c r="B323" s="108"/>
      <c r="C323" s="108"/>
      <c r="D323" s="108"/>
      <c r="E323" s="108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</row>
    <row r="324" spans="1:100" ht="17.100000000000001" customHeight="1" x14ac:dyDescent="0.2">
      <c r="A324" s="108"/>
      <c r="B324" s="108"/>
      <c r="C324" s="108"/>
      <c r="D324" s="108"/>
      <c r="E324" s="108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</row>
    <row r="325" spans="1:100" ht="17.100000000000001" customHeight="1" x14ac:dyDescent="0.2">
      <c r="A325" s="108"/>
      <c r="B325" s="108"/>
      <c r="C325" s="108"/>
      <c r="D325" s="108"/>
      <c r="E325" s="108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</row>
    <row r="326" spans="1:100" ht="17.100000000000001" customHeight="1" x14ac:dyDescent="0.2">
      <c r="A326" s="108"/>
      <c r="B326" s="108"/>
      <c r="C326" s="108"/>
      <c r="D326" s="108"/>
      <c r="E326" s="108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</row>
    <row r="327" spans="1:100" ht="17.100000000000001" customHeight="1" x14ac:dyDescent="0.2">
      <c r="A327" s="108"/>
      <c r="B327" s="108"/>
      <c r="C327" s="108"/>
      <c r="D327" s="108"/>
      <c r="E327" s="108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</row>
    <row r="328" spans="1:100" ht="17.100000000000001" customHeight="1" x14ac:dyDescent="0.2">
      <c r="A328" s="108"/>
      <c r="B328" s="108"/>
      <c r="C328" s="108"/>
      <c r="D328" s="108"/>
      <c r="E328" s="108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</row>
    <row r="329" spans="1:100" ht="17.100000000000001" customHeight="1" x14ac:dyDescent="0.2">
      <c r="A329" s="108"/>
      <c r="B329" s="108"/>
      <c r="C329" s="108"/>
      <c r="D329" s="108"/>
      <c r="E329" s="108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</row>
    <row r="330" spans="1:100" ht="17.100000000000001" customHeight="1" x14ac:dyDescent="0.2">
      <c r="A330" s="108"/>
      <c r="B330" s="108"/>
      <c r="C330" s="108"/>
      <c r="D330" s="108"/>
      <c r="E330" s="108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</row>
    <row r="331" spans="1:100" ht="17.100000000000001" customHeight="1" x14ac:dyDescent="0.2">
      <c r="A331" s="108"/>
      <c r="B331" s="108"/>
      <c r="C331" s="108"/>
      <c r="D331" s="108"/>
      <c r="E331" s="108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E331" s="108"/>
      <c r="BF331" s="108"/>
      <c r="BG331" s="108"/>
      <c r="BH331" s="108"/>
      <c r="BI331" s="108"/>
      <c r="BJ331" s="108"/>
      <c r="BK331" s="108"/>
      <c r="BL331" s="108"/>
      <c r="BM331" s="108"/>
      <c r="BN331" s="108"/>
      <c r="BO331" s="108"/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</row>
    <row r="332" spans="1:100" ht="17.100000000000001" customHeight="1" x14ac:dyDescent="0.2">
      <c r="A332" s="108"/>
      <c r="B332" s="108"/>
      <c r="C332" s="108"/>
      <c r="D332" s="108"/>
      <c r="E332" s="108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</row>
    <row r="333" spans="1:100" ht="17.100000000000001" customHeight="1" x14ac:dyDescent="0.2">
      <c r="A333" s="108"/>
      <c r="B333" s="108"/>
      <c r="C333" s="108"/>
      <c r="D333" s="108"/>
      <c r="E333" s="108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</row>
    <row r="334" spans="1:100" ht="17.100000000000001" customHeight="1" x14ac:dyDescent="0.2">
      <c r="A334" s="108"/>
      <c r="B334" s="108"/>
      <c r="C334" s="108"/>
      <c r="D334" s="108"/>
      <c r="E334" s="108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</row>
    <row r="335" spans="1:100" ht="17.100000000000001" customHeight="1" x14ac:dyDescent="0.2">
      <c r="A335" s="108"/>
      <c r="B335" s="108"/>
      <c r="C335" s="108"/>
      <c r="D335" s="108"/>
      <c r="E335" s="108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</row>
    <row r="336" spans="1:100" ht="17.100000000000001" customHeight="1" x14ac:dyDescent="0.2">
      <c r="A336" s="108"/>
      <c r="B336" s="108"/>
      <c r="C336" s="108"/>
      <c r="D336" s="108"/>
      <c r="E336" s="108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</row>
    <row r="337" spans="1:100" ht="17.100000000000001" customHeight="1" x14ac:dyDescent="0.2">
      <c r="A337" s="108"/>
      <c r="B337" s="108"/>
      <c r="C337" s="108"/>
      <c r="D337" s="108"/>
      <c r="E337" s="108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</row>
    <row r="338" spans="1:100" ht="17.100000000000001" customHeight="1" x14ac:dyDescent="0.2">
      <c r="A338" s="108"/>
      <c r="B338" s="108"/>
      <c r="C338" s="108"/>
      <c r="D338" s="108"/>
      <c r="E338" s="108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</row>
    <row r="339" spans="1:100" ht="17.100000000000001" customHeight="1" x14ac:dyDescent="0.2">
      <c r="A339" s="108"/>
      <c r="B339" s="108"/>
      <c r="C339" s="108"/>
      <c r="D339" s="108"/>
      <c r="E339" s="108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</row>
    <row r="340" spans="1:100" ht="17.100000000000001" customHeight="1" x14ac:dyDescent="0.2">
      <c r="A340" s="108"/>
      <c r="B340" s="108"/>
      <c r="C340" s="108"/>
      <c r="D340" s="108"/>
      <c r="E340" s="108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</row>
    <row r="341" spans="1:100" ht="17.100000000000001" customHeight="1" x14ac:dyDescent="0.2">
      <c r="A341" s="108"/>
      <c r="B341" s="108"/>
      <c r="C341" s="108"/>
      <c r="D341" s="108"/>
      <c r="E341" s="108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</row>
    <row r="342" spans="1:100" ht="17.100000000000001" customHeight="1" x14ac:dyDescent="0.2">
      <c r="A342" s="108"/>
      <c r="B342" s="108"/>
      <c r="C342" s="108"/>
      <c r="D342" s="108"/>
      <c r="E342" s="108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</row>
    <row r="343" spans="1:100" ht="17.100000000000001" customHeight="1" x14ac:dyDescent="0.2">
      <c r="A343" s="108"/>
      <c r="B343" s="108"/>
      <c r="C343" s="108"/>
      <c r="D343" s="108"/>
      <c r="E343" s="108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</row>
    <row r="344" spans="1:100" ht="17.100000000000001" customHeight="1" x14ac:dyDescent="0.2">
      <c r="A344" s="108"/>
      <c r="B344" s="108"/>
      <c r="C344" s="108"/>
      <c r="D344" s="108"/>
      <c r="E344" s="108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</row>
    <row r="345" spans="1:100" ht="17.100000000000001" customHeight="1" x14ac:dyDescent="0.2">
      <c r="A345" s="108"/>
      <c r="B345" s="108"/>
      <c r="C345" s="108"/>
      <c r="D345" s="108"/>
      <c r="E345" s="108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</row>
    <row r="346" spans="1:100" ht="17.100000000000001" customHeight="1" x14ac:dyDescent="0.2">
      <c r="A346" s="108"/>
      <c r="B346" s="108"/>
      <c r="C346" s="108"/>
      <c r="D346" s="108"/>
      <c r="E346" s="108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</row>
    <row r="347" spans="1:100" ht="17.100000000000001" customHeight="1" x14ac:dyDescent="0.2">
      <c r="A347" s="108"/>
      <c r="B347" s="108"/>
      <c r="C347" s="108"/>
      <c r="D347" s="108"/>
      <c r="E347" s="108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  <c r="BK347" s="108"/>
      <c r="BL347" s="108"/>
      <c r="BM347" s="108"/>
      <c r="BN347" s="108"/>
      <c r="BO347" s="108"/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</row>
    <row r="348" spans="1:100" ht="17.100000000000001" customHeight="1" x14ac:dyDescent="0.2">
      <c r="A348" s="108"/>
      <c r="B348" s="108"/>
      <c r="C348" s="108"/>
      <c r="D348" s="108"/>
      <c r="E348" s="108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</row>
    <row r="349" spans="1:100" ht="17.100000000000001" customHeight="1" x14ac:dyDescent="0.2">
      <c r="A349" s="108"/>
      <c r="B349" s="108"/>
      <c r="C349" s="108"/>
      <c r="D349" s="108"/>
      <c r="E349" s="108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E349" s="108"/>
      <c r="BF349" s="108"/>
      <c r="BG349" s="108"/>
      <c r="BH349" s="108"/>
      <c r="BI349" s="108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</row>
    <row r="350" spans="1:100" ht="17.100000000000001" customHeight="1" x14ac:dyDescent="0.2">
      <c r="A350" s="108"/>
      <c r="B350" s="108"/>
      <c r="C350" s="108"/>
      <c r="D350" s="108"/>
      <c r="E350" s="108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</row>
    <row r="351" spans="1:100" ht="17.100000000000001" customHeight="1" x14ac:dyDescent="0.2">
      <c r="A351" s="108"/>
      <c r="B351" s="108"/>
      <c r="C351" s="108"/>
      <c r="D351" s="108"/>
      <c r="E351" s="108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</row>
    <row r="352" spans="1:100" ht="17.100000000000001" customHeight="1" x14ac:dyDescent="0.2">
      <c r="A352" s="108"/>
      <c r="B352" s="108"/>
      <c r="C352" s="108"/>
      <c r="D352" s="108"/>
      <c r="E352" s="108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</row>
    <row r="353" spans="1:100" ht="17.100000000000001" customHeight="1" x14ac:dyDescent="0.2">
      <c r="A353" s="108"/>
      <c r="B353" s="108"/>
      <c r="C353" s="108"/>
      <c r="D353" s="108"/>
      <c r="E353" s="108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</row>
    <row r="354" spans="1:100" ht="17.100000000000001" customHeight="1" x14ac:dyDescent="0.2">
      <c r="A354" s="108"/>
      <c r="B354" s="108"/>
      <c r="C354" s="108"/>
      <c r="D354" s="108"/>
      <c r="E354" s="108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</row>
    <row r="355" spans="1:100" ht="17.100000000000001" customHeight="1" x14ac:dyDescent="0.2">
      <c r="A355" s="108"/>
      <c r="B355" s="108"/>
      <c r="C355" s="108"/>
      <c r="D355" s="108"/>
      <c r="E355" s="108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</row>
    <row r="356" spans="1:100" ht="17.100000000000001" customHeight="1" x14ac:dyDescent="0.2">
      <c r="A356" s="108"/>
      <c r="B356" s="108"/>
      <c r="C356" s="108"/>
      <c r="D356" s="108"/>
      <c r="E356" s="108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</row>
    <row r="357" spans="1:100" ht="17.100000000000001" customHeight="1" x14ac:dyDescent="0.2">
      <c r="A357" s="108"/>
      <c r="B357" s="108"/>
      <c r="C357" s="108"/>
      <c r="D357" s="108"/>
      <c r="E357" s="108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</row>
    <row r="358" spans="1:100" ht="17.100000000000001" customHeight="1" x14ac:dyDescent="0.2">
      <c r="A358" s="108"/>
      <c r="B358" s="108"/>
      <c r="C358" s="108"/>
      <c r="D358" s="108"/>
      <c r="E358" s="108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</row>
    <row r="359" spans="1:100" ht="17.100000000000001" customHeight="1" x14ac:dyDescent="0.2">
      <c r="A359" s="108"/>
      <c r="B359" s="108"/>
      <c r="C359" s="108"/>
      <c r="D359" s="108"/>
      <c r="E359" s="108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</row>
    <row r="360" spans="1:100" ht="17.100000000000001" customHeight="1" x14ac:dyDescent="0.2">
      <c r="A360" s="108"/>
      <c r="B360" s="108"/>
      <c r="C360" s="108"/>
      <c r="D360" s="108"/>
      <c r="E360" s="108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</row>
    <row r="361" spans="1:100" ht="17.100000000000001" customHeight="1" x14ac:dyDescent="0.2">
      <c r="A361" s="108"/>
      <c r="B361" s="108"/>
      <c r="C361" s="108"/>
      <c r="D361" s="108"/>
      <c r="E361" s="108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</row>
    <row r="362" spans="1:100" ht="17.100000000000001" customHeight="1" x14ac:dyDescent="0.2">
      <c r="A362" s="108"/>
      <c r="B362" s="108"/>
      <c r="C362" s="108"/>
      <c r="D362" s="108"/>
      <c r="E362" s="108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</row>
    <row r="363" spans="1:100" ht="17.100000000000001" customHeight="1" x14ac:dyDescent="0.2">
      <c r="A363" s="108"/>
      <c r="B363" s="108"/>
      <c r="C363" s="108"/>
      <c r="D363" s="108"/>
      <c r="E363" s="108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</row>
    <row r="364" spans="1:100" ht="17.100000000000001" customHeight="1" x14ac:dyDescent="0.2">
      <c r="A364" s="108"/>
      <c r="B364" s="108"/>
      <c r="C364" s="108"/>
      <c r="D364" s="108"/>
      <c r="E364" s="108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</row>
    <row r="365" spans="1:100" ht="17.100000000000001" customHeight="1" x14ac:dyDescent="0.2">
      <c r="A365" s="108"/>
      <c r="B365" s="108"/>
      <c r="C365" s="108"/>
      <c r="D365" s="108"/>
      <c r="E365" s="108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</row>
    <row r="366" spans="1:100" ht="17.100000000000001" customHeight="1" x14ac:dyDescent="0.2">
      <c r="A366" s="108"/>
      <c r="B366" s="108"/>
      <c r="C366" s="108"/>
      <c r="D366" s="108"/>
      <c r="E366" s="108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</row>
    <row r="367" spans="1:100" ht="17.100000000000001" customHeight="1" x14ac:dyDescent="0.2">
      <c r="A367" s="108"/>
      <c r="B367" s="108"/>
      <c r="C367" s="108"/>
      <c r="D367" s="108"/>
      <c r="E367" s="108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</row>
    <row r="368" spans="1:100" ht="17.100000000000001" customHeight="1" x14ac:dyDescent="0.2">
      <c r="A368" s="108"/>
      <c r="B368" s="108"/>
      <c r="C368" s="108"/>
      <c r="D368" s="108"/>
      <c r="E368" s="108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</row>
    <row r="369" spans="1:100" ht="17.100000000000001" customHeight="1" x14ac:dyDescent="0.2">
      <c r="A369" s="108"/>
      <c r="B369" s="108"/>
      <c r="C369" s="108"/>
      <c r="D369" s="108"/>
      <c r="E369" s="108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</row>
    <row r="370" spans="1:100" ht="17.100000000000001" customHeight="1" x14ac:dyDescent="0.2">
      <c r="A370" s="108"/>
      <c r="B370" s="108"/>
      <c r="C370" s="108"/>
      <c r="D370" s="108"/>
      <c r="E370" s="108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</row>
    <row r="371" spans="1:100" ht="17.100000000000001" customHeight="1" x14ac:dyDescent="0.2">
      <c r="A371" s="108"/>
      <c r="B371" s="108"/>
      <c r="C371" s="108"/>
      <c r="D371" s="108"/>
      <c r="E371" s="108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</row>
    <row r="372" spans="1:100" ht="17.100000000000001" customHeight="1" x14ac:dyDescent="0.2">
      <c r="A372" s="108"/>
      <c r="B372" s="108"/>
      <c r="C372" s="108"/>
      <c r="D372" s="108"/>
      <c r="E372" s="108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</row>
    <row r="373" spans="1:100" ht="17.100000000000001" customHeight="1" x14ac:dyDescent="0.2">
      <c r="A373" s="108"/>
      <c r="B373" s="108"/>
      <c r="C373" s="108"/>
      <c r="D373" s="108"/>
      <c r="E373" s="108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</row>
    <row r="374" spans="1:100" ht="17.100000000000001" customHeight="1" x14ac:dyDescent="0.2">
      <c r="A374" s="108"/>
      <c r="B374" s="108"/>
      <c r="C374" s="108"/>
      <c r="D374" s="108"/>
      <c r="E374" s="108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</row>
    <row r="375" spans="1:100" ht="17.100000000000001" customHeight="1" x14ac:dyDescent="0.2">
      <c r="A375" s="108"/>
      <c r="B375" s="108"/>
      <c r="C375" s="108"/>
      <c r="D375" s="108"/>
      <c r="E375" s="108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</row>
    <row r="376" spans="1:100" ht="17.100000000000001" customHeight="1" x14ac:dyDescent="0.2">
      <c r="A376" s="108"/>
      <c r="B376" s="108"/>
      <c r="C376" s="108"/>
      <c r="D376" s="108"/>
      <c r="E376" s="108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</row>
    <row r="377" spans="1:100" ht="17.100000000000001" customHeight="1" x14ac:dyDescent="0.2">
      <c r="A377" s="108"/>
      <c r="B377" s="108"/>
      <c r="C377" s="108"/>
      <c r="D377" s="108"/>
      <c r="E377" s="108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</row>
    <row r="378" spans="1:100" ht="17.100000000000001" customHeight="1" x14ac:dyDescent="0.2">
      <c r="A378" s="108"/>
      <c r="B378" s="108"/>
      <c r="C378" s="108"/>
      <c r="D378" s="108"/>
      <c r="E378" s="108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</row>
    <row r="379" spans="1:100" ht="17.100000000000001" customHeight="1" x14ac:dyDescent="0.2">
      <c r="A379" s="108"/>
      <c r="B379" s="108"/>
      <c r="C379" s="108"/>
      <c r="D379" s="108"/>
      <c r="E379" s="108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</row>
    <row r="380" spans="1:100" ht="17.100000000000001" customHeight="1" x14ac:dyDescent="0.2">
      <c r="A380" s="108"/>
      <c r="B380" s="108"/>
      <c r="C380" s="108"/>
      <c r="D380" s="108"/>
      <c r="E380" s="108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</row>
    <row r="381" spans="1:100" ht="17.100000000000001" customHeight="1" x14ac:dyDescent="0.2">
      <c r="A381" s="108"/>
      <c r="B381" s="108"/>
      <c r="C381" s="108"/>
      <c r="D381" s="108"/>
      <c r="E381" s="108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</row>
    <row r="382" spans="1:100" ht="17.100000000000001" customHeight="1" x14ac:dyDescent="0.2">
      <c r="A382" s="108"/>
      <c r="B382" s="108"/>
      <c r="C382" s="108"/>
      <c r="D382" s="108"/>
      <c r="E382" s="108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/>
      <c r="BK382" s="108"/>
      <c r="BL382" s="108"/>
      <c r="BM382" s="108"/>
      <c r="BN382" s="108"/>
      <c r="BO382" s="108"/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</row>
    <row r="383" spans="1:100" ht="17.100000000000001" customHeight="1" x14ac:dyDescent="0.2">
      <c r="A383" s="108"/>
      <c r="B383" s="108"/>
      <c r="C383" s="108"/>
      <c r="D383" s="108"/>
      <c r="E383" s="108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</row>
    <row r="384" spans="1:100" ht="17.100000000000001" customHeight="1" x14ac:dyDescent="0.2">
      <c r="A384" s="108"/>
      <c r="B384" s="108"/>
      <c r="C384" s="108"/>
      <c r="D384" s="108"/>
      <c r="E384" s="108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</row>
    <row r="385" spans="1:100" ht="17.100000000000001" customHeight="1" x14ac:dyDescent="0.2">
      <c r="A385" s="108"/>
      <c r="B385" s="108"/>
      <c r="C385" s="108"/>
      <c r="D385" s="108"/>
      <c r="E385" s="108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</row>
    <row r="386" spans="1:100" ht="17.100000000000001" customHeight="1" x14ac:dyDescent="0.2">
      <c r="A386" s="108"/>
      <c r="B386" s="108"/>
      <c r="C386" s="108"/>
      <c r="D386" s="108"/>
      <c r="E386" s="108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</row>
    <row r="387" spans="1:100" ht="17.100000000000001" customHeight="1" x14ac:dyDescent="0.2">
      <c r="A387" s="108"/>
      <c r="B387" s="108"/>
      <c r="C387" s="108"/>
      <c r="D387" s="108"/>
      <c r="E387" s="108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</row>
    <row r="388" spans="1:100" ht="17.100000000000001" customHeight="1" x14ac:dyDescent="0.2">
      <c r="A388" s="108"/>
      <c r="B388" s="108"/>
      <c r="C388" s="108"/>
      <c r="D388" s="108"/>
      <c r="E388" s="108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</row>
    <row r="389" spans="1:100" ht="17.100000000000001" customHeight="1" x14ac:dyDescent="0.2">
      <c r="A389" s="108"/>
      <c r="B389" s="108"/>
      <c r="C389" s="108"/>
      <c r="D389" s="108"/>
      <c r="E389" s="108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</row>
    <row r="390" spans="1:100" ht="17.100000000000001" customHeight="1" x14ac:dyDescent="0.2">
      <c r="A390" s="108"/>
      <c r="B390" s="108"/>
      <c r="C390" s="108"/>
      <c r="D390" s="108"/>
      <c r="E390" s="108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</row>
    <row r="391" spans="1:100" ht="17.100000000000001" customHeight="1" x14ac:dyDescent="0.2">
      <c r="A391" s="108"/>
      <c r="B391" s="108"/>
      <c r="C391" s="108"/>
      <c r="D391" s="108"/>
      <c r="E391" s="108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</row>
    <row r="392" spans="1:100" ht="17.100000000000001" customHeight="1" x14ac:dyDescent="0.2">
      <c r="A392" s="108"/>
      <c r="B392" s="108"/>
      <c r="C392" s="108"/>
      <c r="D392" s="108"/>
      <c r="E392" s="108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</row>
    <row r="393" spans="1:100" ht="17.100000000000001" customHeight="1" x14ac:dyDescent="0.2">
      <c r="A393" s="108"/>
      <c r="B393" s="108"/>
      <c r="C393" s="108"/>
      <c r="D393" s="108"/>
      <c r="E393" s="108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</row>
    <row r="394" spans="1:100" ht="17.100000000000001" customHeight="1" x14ac:dyDescent="0.2">
      <c r="A394" s="108"/>
      <c r="B394" s="108"/>
      <c r="C394" s="108"/>
      <c r="D394" s="108"/>
      <c r="E394" s="108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</row>
    <row r="395" spans="1:100" ht="17.100000000000001" customHeight="1" x14ac:dyDescent="0.2">
      <c r="A395" s="108"/>
      <c r="B395" s="108"/>
      <c r="C395" s="108"/>
      <c r="D395" s="108"/>
      <c r="E395" s="108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E395" s="108"/>
      <c r="BF395" s="108"/>
      <c r="BG395" s="108"/>
      <c r="BH395" s="108"/>
      <c r="BI395" s="108"/>
      <c r="BJ395" s="108"/>
      <c r="BK395" s="108"/>
      <c r="BL395" s="108"/>
      <c r="BM395" s="108"/>
      <c r="BN395" s="108"/>
      <c r="BO395" s="108"/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</row>
    <row r="396" spans="1:100" ht="17.100000000000001" customHeight="1" x14ac:dyDescent="0.2">
      <c r="A396" s="108"/>
      <c r="B396" s="108"/>
      <c r="C396" s="108"/>
      <c r="D396" s="108"/>
      <c r="E396" s="108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E396" s="108"/>
      <c r="BF396" s="108"/>
      <c r="BG396" s="108"/>
      <c r="BH396" s="108"/>
      <c r="BI396" s="108"/>
      <c r="BJ396" s="108"/>
      <c r="BK396" s="108"/>
      <c r="BL396" s="108"/>
      <c r="BM396" s="108"/>
      <c r="BN396" s="108"/>
      <c r="BO396" s="108"/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</row>
    <row r="397" spans="1:100" ht="17.100000000000001" customHeight="1" x14ac:dyDescent="0.2">
      <c r="A397" s="108"/>
      <c r="B397" s="108"/>
      <c r="C397" s="108"/>
      <c r="D397" s="108"/>
      <c r="E397" s="108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E397" s="108"/>
      <c r="BF397" s="108"/>
      <c r="BG397" s="108"/>
      <c r="BH397" s="108"/>
      <c r="BI397" s="108"/>
      <c r="BJ397" s="108"/>
      <c r="BK397" s="108"/>
      <c r="BL397" s="108"/>
      <c r="BM397" s="108"/>
      <c r="BN397" s="108"/>
      <c r="BO397" s="108"/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</row>
    <row r="398" spans="1:100" ht="17.100000000000001" customHeight="1" x14ac:dyDescent="0.2">
      <c r="A398" s="108"/>
      <c r="B398" s="108"/>
      <c r="C398" s="108"/>
      <c r="D398" s="108"/>
      <c r="E398" s="108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  <c r="BF398" s="108"/>
      <c r="BG398" s="108"/>
      <c r="BH398" s="108"/>
      <c r="BI398" s="108"/>
      <c r="BJ398" s="108"/>
      <c r="BK398" s="108"/>
      <c r="BL398" s="108"/>
      <c r="BM398" s="108"/>
      <c r="BN398" s="108"/>
      <c r="BO398" s="108"/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</row>
    <row r="399" spans="1:100" ht="17.100000000000001" customHeight="1" x14ac:dyDescent="0.2">
      <c r="A399" s="108"/>
      <c r="B399" s="108"/>
      <c r="C399" s="108"/>
      <c r="D399" s="108"/>
      <c r="E399" s="108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8"/>
      <c r="BL399" s="108"/>
      <c r="BM399" s="108"/>
      <c r="BN399" s="108"/>
      <c r="BO399" s="108"/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</row>
    <row r="400" spans="1:100" ht="17.100000000000001" customHeight="1" x14ac:dyDescent="0.2">
      <c r="A400" s="108"/>
      <c r="B400" s="108"/>
      <c r="C400" s="108"/>
      <c r="D400" s="108"/>
      <c r="E400" s="108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/>
      <c r="BK400" s="108"/>
      <c r="BL400" s="108"/>
      <c r="BM400" s="108"/>
      <c r="BN400" s="108"/>
      <c r="BO400" s="108"/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</row>
    <row r="401" spans="1:100" ht="17.100000000000001" customHeight="1" x14ac:dyDescent="0.2">
      <c r="A401" s="108"/>
      <c r="B401" s="108"/>
      <c r="C401" s="108"/>
      <c r="D401" s="108"/>
      <c r="E401" s="108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8"/>
      <c r="BL401" s="108"/>
      <c r="BM401" s="108"/>
      <c r="BN401" s="108"/>
      <c r="BO401" s="108"/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</row>
    <row r="402" spans="1:100" ht="17.100000000000001" customHeight="1" x14ac:dyDescent="0.2">
      <c r="A402" s="108"/>
      <c r="B402" s="108"/>
      <c r="C402" s="108"/>
      <c r="D402" s="108"/>
      <c r="E402" s="108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</row>
    <row r="403" spans="1:100" ht="17.100000000000001" customHeight="1" x14ac:dyDescent="0.2">
      <c r="A403" s="108"/>
      <c r="B403" s="108"/>
      <c r="C403" s="108"/>
      <c r="D403" s="108"/>
      <c r="E403" s="108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</row>
    <row r="404" spans="1:100" ht="17.100000000000001" customHeight="1" x14ac:dyDescent="0.2">
      <c r="A404" s="108"/>
      <c r="B404" s="108"/>
      <c r="C404" s="108"/>
      <c r="D404" s="108"/>
      <c r="E404" s="108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/>
      <c r="BK404" s="108"/>
      <c r="BL404" s="108"/>
      <c r="BM404" s="108"/>
      <c r="BN404" s="108"/>
      <c r="BO404" s="108"/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</row>
    <row r="405" spans="1:100" ht="17.100000000000001" customHeight="1" x14ac:dyDescent="0.2">
      <c r="A405" s="108"/>
      <c r="B405" s="108"/>
      <c r="C405" s="108"/>
      <c r="D405" s="108"/>
      <c r="E405" s="108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</row>
    <row r="406" spans="1:100" ht="17.100000000000001" customHeight="1" x14ac:dyDescent="0.2">
      <c r="A406" s="108"/>
      <c r="B406" s="108"/>
      <c r="C406" s="108"/>
      <c r="D406" s="108"/>
      <c r="E406" s="108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</row>
    <row r="407" spans="1:100" ht="17.100000000000001" customHeight="1" x14ac:dyDescent="0.2">
      <c r="A407" s="108"/>
      <c r="B407" s="108"/>
      <c r="C407" s="108"/>
      <c r="D407" s="108"/>
      <c r="E407" s="108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8"/>
      <c r="BN407" s="108"/>
      <c r="BO407" s="108"/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</row>
    <row r="408" spans="1:100" ht="17.100000000000001" customHeight="1" x14ac:dyDescent="0.2">
      <c r="A408" s="108"/>
      <c r="B408" s="108"/>
      <c r="C408" s="108"/>
      <c r="D408" s="108"/>
      <c r="E408" s="108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/>
      <c r="BF408" s="108"/>
      <c r="BG408" s="108"/>
      <c r="BH408" s="108"/>
      <c r="BI408" s="108"/>
      <c r="BJ408" s="108"/>
      <c r="BK408" s="108"/>
      <c r="BL408" s="108"/>
      <c r="BM408" s="108"/>
      <c r="BN408" s="108"/>
      <c r="BO408" s="108"/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</row>
    <row r="409" spans="1:100" ht="17.100000000000001" customHeight="1" x14ac:dyDescent="0.2">
      <c r="A409" s="108"/>
      <c r="B409" s="108"/>
      <c r="C409" s="108"/>
      <c r="D409" s="108"/>
      <c r="E409" s="108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/>
      <c r="BF409" s="108"/>
      <c r="BG409" s="108"/>
      <c r="BH409" s="108"/>
      <c r="BI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</row>
    <row r="410" spans="1:100" ht="17.100000000000001" customHeight="1" x14ac:dyDescent="0.2">
      <c r="A410" s="108"/>
      <c r="B410" s="108"/>
      <c r="C410" s="108"/>
      <c r="D410" s="108"/>
      <c r="E410" s="108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/>
      <c r="BF410" s="108"/>
      <c r="BG410" s="108"/>
      <c r="BH410" s="108"/>
      <c r="BI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</row>
    <row r="411" spans="1:100" ht="17.100000000000001" customHeight="1" x14ac:dyDescent="0.2">
      <c r="A411" s="108"/>
      <c r="B411" s="108"/>
      <c r="C411" s="108"/>
      <c r="D411" s="108"/>
      <c r="E411" s="108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/>
      <c r="BF411" s="108"/>
      <c r="BG411" s="108"/>
      <c r="BH411" s="108"/>
      <c r="BI411" s="108"/>
      <c r="BJ411" s="108"/>
      <c r="BK411" s="108"/>
      <c r="BL411" s="108"/>
      <c r="BM411" s="108"/>
      <c r="BN411" s="108"/>
      <c r="BO411" s="108"/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</row>
    <row r="412" spans="1:100" ht="17.100000000000001" customHeight="1" x14ac:dyDescent="0.2">
      <c r="A412" s="108"/>
      <c r="B412" s="108"/>
      <c r="C412" s="108"/>
      <c r="D412" s="108"/>
      <c r="E412" s="108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</row>
    <row r="413" spans="1:100" ht="17.100000000000001" customHeight="1" x14ac:dyDescent="0.2">
      <c r="A413" s="108"/>
      <c r="B413" s="108"/>
      <c r="C413" s="108"/>
      <c r="D413" s="108"/>
      <c r="E413" s="108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</row>
    <row r="414" spans="1:100" ht="17.100000000000001" customHeight="1" x14ac:dyDescent="0.2">
      <c r="A414" s="108"/>
      <c r="B414" s="108"/>
      <c r="C414" s="108"/>
      <c r="D414" s="108"/>
      <c r="E414" s="108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8"/>
      <c r="BD414" s="108"/>
      <c r="BE414" s="108"/>
      <c r="BF414" s="108"/>
      <c r="BG414" s="108"/>
      <c r="BH414" s="108"/>
      <c r="BI414" s="108"/>
      <c r="BJ414" s="108"/>
      <c r="BK414" s="108"/>
      <c r="BL414" s="108"/>
      <c r="BM414" s="108"/>
      <c r="BN414" s="108"/>
      <c r="BO414" s="108"/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</row>
    <row r="415" spans="1:100" ht="17.100000000000001" customHeight="1" x14ac:dyDescent="0.2">
      <c r="A415" s="108"/>
      <c r="B415" s="108"/>
      <c r="C415" s="108"/>
      <c r="D415" s="108"/>
      <c r="E415" s="108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</row>
    <row r="416" spans="1:100" ht="17.100000000000001" customHeight="1" x14ac:dyDescent="0.2">
      <c r="A416" s="108"/>
      <c r="B416" s="108"/>
      <c r="C416" s="108"/>
      <c r="D416" s="108"/>
      <c r="E416" s="108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8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8"/>
      <c r="BN416" s="108"/>
      <c r="BO416" s="108"/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</row>
    <row r="417" spans="1:100" ht="17.100000000000001" customHeight="1" x14ac:dyDescent="0.2">
      <c r="A417" s="108"/>
      <c r="B417" s="108"/>
      <c r="C417" s="108"/>
      <c r="D417" s="108"/>
      <c r="E417" s="108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  <c r="BE417" s="108"/>
      <c r="BF417" s="108"/>
      <c r="BG417" s="108"/>
      <c r="BH417" s="108"/>
      <c r="BI417" s="108"/>
      <c r="BJ417" s="108"/>
      <c r="BK417" s="108"/>
      <c r="BL417" s="108"/>
      <c r="BM417" s="108"/>
      <c r="BN417" s="108"/>
      <c r="BO417" s="108"/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</row>
    <row r="418" spans="1:100" ht="17.100000000000001" customHeight="1" x14ac:dyDescent="0.2">
      <c r="A418" s="108"/>
      <c r="B418" s="108"/>
      <c r="C418" s="108"/>
      <c r="D418" s="108"/>
      <c r="E418" s="108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8"/>
      <c r="BD418" s="108"/>
      <c r="BE418" s="108"/>
      <c r="BF418" s="108"/>
      <c r="BG418" s="108"/>
      <c r="BH418" s="108"/>
      <c r="BI418" s="108"/>
      <c r="BJ418" s="108"/>
      <c r="BK418" s="108"/>
      <c r="BL418" s="108"/>
      <c r="BM418" s="108"/>
      <c r="BN418" s="108"/>
      <c r="BO418" s="108"/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</row>
    <row r="419" spans="1:100" ht="17.100000000000001" customHeight="1" x14ac:dyDescent="0.2">
      <c r="A419" s="108"/>
      <c r="B419" s="108"/>
      <c r="C419" s="108"/>
      <c r="D419" s="108"/>
      <c r="E419" s="108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8"/>
      <c r="BD419" s="108"/>
      <c r="BE419" s="108"/>
      <c r="BF419" s="108"/>
      <c r="BG419" s="108"/>
      <c r="BH419" s="108"/>
      <c r="BI419" s="108"/>
      <c r="BJ419" s="108"/>
      <c r="BK419" s="108"/>
      <c r="BL419" s="108"/>
      <c r="BM419" s="108"/>
      <c r="BN419" s="108"/>
      <c r="BO419" s="108"/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</row>
    <row r="420" spans="1:100" ht="17.100000000000001" customHeight="1" x14ac:dyDescent="0.2">
      <c r="A420" s="108"/>
      <c r="B420" s="108"/>
      <c r="C420" s="108"/>
      <c r="D420" s="108"/>
      <c r="E420" s="108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8"/>
      <c r="BD420" s="108"/>
      <c r="BE420" s="108"/>
      <c r="BF420" s="108"/>
      <c r="BG420" s="108"/>
      <c r="BH420" s="108"/>
      <c r="BI420" s="108"/>
      <c r="BJ420" s="108"/>
      <c r="BK420" s="108"/>
      <c r="BL420" s="108"/>
      <c r="BM420" s="108"/>
      <c r="BN420" s="108"/>
      <c r="BO420" s="108"/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</row>
    <row r="421" spans="1:100" ht="17.100000000000001" customHeight="1" x14ac:dyDescent="0.2">
      <c r="A421" s="108"/>
      <c r="B421" s="108"/>
      <c r="C421" s="108"/>
      <c r="D421" s="108"/>
      <c r="E421" s="108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8"/>
      <c r="BD421" s="108"/>
      <c r="BE421" s="108"/>
      <c r="BF421" s="108"/>
      <c r="BG421" s="108"/>
      <c r="BH421" s="108"/>
      <c r="BI421" s="108"/>
      <c r="BJ421" s="108"/>
      <c r="BK421" s="108"/>
      <c r="BL421" s="108"/>
      <c r="BM421" s="108"/>
      <c r="BN421" s="108"/>
      <c r="BO421" s="108"/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</row>
    <row r="422" spans="1:100" ht="17.100000000000001" customHeight="1" x14ac:dyDescent="0.2">
      <c r="A422" s="108"/>
      <c r="B422" s="108"/>
      <c r="C422" s="108"/>
      <c r="D422" s="108"/>
      <c r="E422" s="108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8"/>
      <c r="BD422" s="108"/>
      <c r="BE422" s="108"/>
      <c r="BF422" s="108"/>
      <c r="BG422" s="108"/>
      <c r="BH422" s="108"/>
      <c r="BI422" s="108"/>
      <c r="BJ422" s="108"/>
      <c r="BK422" s="108"/>
      <c r="BL422" s="108"/>
      <c r="BM422" s="108"/>
      <c r="BN422" s="108"/>
      <c r="BO422" s="108"/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</row>
    <row r="423" spans="1:100" ht="17.100000000000001" customHeight="1" x14ac:dyDescent="0.2">
      <c r="A423" s="108"/>
      <c r="B423" s="108"/>
      <c r="C423" s="108"/>
      <c r="D423" s="108"/>
      <c r="E423" s="108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8"/>
      <c r="BD423" s="108"/>
      <c r="BE423" s="108"/>
      <c r="BF423" s="108"/>
      <c r="BG423" s="108"/>
      <c r="BH423" s="108"/>
      <c r="BI423" s="108"/>
      <c r="BJ423" s="108"/>
      <c r="BK423" s="108"/>
      <c r="BL423" s="108"/>
      <c r="BM423" s="108"/>
      <c r="BN423" s="108"/>
      <c r="BO423" s="108"/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</row>
    <row r="424" spans="1:100" ht="17.100000000000001" customHeight="1" x14ac:dyDescent="0.2">
      <c r="A424" s="108"/>
      <c r="B424" s="108"/>
      <c r="C424" s="108"/>
      <c r="D424" s="108"/>
      <c r="E424" s="108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8"/>
      <c r="BD424" s="108"/>
      <c r="BE424" s="108"/>
      <c r="BF424" s="108"/>
      <c r="BG424" s="108"/>
      <c r="BH424" s="108"/>
      <c r="BI424" s="108"/>
      <c r="BJ424" s="108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</row>
    <row r="425" spans="1:100" ht="17.100000000000001" customHeight="1" x14ac:dyDescent="0.2">
      <c r="A425" s="108"/>
      <c r="B425" s="108"/>
      <c r="C425" s="108"/>
      <c r="D425" s="108"/>
      <c r="E425" s="108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</row>
    <row r="426" spans="1:100" ht="17.100000000000001" customHeight="1" x14ac:dyDescent="0.2">
      <c r="A426" s="108"/>
      <c r="B426" s="108"/>
      <c r="C426" s="108"/>
      <c r="D426" s="108"/>
      <c r="E426" s="108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</row>
    <row r="427" spans="1:100" ht="17.100000000000001" customHeight="1" x14ac:dyDescent="0.2">
      <c r="A427" s="108"/>
      <c r="B427" s="108"/>
      <c r="C427" s="108"/>
      <c r="D427" s="108"/>
      <c r="E427" s="108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</row>
    <row r="428" spans="1:100" ht="17.100000000000001" customHeight="1" x14ac:dyDescent="0.2">
      <c r="A428" s="108"/>
      <c r="B428" s="108"/>
      <c r="C428" s="108"/>
      <c r="D428" s="108"/>
      <c r="E428" s="108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</row>
    <row r="429" spans="1:100" ht="17.100000000000001" customHeight="1" x14ac:dyDescent="0.2">
      <c r="A429" s="108"/>
      <c r="B429" s="108"/>
      <c r="C429" s="108"/>
      <c r="D429" s="108"/>
      <c r="E429" s="108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</row>
    <row r="430" spans="1:100" ht="17.100000000000001" customHeight="1" x14ac:dyDescent="0.2">
      <c r="A430" s="108"/>
      <c r="B430" s="108"/>
      <c r="C430" s="108"/>
      <c r="D430" s="108"/>
      <c r="E430" s="108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</row>
    <row r="431" spans="1:100" ht="17.100000000000001" customHeight="1" x14ac:dyDescent="0.2">
      <c r="A431" s="108"/>
      <c r="B431" s="108"/>
      <c r="C431" s="108"/>
      <c r="D431" s="108"/>
      <c r="E431" s="108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</row>
    <row r="432" spans="1:100" ht="17.100000000000001" customHeight="1" x14ac:dyDescent="0.2">
      <c r="A432" s="108"/>
      <c r="B432" s="108"/>
      <c r="C432" s="108"/>
      <c r="D432" s="108"/>
      <c r="E432" s="108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08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</row>
    <row r="433" spans="1:100" ht="17.100000000000001" customHeight="1" x14ac:dyDescent="0.2">
      <c r="A433" s="108"/>
      <c r="B433" s="108"/>
      <c r="C433" s="108"/>
      <c r="D433" s="108"/>
      <c r="E433" s="108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08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</row>
    <row r="434" spans="1:100" ht="17.100000000000001" customHeight="1" x14ac:dyDescent="0.2">
      <c r="A434" s="108"/>
      <c r="B434" s="108"/>
      <c r="C434" s="108"/>
      <c r="D434" s="108"/>
      <c r="E434" s="108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08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</row>
    <row r="435" spans="1:100" ht="17.100000000000001" customHeight="1" x14ac:dyDescent="0.2">
      <c r="A435" s="108"/>
      <c r="B435" s="108"/>
      <c r="C435" s="108"/>
      <c r="D435" s="108"/>
      <c r="E435" s="108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</row>
    <row r="436" spans="1:100" ht="17.100000000000001" customHeight="1" x14ac:dyDescent="0.2">
      <c r="A436" s="108"/>
      <c r="B436" s="108"/>
      <c r="C436" s="108"/>
      <c r="D436" s="108"/>
      <c r="E436" s="108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08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</row>
    <row r="437" spans="1:100" ht="17.100000000000001" customHeight="1" x14ac:dyDescent="0.2">
      <c r="A437" s="108"/>
      <c r="B437" s="108"/>
      <c r="C437" s="108"/>
      <c r="D437" s="108"/>
      <c r="E437" s="108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08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</row>
    <row r="438" spans="1:100" ht="17.100000000000001" customHeight="1" x14ac:dyDescent="0.2">
      <c r="A438" s="108"/>
      <c r="B438" s="108"/>
      <c r="C438" s="108"/>
      <c r="D438" s="108"/>
      <c r="E438" s="108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8"/>
      <c r="BD438" s="108"/>
      <c r="BE438" s="108"/>
      <c r="BF438" s="108"/>
      <c r="BG438" s="108"/>
      <c r="BH438" s="108"/>
      <c r="BI438" s="108"/>
      <c r="BJ438" s="108"/>
      <c r="BK438" s="108"/>
      <c r="BL438" s="108"/>
      <c r="BM438" s="108"/>
      <c r="BN438" s="108"/>
      <c r="BO438" s="108"/>
      <c r="BP438" s="108"/>
      <c r="BQ438" s="108"/>
      <c r="BR438" s="108"/>
      <c r="BS438" s="108"/>
      <c r="BT438" s="108"/>
      <c r="BU438" s="108"/>
      <c r="BV438" s="108"/>
      <c r="BW438" s="108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</row>
    <row r="439" spans="1:100" ht="17.100000000000001" customHeight="1" x14ac:dyDescent="0.2">
      <c r="A439" s="108"/>
      <c r="B439" s="108"/>
      <c r="C439" s="108"/>
      <c r="D439" s="108"/>
      <c r="E439" s="108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8"/>
      <c r="BD439" s="108"/>
      <c r="BE439" s="108"/>
      <c r="BF439" s="108"/>
      <c r="BG439" s="108"/>
      <c r="BH439" s="108"/>
      <c r="BI439" s="108"/>
      <c r="BJ439" s="108"/>
      <c r="BK439" s="108"/>
      <c r="BL439" s="108"/>
      <c r="BM439" s="108"/>
      <c r="BN439" s="108"/>
      <c r="BO439" s="108"/>
      <c r="BP439" s="108"/>
      <c r="BQ439" s="108"/>
      <c r="BR439" s="108"/>
      <c r="BS439" s="108"/>
      <c r="BT439" s="108"/>
      <c r="BU439" s="108"/>
      <c r="BV439" s="108"/>
      <c r="BW439" s="108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08"/>
      <c r="CM439" s="108"/>
      <c r="CN439" s="108"/>
      <c r="CO439" s="108"/>
      <c r="CP439" s="108"/>
      <c r="CQ439" s="108"/>
      <c r="CR439" s="108"/>
      <c r="CS439" s="108"/>
      <c r="CT439" s="108"/>
      <c r="CU439" s="108"/>
      <c r="CV439" s="108"/>
    </row>
    <row r="440" spans="1:100" ht="17.100000000000001" customHeight="1" x14ac:dyDescent="0.2">
      <c r="A440" s="108"/>
      <c r="B440" s="108"/>
      <c r="C440" s="108"/>
      <c r="D440" s="108"/>
      <c r="E440" s="108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8"/>
      <c r="BD440" s="108"/>
      <c r="BE440" s="108"/>
      <c r="BF440" s="108"/>
      <c r="BG440" s="108"/>
      <c r="BH440" s="108"/>
      <c r="BI440" s="108"/>
      <c r="BJ440" s="108"/>
      <c r="BK440" s="108"/>
      <c r="BL440" s="108"/>
      <c r="BM440" s="108"/>
      <c r="BN440" s="108"/>
      <c r="BO440" s="108"/>
      <c r="BP440" s="108"/>
      <c r="BQ440" s="108"/>
      <c r="BR440" s="108"/>
      <c r="BS440" s="108"/>
      <c r="BT440" s="108"/>
      <c r="BU440" s="108"/>
      <c r="BV440" s="108"/>
      <c r="BW440" s="108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08"/>
      <c r="CM440" s="108"/>
      <c r="CN440" s="108"/>
      <c r="CO440" s="108"/>
      <c r="CP440" s="108"/>
      <c r="CQ440" s="108"/>
      <c r="CR440" s="108"/>
      <c r="CS440" s="108"/>
      <c r="CT440" s="108"/>
      <c r="CU440" s="108"/>
      <c r="CV440" s="108"/>
    </row>
    <row r="441" spans="1:100" ht="17.100000000000001" customHeight="1" x14ac:dyDescent="0.2">
      <c r="A441" s="108"/>
      <c r="B441" s="108"/>
      <c r="C441" s="108"/>
      <c r="D441" s="108"/>
      <c r="E441" s="108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E441" s="108"/>
      <c r="BF441" s="108"/>
      <c r="BG441" s="108"/>
      <c r="BH441" s="108"/>
      <c r="BI441" s="108"/>
      <c r="BJ441" s="108"/>
      <c r="BK441" s="108"/>
      <c r="BL441" s="108"/>
      <c r="BM441" s="108"/>
      <c r="BN441" s="108"/>
      <c r="BO441" s="108"/>
      <c r="BP441" s="108"/>
      <c r="BQ441" s="108"/>
      <c r="BR441" s="108"/>
      <c r="BS441" s="108"/>
      <c r="BT441" s="108"/>
      <c r="BU441" s="108"/>
      <c r="BV441" s="108"/>
      <c r="BW441" s="108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  <c r="CR441" s="108"/>
      <c r="CS441" s="108"/>
      <c r="CT441" s="108"/>
      <c r="CU441" s="108"/>
      <c r="CV441" s="108"/>
    </row>
    <row r="442" spans="1:100" ht="17.100000000000001" customHeight="1" x14ac:dyDescent="0.2">
      <c r="A442" s="108"/>
      <c r="B442" s="108"/>
      <c r="C442" s="108"/>
      <c r="D442" s="108"/>
      <c r="E442" s="108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8"/>
      <c r="BD442" s="108"/>
      <c r="BE442" s="108"/>
      <c r="BF442" s="108"/>
      <c r="BG442" s="108"/>
      <c r="BH442" s="108"/>
      <c r="BI442" s="108"/>
      <c r="BJ442" s="108"/>
      <c r="BK442" s="108"/>
      <c r="BL442" s="108"/>
      <c r="BM442" s="108"/>
      <c r="BN442" s="108"/>
      <c r="BO442" s="108"/>
      <c r="BP442" s="108"/>
      <c r="BQ442" s="108"/>
      <c r="BR442" s="108"/>
      <c r="BS442" s="108"/>
      <c r="BT442" s="108"/>
      <c r="BU442" s="108"/>
      <c r="BV442" s="108"/>
      <c r="BW442" s="108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108"/>
      <c r="CU442" s="108"/>
      <c r="CV442" s="108"/>
    </row>
    <row r="443" spans="1:100" ht="17.100000000000001" customHeight="1" x14ac:dyDescent="0.2">
      <c r="A443" s="108"/>
      <c r="B443" s="108"/>
      <c r="C443" s="108"/>
      <c r="D443" s="108"/>
      <c r="E443" s="108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8"/>
      <c r="BD443" s="108"/>
      <c r="BE443" s="108"/>
      <c r="BF443" s="108"/>
      <c r="BG443" s="108"/>
      <c r="BH443" s="108"/>
      <c r="BI443" s="108"/>
      <c r="BJ443" s="108"/>
      <c r="BK443" s="108"/>
      <c r="BL443" s="108"/>
      <c r="BM443" s="108"/>
      <c r="BN443" s="108"/>
      <c r="BO443" s="108"/>
      <c r="BP443" s="108"/>
      <c r="BQ443" s="108"/>
      <c r="BR443" s="108"/>
      <c r="BS443" s="108"/>
      <c r="BT443" s="108"/>
      <c r="BU443" s="108"/>
      <c r="BV443" s="108"/>
      <c r="BW443" s="108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</row>
    <row r="444" spans="1:100" ht="17.100000000000001" customHeight="1" x14ac:dyDescent="0.2">
      <c r="A444" s="108"/>
      <c r="B444" s="108"/>
      <c r="C444" s="108"/>
      <c r="D444" s="108"/>
      <c r="E444" s="108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8"/>
      <c r="BD444" s="108"/>
      <c r="BE444" s="108"/>
      <c r="BF444" s="108"/>
      <c r="BG444" s="108"/>
      <c r="BH444" s="108"/>
      <c r="BI444" s="108"/>
      <c r="BJ444" s="108"/>
      <c r="BK444" s="108"/>
      <c r="BL444" s="108"/>
      <c r="BM444" s="108"/>
      <c r="BN444" s="108"/>
      <c r="BO444" s="108"/>
      <c r="BP444" s="108"/>
      <c r="BQ444" s="108"/>
      <c r="BR444" s="108"/>
      <c r="BS444" s="108"/>
      <c r="BT444" s="108"/>
      <c r="BU444" s="108"/>
      <c r="BV444" s="108"/>
      <c r="BW444" s="108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08"/>
      <c r="CM444" s="108"/>
      <c r="CN444" s="108"/>
      <c r="CO444" s="108"/>
      <c r="CP444" s="108"/>
      <c r="CQ444" s="108"/>
      <c r="CR444" s="108"/>
      <c r="CS444" s="108"/>
      <c r="CT444" s="108"/>
      <c r="CU444" s="108"/>
      <c r="CV444" s="108"/>
    </row>
    <row r="445" spans="1:100" ht="17.100000000000001" customHeight="1" x14ac:dyDescent="0.2">
      <c r="A445" s="108"/>
      <c r="B445" s="108"/>
      <c r="C445" s="108"/>
      <c r="D445" s="108"/>
      <c r="E445" s="108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8"/>
      <c r="BD445" s="108"/>
      <c r="BE445" s="108"/>
      <c r="BF445" s="108"/>
      <c r="BG445" s="108"/>
      <c r="BH445" s="108"/>
      <c r="BI445" s="108"/>
      <c r="BJ445" s="108"/>
      <c r="BK445" s="108"/>
      <c r="BL445" s="108"/>
      <c r="BM445" s="108"/>
      <c r="BN445" s="108"/>
      <c r="BO445" s="108"/>
      <c r="BP445" s="108"/>
      <c r="BQ445" s="108"/>
      <c r="BR445" s="108"/>
      <c r="BS445" s="108"/>
      <c r="BT445" s="108"/>
      <c r="BU445" s="108"/>
      <c r="BV445" s="108"/>
      <c r="BW445" s="108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</row>
    <row r="446" spans="1:100" ht="17.100000000000001" customHeight="1" x14ac:dyDescent="0.2">
      <c r="A446" s="108"/>
      <c r="B446" s="108"/>
      <c r="C446" s="108"/>
      <c r="D446" s="108"/>
      <c r="E446" s="108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8"/>
      <c r="BD446" s="108"/>
      <c r="BE446" s="108"/>
      <c r="BF446" s="108"/>
      <c r="BG446" s="108"/>
      <c r="BH446" s="108"/>
      <c r="BI446" s="108"/>
      <c r="BJ446" s="108"/>
      <c r="BK446" s="108"/>
      <c r="BL446" s="108"/>
      <c r="BM446" s="108"/>
      <c r="BN446" s="108"/>
      <c r="BO446" s="108"/>
      <c r="BP446" s="108"/>
      <c r="BQ446" s="108"/>
      <c r="BR446" s="108"/>
      <c r="BS446" s="108"/>
      <c r="BT446" s="108"/>
      <c r="BU446" s="108"/>
      <c r="BV446" s="108"/>
      <c r="BW446" s="108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</row>
    <row r="447" spans="1:100" ht="17.100000000000001" customHeight="1" x14ac:dyDescent="0.2">
      <c r="A447" s="108"/>
      <c r="B447" s="108"/>
      <c r="C447" s="108"/>
      <c r="D447" s="108"/>
      <c r="E447" s="108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E447" s="108"/>
      <c r="BF447" s="108"/>
      <c r="BG447" s="108"/>
      <c r="BH447" s="108"/>
      <c r="BI447" s="108"/>
      <c r="BJ447" s="108"/>
      <c r="BK447" s="108"/>
      <c r="BL447" s="108"/>
      <c r="BM447" s="108"/>
      <c r="BN447" s="108"/>
      <c r="BO447" s="108"/>
      <c r="BP447" s="108"/>
      <c r="BQ447" s="108"/>
      <c r="BR447" s="108"/>
      <c r="BS447" s="108"/>
      <c r="BT447" s="108"/>
      <c r="BU447" s="108"/>
      <c r="BV447" s="108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</row>
    <row r="448" spans="1:100" ht="17.100000000000001" customHeight="1" x14ac:dyDescent="0.2">
      <c r="A448" s="108"/>
      <c r="B448" s="108"/>
      <c r="C448" s="108"/>
      <c r="D448" s="108"/>
      <c r="E448" s="108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8"/>
      <c r="BD448" s="108"/>
      <c r="BE448" s="108"/>
      <c r="BF448" s="108"/>
      <c r="BG448" s="108"/>
      <c r="BH448" s="108"/>
      <c r="BI448" s="108"/>
      <c r="BJ448" s="108"/>
      <c r="BK448" s="108"/>
      <c r="BL448" s="108"/>
      <c r="BM448" s="108"/>
      <c r="BN448" s="108"/>
      <c r="BO448" s="108"/>
      <c r="BP448" s="108"/>
      <c r="BQ448" s="108"/>
      <c r="BR448" s="108"/>
      <c r="BS448" s="108"/>
      <c r="BT448" s="108"/>
      <c r="BU448" s="108"/>
      <c r="BV448" s="108"/>
      <c r="BW448" s="108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/>
      <c r="CS448" s="108"/>
      <c r="CT448" s="108"/>
      <c r="CU448" s="108"/>
      <c r="CV448" s="108"/>
    </row>
    <row r="449" spans="1:100" ht="17.100000000000001" customHeight="1" x14ac:dyDescent="0.2">
      <c r="A449" s="108"/>
      <c r="B449" s="108"/>
      <c r="C449" s="108"/>
      <c r="D449" s="108"/>
      <c r="E449" s="108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E449" s="108"/>
      <c r="BF449" s="108"/>
      <c r="BG449" s="108"/>
      <c r="BH449" s="108"/>
      <c r="BI449" s="108"/>
      <c r="BJ449" s="108"/>
      <c r="BK449" s="108"/>
      <c r="BL449" s="108"/>
      <c r="BM449" s="108"/>
      <c r="BN449" s="108"/>
      <c r="BO449" s="108"/>
      <c r="BP449" s="108"/>
      <c r="BQ449" s="108"/>
      <c r="BR449" s="108"/>
      <c r="BS449" s="108"/>
      <c r="BT449" s="108"/>
      <c r="BU449" s="108"/>
      <c r="BV449" s="108"/>
      <c r="BW449" s="108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</row>
    <row r="450" spans="1:100" ht="17.100000000000001" customHeight="1" x14ac:dyDescent="0.2">
      <c r="A450" s="108"/>
      <c r="B450" s="108"/>
      <c r="C450" s="108"/>
      <c r="D450" s="108"/>
      <c r="E450" s="108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  <c r="BE450" s="108"/>
      <c r="BF450" s="108"/>
      <c r="BG450" s="108"/>
      <c r="BH450" s="108"/>
      <c r="BI450" s="108"/>
      <c r="BJ450" s="108"/>
      <c r="BK450" s="108"/>
      <c r="BL450" s="108"/>
      <c r="BM450" s="108"/>
      <c r="BN450" s="108"/>
      <c r="BO450" s="108"/>
      <c r="BP450" s="108"/>
      <c r="BQ450" s="108"/>
      <c r="BR450" s="108"/>
      <c r="BS450" s="108"/>
      <c r="BT450" s="108"/>
      <c r="BU450" s="108"/>
      <c r="BV450" s="108"/>
      <c r="BW450" s="108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08"/>
      <c r="CM450" s="108"/>
      <c r="CN450" s="108"/>
      <c r="CO450" s="108"/>
      <c r="CP450" s="108"/>
      <c r="CQ450" s="108"/>
      <c r="CR450" s="108"/>
      <c r="CS450" s="108"/>
      <c r="CT450" s="108"/>
      <c r="CU450" s="108"/>
      <c r="CV450" s="108"/>
    </row>
    <row r="451" spans="1:100" ht="17.100000000000001" customHeight="1" x14ac:dyDescent="0.2">
      <c r="A451" s="108"/>
      <c r="B451" s="108"/>
      <c r="C451" s="108"/>
      <c r="D451" s="108"/>
      <c r="E451" s="108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E451" s="108"/>
      <c r="BF451" s="108"/>
      <c r="BG451" s="108"/>
      <c r="BH451" s="108"/>
      <c r="BI451" s="108"/>
      <c r="BJ451" s="108"/>
      <c r="BK451" s="108"/>
      <c r="BL451" s="108"/>
      <c r="BM451" s="108"/>
      <c r="BN451" s="108"/>
      <c r="BO451" s="108"/>
      <c r="BP451" s="108"/>
      <c r="BQ451" s="108"/>
      <c r="BR451" s="108"/>
      <c r="BS451" s="108"/>
      <c r="BT451" s="108"/>
      <c r="BU451" s="108"/>
      <c r="BV451" s="108"/>
      <c r="BW451" s="108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08"/>
      <c r="CS451" s="108"/>
      <c r="CT451" s="108"/>
      <c r="CU451" s="108"/>
      <c r="CV451" s="108"/>
    </row>
    <row r="452" spans="1:100" ht="17.100000000000001" customHeight="1" x14ac:dyDescent="0.2">
      <c r="A452" s="108"/>
      <c r="B452" s="108"/>
      <c r="C452" s="108"/>
      <c r="D452" s="108"/>
      <c r="E452" s="108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8"/>
      <c r="BD452" s="108"/>
      <c r="BE452" s="108"/>
      <c r="BF452" s="108"/>
      <c r="BG452" s="108"/>
      <c r="BH452" s="108"/>
      <c r="BI452" s="108"/>
      <c r="BJ452" s="108"/>
      <c r="BK452" s="108"/>
      <c r="BL452" s="108"/>
      <c r="BM452" s="108"/>
      <c r="BN452" s="108"/>
      <c r="BO452" s="108"/>
      <c r="BP452" s="108"/>
      <c r="BQ452" s="108"/>
      <c r="BR452" s="108"/>
      <c r="BS452" s="108"/>
      <c r="BT452" s="108"/>
      <c r="BU452" s="108"/>
      <c r="BV452" s="108"/>
      <c r="BW452" s="108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108"/>
      <c r="CU452" s="108"/>
      <c r="CV452" s="108"/>
    </row>
    <row r="453" spans="1:100" ht="17.100000000000001" customHeight="1" x14ac:dyDescent="0.2">
      <c r="A453" s="108"/>
      <c r="B453" s="108"/>
      <c r="C453" s="108"/>
      <c r="D453" s="108"/>
      <c r="E453" s="108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8"/>
      <c r="BD453" s="108"/>
      <c r="BE453" s="108"/>
      <c r="BF453" s="108"/>
      <c r="BG453" s="108"/>
      <c r="BH453" s="108"/>
      <c r="BI453" s="108"/>
      <c r="BJ453" s="108"/>
      <c r="BK453" s="108"/>
      <c r="BL453" s="108"/>
      <c r="BM453" s="108"/>
      <c r="BN453" s="108"/>
      <c r="BO453" s="108"/>
      <c r="BP453" s="108"/>
      <c r="BQ453" s="108"/>
      <c r="BR453" s="108"/>
      <c r="BS453" s="108"/>
      <c r="BT453" s="108"/>
      <c r="BU453" s="108"/>
      <c r="BV453" s="108"/>
      <c r="BW453" s="108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08"/>
      <c r="CM453" s="108"/>
      <c r="CN453" s="108"/>
      <c r="CO453" s="108"/>
      <c r="CP453" s="108"/>
      <c r="CQ453" s="108"/>
      <c r="CR453" s="108"/>
      <c r="CS453" s="108"/>
      <c r="CT453" s="108"/>
      <c r="CU453" s="108"/>
      <c r="CV453" s="108"/>
    </row>
    <row r="454" spans="1:100" ht="17.100000000000001" customHeight="1" x14ac:dyDescent="0.2">
      <c r="A454" s="108"/>
      <c r="B454" s="108"/>
      <c r="C454" s="108"/>
      <c r="D454" s="108"/>
      <c r="E454" s="108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E454" s="108"/>
      <c r="BF454" s="108"/>
      <c r="BG454" s="108"/>
      <c r="BH454" s="108"/>
      <c r="BI454" s="108"/>
      <c r="BJ454" s="108"/>
      <c r="BK454" s="108"/>
      <c r="BL454" s="108"/>
      <c r="BM454" s="108"/>
      <c r="BN454" s="108"/>
      <c r="BO454" s="108"/>
      <c r="BP454" s="108"/>
      <c r="BQ454" s="108"/>
      <c r="BR454" s="108"/>
      <c r="BS454" s="108"/>
      <c r="BT454" s="108"/>
      <c r="BU454" s="108"/>
      <c r="BV454" s="108"/>
      <c r="BW454" s="108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08"/>
      <c r="CM454" s="108"/>
      <c r="CN454" s="108"/>
      <c r="CO454" s="108"/>
      <c r="CP454" s="108"/>
      <c r="CQ454" s="108"/>
      <c r="CR454" s="108"/>
      <c r="CS454" s="108"/>
      <c r="CT454" s="108"/>
      <c r="CU454" s="108"/>
      <c r="CV454" s="108"/>
    </row>
    <row r="455" spans="1:100" ht="17.100000000000001" customHeight="1" x14ac:dyDescent="0.2">
      <c r="A455" s="108"/>
      <c r="B455" s="108"/>
      <c r="C455" s="108"/>
      <c r="D455" s="108"/>
      <c r="E455" s="108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8"/>
      <c r="BD455" s="108"/>
      <c r="BE455" s="108"/>
      <c r="BF455" s="108"/>
      <c r="BG455" s="108"/>
      <c r="BH455" s="108"/>
      <c r="BI455" s="108"/>
      <c r="BJ455" s="108"/>
      <c r="BK455" s="108"/>
      <c r="BL455" s="108"/>
      <c r="BM455" s="108"/>
      <c r="BN455" s="108"/>
      <c r="BO455" s="108"/>
      <c r="BP455" s="108"/>
      <c r="BQ455" s="108"/>
      <c r="BR455" s="108"/>
      <c r="BS455" s="108"/>
      <c r="BT455" s="108"/>
      <c r="BU455" s="108"/>
      <c r="BV455" s="108"/>
      <c r="BW455" s="108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08"/>
      <c r="CM455" s="108"/>
      <c r="CN455" s="108"/>
      <c r="CO455" s="108"/>
      <c r="CP455" s="108"/>
      <c r="CQ455" s="108"/>
      <c r="CR455" s="108"/>
      <c r="CS455" s="108"/>
      <c r="CT455" s="108"/>
      <c r="CU455" s="108"/>
      <c r="CV455" s="108"/>
    </row>
    <row r="456" spans="1:100" ht="17.100000000000001" customHeight="1" x14ac:dyDescent="0.2">
      <c r="A456" s="108"/>
      <c r="B456" s="108"/>
      <c r="C456" s="108"/>
      <c r="D456" s="108"/>
      <c r="E456" s="108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E456" s="108"/>
      <c r="BF456" s="108"/>
      <c r="BG456" s="108"/>
      <c r="BH456" s="108"/>
      <c r="BI456" s="108"/>
      <c r="BJ456" s="108"/>
      <c r="BK456" s="108"/>
      <c r="BL456" s="108"/>
      <c r="BM456" s="108"/>
      <c r="BN456" s="108"/>
      <c r="BO456" s="108"/>
      <c r="BP456" s="108"/>
      <c r="BQ456" s="108"/>
      <c r="BR456" s="108"/>
      <c r="BS456" s="108"/>
      <c r="BT456" s="108"/>
      <c r="BU456" s="108"/>
      <c r="BV456" s="108"/>
      <c r="BW456" s="108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08"/>
      <c r="CM456" s="108"/>
      <c r="CN456" s="108"/>
      <c r="CO456" s="108"/>
      <c r="CP456" s="108"/>
      <c r="CQ456" s="108"/>
      <c r="CR456" s="108"/>
      <c r="CS456" s="108"/>
      <c r="CT456" s="108"/>
      <c r="CU456" s="108"/>
      <c r="CV456" s="108"/>
    </row>
    <row r="457" spans="1:100" ht="17.100000000000001" customHeight="1" x14ac:dyDescent="0.2">
      <c r="A457" s="108"/>
      <c r="B457" s="108"/>
      <c r="C457" s="108"/>
      <c r="D457" s="108"/>
      <c r="E457" s="108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E457" s="108"/>
      <c r="BF457" s="108"/>
      <c r="BG457" s="108"/>
      <c r="BH457" s="108"/>
      <c r="BI457" s="108"/>
      <c r="BJ457" s="108"/>
      <c r="BK457" s="108"/>
      <c r="BL457" s="108"/>
      <c r="BM457" s="108"/>
      <c r="BN457" s="108"/>
      <c r="BO457" s="108"/>
      <c r="BP457" s="108"/>
      <c r="BQ457" s="108"/>
      <c r="BR457" s="108"/>
      <c r="BS457" s="108"/>
      <c r="BT457" s="108"/>
      <c r="BU457" s="108"/>
      <c r="BV457" s="108"/>
      <c r="BW457" s="108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08"/>
      <c r="CM457" s="108"/>
      <c r="CN457" s="108"/>
      <c r="CO457" s="108"/>
      <c r="CP457" s="108"/>
      <c r="CQ457" s="108"/>
      <c r="CR457" s="108"/>
      <c r="CS457" s="108"/>
      <c r="CT457" s="108"/>
      <c r="CU457" s="108"/>
      <c r="CV457" s="108"/>
    </row>
    <row r="458" spans="1:100" ht="17.100000000000001" customHeight="1" x14ac:dyDescent="0.2">
      <c r="A458" s="108"/>
      <c r="B458" s="108"/>
      <c r="C458" s="108"/>
      <c r="D458" s="108"/>
      <c r="E458" s="108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8"/>
      <c r="BD458" s="108"/>
      <c r="BE458" s="108"/>
      <c r="BF458" s="108"/>
      <c r="BG458" s="108"/>
      <c r="BH458" s="108"/>
      <c r="BI458" s="108"/>
      <c r="BJ458" s="108"/>
      <c r="BK458" s="108"/>
      <c r="BL458" s="108"/>
      <c r="BM458" s="108"/>
      <c r="BN458" s="108"/>
      <c r="BO458" s="108"/>
      <c r="BP458" s="108"/>
      <c r="BQ458" s="108"/>
      <c r="BR458" s="108"/>
      <c r="BS458" s="108"/>
      <c r="BT458" s="108"/>
      <c r="BU458" s="108"/>
      <c r="BV458" s="108"/>
      <c r="BW458" s="108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08"/>
      <c r="CM458" s="108"/>
      <c r="CN458" s="108"/>
      <c r="CO458" s="108"/>
      <c r="CP458" s="108"/>
      <c r="CQ458" s="108"/>
      <c r="CR458" s="108"/>
      <c r="CS458" s="108"/>
      <c r="CT458" s="108"/>
      <c r="CU458" s="108"/>
      <c r="CV458" s="108"/>
    </row>
    <row r="459" spans="1:100" ht="17.100000000000001" customHeight="1" x14ac:dyDescent="0.2">
      <c r="A459" s="108"/>
      <c r="B459" s="108"/>
      <c r="C459" s="108"/>
      <c r="D459" s="108"/>
      <c r="E459" s="108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8"/>
      <c r="BD459" s="108"/>
      <c r="BE459" s="108"/>
      <c r="BF459" s="108"/>
      <c r="BG459" s="108"/>
      <c r="BH459" s="108"/>
      <c r="BI459" s="108"/>
      <c r="BJ459" s="108"/>
      <c r="BK459" s="108"/>
      <c r="BL459" s="108"/>
      <c r="BM459" s="108"/>
      <c r="BN459" s="108"/>
      <c r="BO459" s="108"/>
      <c r="BP459" s="108"/>
      <c r="BQ459" s="108"/>
      <c r="BR459" s="108"/>
      <c r="BS459" s="108"/>
      <c r="BT459" s="108"/>
      <c r="BU459" s="108"/>
      <c r="BV459" s="108"/>
      <c r="BW459" s="108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08"/>
      <c r="CM459" s="108"/>
      <c r="CN459" s="108"/>
      <c r="CO459" s="108"/>
      <c r="CP459" s="108"/>
      <c r="CQ459" s="108"/>
      <c r="CR459" s="108"/>
      <c r="CS459" s="108"/>
      <c r="CT459" s="108"/>
      <c r="CU459" s="108"/>
      <c r="CV459" s="108"/>
    </row>
    <row r="460" spans="1:100" ht="17.100000000000001" customHeight="1" x14ac:dyDescent="0.2">
      <c r="A460" s="108"/>
      <c r="B460" s="108"/>
      <c r="C460" s="108"/>
      <c r="D460" s="108"/>
      <c r="E460" s="108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8"/>
      <c r="BD460" s="108"/>
      <c r="BE460" s="108"/>
      <c r="BF460" s="108"/>
      <c r="BG460" s="108"/>
      <c r="BH460" s="108"/>
      <c r="BI460" s="108"/>
      <c r="BJ460" s="108"/>
      <c r="BK460" s="108"/>
      <c r="BL460" s="108"/>
      <c r="BM460" s="108"/>
      <c r="BN460" s="108"/>
      <c r="BO460" s="108"/>
      <c r="BP460" s="108"/>
      <c r="BQ460" s="108"/>
      <c r="BR460" s="108"/>
      <c r="BS460" s="108"/>
      <c r="BT460" s="108"/>
      <c r="BU460" s="108"/>
      <c r="BV460" s="108"/>
      <c r="BW460" s="108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08"/>
      <c r="CM460" s="108"/>
      <c r="CN460" s="108"/>
      <c r="CO460" s="108"/>
      <c r="CP460" s="108"/>
      <c r="CQ460" s="108"/>
      <c r="CR460" s="108"/>
      <c r="CS460" s="108"/>
      <c r="CT460" s="108"/>
      <c r="CU460" s="108"/>
      <c r="CV460" s="108"/>
    </row>
    <row r="461" spans="1:100" ht="17.100000000000001" customHeight="1" x14ac:dyDescent="0.2">
      <c r="A461" s="108"/>
      <c r="B461" s="108"/>
      <c r="C461" s="108"/>
      <c r="D461" s="108"/>
      <c r="E461" s="108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8"/>
      <c r="BD461" s="108"/>
      <c r="BE461" s="108"/>
      <c r="BF461" s="108"/>
      <c r="BG461" s="108"/>
      <c r="BH461" s="108"/>
      <c r="BI461" s="108"/>
      <c r="BJ461" s="108"/>
      <c r="BK461" s="108"/>
      <c r="BL461" s="108"/>
      <c r="BM461" s="108"/>
      <c r="BN461" s="108"/>
      <c r="BO461" s="108"/>
      <c r="BP461" s="108"/>
      <c r="BQ461" s="108"/>
      <c r="BR461" s="108"/>
      <c r="BS461" s="108"/>
      <c r="BT461" s="108"/>
      <c r="BU461" s="108"/>
      <c r="BV461" s="108"/>
      <c r="BW461" s="108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08"/>
      <c r="CM461" s="108"/>
      <c r="CN461" s="108"/>
      <c r="CO461" s="108"/>
      <c r="CP461" s="108"/>
      <c r="CQ461" s="108"/>
      <c r="CR461" s="108"/>
      <c r="CS461" s="108"/>
      <c r="CT461" s="108"/>
      <c r="CU461" s="108"/>
      <c r="CV461" s="108"/>
    </row>
    <row r="462" spans="1:100" ht="17.100000000000001" customHeight="1" x14ac:dyDescent="0.2">
      <c r="A462" s="108"/>
      <c r="B462" s="108"/>
      <c r="C462" s="108"/>
      <c r="D462" s="108"/>
      <c r="E462" s="108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108"/>
      <c r="BE462" s="108"/>
      <c r="BF462" s="108"/>
      <c r="BG462" s="108"/>
      <c r="BH462" s="108"/>
      <c r="BI462" s="108"/>
      <c r="BJ462" s="108"/>
      <c r="BK462" s="108"/>
      <c r="BL462" s="108"/>
      <c r="BM462" s="108"/>
      <c r="BN462" s="108"/>
      <c r="BO462" s="108"/>
      <c r="BP462" s="108"/>
      <c r="BQ462" s="108"/>
      <c r="BR462" s="108"/>
      <c r="BS462" s="108"/>
      <c r="BT462" s="108"/>
      <c r="BU462" s="108"/>
      <c r="BV462" s="108"/>
      <c r="BW462" s="108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08"/>
      <c r="CM462" s="108"/>
      <c r="CN462" s="108"/>
      <c r="CO462" s="108"/>
      <c r="CP462" s="108"/>
      <c r="CQ462" s="108"/>
      <c r="CR462" s="108"/>
      <c r="CS462" s="108"/>
      <c r="CT462" s="108"/>
      <c r="CU462" s="108"/>
      <c r="CV462" s="108"/>
    </row>
    <row r="463" spans="1:100" ht="17.100000000000001" customHeight="1" x14ac:dyDescent="0.2">
      <c r="A463" s="108"/>
      <c r="B463" s="108"/>
      <c r="C463" s="108"/>
      <c r="D463" s="108"/>
      <c r="E463" s="108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8"/>
      <c r="BD463" s="108"/>
      <c r="BE463" s="108"/>
      <c r="BF463" s="108"/>
      <c r="BG463" s="108"/>
      <c r="BH463" s="108"/>
      <c r="BI463" s="108"/>
      <c r="BJ463" s="108"/>
      <c r="BK463" s="108"/>
      <c r="BL463" s="108"/>
      <c r="BM463" s="108"/>
      <c r="BN463" s="108"/>
      <c r="BO463" s="108"/>
      <c r="BP463" s="108"/>
      <c r="BQ463" s="108"/>
      <c r="BR463" s="108"/>
      <c r="BS463" s="108"/>
      <c r="BT463" s="108"/>
      <c r="BU463" s="108"/>
      <c r="BV463" s="108"/>
      <c r="BW463" s="108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08"/>
      <c r="CM463" s="108"/>
      <c r="CN463" s="108"/>
      <c r="CO463" s="108"/>
      <c r="CP463" s="108"/>
      <c r="CQ463" s="108"/>
      <c r="CR463" s="108"/>
      <c r="CS463" s="108"/>
      <c r="CT463" s="108"/>
      <c r="CU463" s="108"/>
      <c r="CV463" s="108"/>
    </row>
    <row r="464" spans="1:100" ht="17.100000000000001" customHeight="1" x14ac:dyDescent="0.2">
      <c r="A464" s="108"/>
      <c r="B464" s="108"/>
      <c r="C464" s="108"/>
      <c r="D464" s="108"/>
      <c r="E464" s="108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8"/>
      <c r="BD464" s="108"/>
      <c r="BE464" s="108"/>
      <c r="BF464" s="108"/>
      <c r="BG464" s="108"/>
      <c r="BH464" s="108"/>
      <c r="BI464" s="108"/>
      <c r="BJ464" s="108"/>
      <c r="BK464" s="108"/>
      <c r="BL464" s="108"/>
      <c r="BM464" s="108"/>
      <c r="BN464" s="108"/>
      <c r="BO464" s="108"/>
      <c r="BP464" s="108"/>
      <c r="BQ464" s="108"/>
      <c r="BR464" s="108"/>
      <c r="BS464" s="108"/>
      <c r="BT464" s="108"/>
      <c r="BU464" s="108"/>
      <c r="BV464" s="108"/>
      <c r="BW464" s="108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08"/>
      <c r="CM464" s="108"/>
      <c r="CN464" s="108"/>
      <c r="CO464" s="108"/>
      <c r="CP464" s="108"/>
      <c r="CQ464" s="108"/>
      <c r="CR464" s="108"/>
      <c r="CS464" s="108"/>
      <c r="CT464" s="108"/>
      <c r="CU464" s="108"/>
      <c r="CV464" s="108"/>
    </row>
    <row r="465" spans="1:100" ht="17.100000000000001" customHeight="1" x14ac:dyDescent="0.2">
      <c r="A465" s="108"/>
      <c r="B465" s="108"/>
      <c r="C465" s="108"/>
      <c r="D465" s="108"/>
      <c r="E465" s="108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8"/>
      <c r="BD465" s="108"/>
      <c r="BE465" s="108"/>
      <c r="BF465" s="108"/>
      <c r="BG465" s="108"/>
      <c r="BH465" s="108"/>
      <c r="BI465" s="108"/>
      <c r="BJ465" s="108"/>
      <c r="BK465" s="108"/>
      <c r="BL465" s="108"/>
      <c r="BM465" s="108"/>
      <c r="BN465" s="108"/>
      <c r="BO465" s="108"/>
      <c r="BP465" s="108"/>
      <c r="BQ465" s="108"/>
      <c r="BR465" s="108"/>
      <c r="BS465" s="108"/>
      <c r="BT465" s="108"/>
      <c r="BU465" s="108"/>
      <c r="BV465" s="108"/>
      <c r="BW465" s="108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08"/>
      <c r="CM465" s="108"/>
      <c r="CN465" s="108"/>
      <c r="CO465" s="108"/>
      <c r="CP465" s="108"/>
      <c r="CQ465" s="108"/>
      <c r="CR465" s="108"/>
      <c r="CS465" s="108"/>
      <c r="CT465" s="108"/>
      <c r="CU465" s="108"/>
      <c r="CV465" s="108"/>
    </row>
    <row r="466" spans="1:100" ht="17.100000000000001" customHeight="1" x14ac:dyDescent="0.2">
      <c r="A466" s="108"/>
      <c r="B466" s="108"/>
      <c r="C466" s="108"/>
      <c r="D466" s="108"/>
      <c r="E466" s="108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8"/>
      <c r="BD466" s="108"/>
      <c r="BE466" s="108"/>
      <c r="BF466" s="108"/>
      <c r="BG466" s="108"/>
      <c r="BH466" s="108"/>
      <c r="BI466" s="108"/>
      <c r="BJ466" s="108"/>
      <c r="BK466" s="108"/>
      <c r="BL466" s="108"/>
      <c r="BM466" s="108"/>
      <c r="BN466" s="108"/>
      <c r="BO466" s="108"/>
      <c r="BP466" s="108"/>
      <c r="BQ466" s="108"/>
      <c r="BR466" s="108"/>
      <c r="BS466" s="108"/>
      <c r="BT466" s="108"/>
      <c r="BU466" s="108"/>
      <c r="BV466" s="108"/>
      <c r="BW466" s="108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08"/>
      <c r="CM466" s="108"/>
      <c r="CN466" s="108"/>
      <c r="CO466" s="108"/>
      <c r="CP466" s="108"/>
      <c r="CQ466" s="108"/>
      <c r="CR466" s="108"/>
      <c r="CS466" s="108"/>
      <c r="CT466" s="108"/>
      <c r="CU466" s="108"/>
      <c r="CV466" s="108"/>
    </row>
    <row r="467" spans="1:100" ht="17.100000000000001" customHeight="1" x14ac:dyDescent="0.2">
      <c r="A467" s="108"/>
      <c r="B467" s="108"/>
      <c r="C467" s="108"/>
      <c r="D467" s="108"/>
      <c r="E467" s="108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8"/>
      <c r="BD467" s="108"/>
      <c r="BE467" s="108"/>
      <c r="BF467" s="108"/>
      <c r="BG467" s="108"/>
      <c r="BH467" s="108"/>
      <c r="BI467" s="108"/>
      <c r="BJ467" s="108"/>
      <c r="BK467" s="108"/>
      <c r="BL467" s="108"/>
      <c r="BM467" s="108"/>
      <c r="BN467" s="108"/>
      <c r="BO467" s="108"/>
      <c r="BP467" s="108"/>
      <c r="BQ467" s="108"/>
      <c r="BR467" s="108"/>
      <c r="BS467" s="108"/>
      <c r="BT467" s="108"/>
      <c r="BU467" s="108"/>
      <c r="BV467" s="108"/>
      <c r="BW467" s="108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108"/>
      <c r="CU467" s="108"/>
      <c r="CV467" s="108"/>
    </row>
    <row r="468" spans="1:100" ht="17.100000000000001" customHeight="1" x14ac:dyDescent="0.2">
      <c r="A468" s="108"/>
      <c r="B468" s="108"/>
      <c r="C468" s="108"/>
      <c r="D468" s="108"/>
      <c r="E468" s="108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8"/>
      <c r="BD468" s="108"/>
      <c r="BE468" s="108"/>
      <c r="BF468" s="108"/>
      <c r="BG468" s="108"/>
      <c r="BH468" s="108"/>
      <c r="BI468" s="108"/>
      <c r="BJ468" s="108"/>
      <c r="BK468" s="108"/>
      <c r="BL468" s="108"/>
      <c r="BM468" s="108"/>
      <c r="BN468" s="108"/>
      <c r="BO468" s="108"/>
      <c r="BP468" s="108"/>
      <c r="BQ468" s="108"/>
      <c r="BR468" s="108"/>
      <c r="BS468" s="108"/>
      <c r="BT468" s="108"/>
      <c r="BU468" s="108"/>
      <c r="BV468" s="108"/>
      <c r="BW468" s="108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08"/>
      <c r="CM468" s="108"/>
      <c r="CN468" s="108"/>
      <c r="CO468" s="108"/>
      <c r="CP468" s="108"/>
      <c r="CQ468" s="108"/>
      <c r="CR468" s="108"/>
      <c r="CS468" s="108"/>
      <c r="CT468" s="108"/>
      <c r="CU468" s="108"/>
      <c r="CV468" s="108"/>
    </row>
    <row r="469" spans="1:100" ht="17.100000000000001" customHeight="1" x14ac:dyDescent="0.2">
      <c r="A469" s="108"/>
      <c r="B469" s="108"/>
      <c r="C469" s="108"/>
      <c r="D469" s="108"/>
      <c r="E469" s="108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  <c r="BG469" s="108"/>
      <c r="BH469" s="108"/>
      <c r="BI469" s="108"/>
      <c r="BJ469" s="108"/>
      <c r="BK469" s="108"/>
      <c r="BL469" s="108"/>
      <c r="BM469" s="108"/>
      <c r="BN469" s="108"/>
      <c r="BO469" s="108"/>
      <c r="BP469" s="108"/>
      <c r="BQ469" s="108"/>
      <c r="BR469" s="108"/>
      <c r="BS469" s="108"/>
      <c r="BT469" s="108"/>
      <c r="BU469" s="108"/>
      <c r="BV469" s="108"/>
      <c r="BW469" s="108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08"/>
      <c r="CM469" s="108"/>
      <c r="CN469" s="108"/>
      <c r="CO469" s="108"/>
      <c r="CP469" s="108"/>
      <c r="CQ469" s="108"/>
      <c r="CR469" s="108"/>
      <c r="CS469" s="108"/>
      <c r="CT469" s="108"/>
      <c r="CU469" s="108"/>
      <c r="CV469" s="108"/>
    </row>
    <row r="470" spans="1:100" ht="17.100000000000001" customHeight="1" x14ac:dyDescent="0.2">
      <c r="A470" s="108"/>
      <c r="B470" s="108"/>
      <c r="C470" s="108"/>
      <c r="D470" s="108"/>
      <c r="E470" s="108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  <c r="BG470" s="108"/>
      <c r="BH470" s="108"/>
      <c r="BI470" s="108"/>
      <c r="BJ470" s="108"/>
      <c r="BK470" s="108"/>
      <c r="BL470" s="108"/>
      <c r="BM470" s="108"/>
      <c r="BN470" s="108"/>
      <c r="BO470" s="108"/>
      <c r="BP470" s="108"/>
      <c r="BQ470" s="108"/>
      <c r="BR470" s="108"/>
      <c r="BS470" s="108"/>
      <c r="BT470" s="108"/>
      <c r="BU470" s="108"/>
      <c r="BV470" s="108"/>
      <c r="BW470" s="108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08"/>
      <c r="CM470" s="108"/>
      <c r="CN470" s="108"/>
      <c r="CO470" s="108"/>
      <c r="CP470" s="108"/>
      <c r="CQ470" s="108"/>
      <c r="CR470" s="108"/>
      <c r="CS470" s="108"/>
      <c r="CT470" s="108"/>
      <c r="CU470" s="108"/>
      <c r="CV470" s="108"/>
    </row>
    <row r="471" spans="1:100" ht="17.100000000000001" customHeight="1" x14ac:dyDescent="0.2">
      <c r="A471" s="108"/>
      <c r="B471" s="108"/>
      <c r="C471" s="108"/>
      <c r="D471" s="108"/>
      <c r="E471" s="108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  <c r="BG471" s="108"/>
      <c r="BH471" s="108"/>
      <c r="BI471" s="108"/>
      <c r="BJ471" s="108"/>
      <c r="BK471" s="108"/>
      <c r="BL471" s="108"/>
      <c r="BM471" s="108"/>
      <c r="BN471" s="108"/>
      <c r="BO471" s="108"/>
      <c r="BP471" s="108"/>
      <c r="BQ471" s="108"/>
      <c r="BR471" s="108"/>
      <c r="BS471" s="108"/>
      <c r="BT471" s="108"/>
      <c r="BU471" s="108"/>
      <c r="BV471" s="108"/>
      <c r="BW471" s="108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08"/>
      <c r="CM471" s="108"/>
      <c r="CN471" s="108"/>
      <c r="CO471" s="108"/>
      <c r="CP471" s="108"/>
      <c r="CQ471" s="108"/>
      <c r="CR471" s="108"/>
      <c r="CS471" s="108"/>
      <c r="CT471" s="108"/>
      <c r="CU471" s="108"/>
      <c r="CV471" s="108"/>
    </row>
    <row r="472" spans="1:100" ht="17.100000000000001" customHeight="1" x14ac:dyDescent="0.2">
      <c r="A472" s="108"/>
      <c r="B472" s="108"/>
      <c r="C472" s="108"/>
      <c r="D472" s="108"/>
      <c r="E472" s="108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  <c r="BG472" s="108"/>
      <c r="BH472" s="108"/>
      <c r="BI472" s="108"/>
      <c r="BJ472" s="108"/>
      <c r="BK472" s="108"/>
      <c r="BL472" s="108"/>
      <c r="BM472" s="108"/>
      <c r="BN472" s="108"/>
      <c r="BO472" s="108"/>
      <c r="BP472" s="108"/>
      <c r="BQ472" s="108"/>
      <c r="BR472" s="108"/>
      <c r="BS472" s="108"/>
      <c r="BT472" s="108"/>
      <c r="BU472" s="108"/>
      <c r="BV472" s="108"/>
      <c r="BW472" s="108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08"/>
      <c r="CM472" s="108"/>
      <c r="CN472" s="108"/>
      <c r="CO472" s="108"/>
      <c r="CP472" s="108"/>
      <c r="CQ472" s="108"/>
      <c r="CR472" s="108"/>
      <c r="CS472" s="108"/>
      <c r="CT472" s="108"/>
      <c r="CU472" s="108"/>
      <c r="CV472" s="108"/>
    </row>
    <row r="473" spans="1:100" ht="17.100000000000001" customHeight="1" x14ac:dyDescent="0.2">
      <c r="A473" s="108"/>
      <c r="B473" s="108"/>
      <c r="C473" s="108"/>
      <c r="D473" s="108"/>
      <c r="E473" s="108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8"/>
      <c r="BD473" s="108"/>
      <c r="BE473" s="108"/>
      <c r="BF473" s="108"/>
      <c r="BG473" s="108"/>
      <c r="BH473" s="108"/>
      <c r="BI473" s="108"/>
      <c r="BJ473" s="108"/>
      <c r="BK473" s="108"/>
      <c r="BL473" s="108"/>
      <c r="BM473" s="108"/>
      <c r="BN473" s="108"/>
      <c r="BO473" s="108"/>
      <c r="BP473" s="108"/>
      <c r="BQ473" s="108"/>
      <c r="BR473" s="108"/>
      <c r="BS473" s="108"/>
      <c r="BT473" s="108"/>
      <c r="BU473" s="108"/>
      <c r="BV473" s="108"/>
      <c r="BW473" s="108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08"/>
      <c r="CM473" s="108"/>
      <c r="CN473" s="108"/>
      <c r="CO473" s="108"/>
      <c r="CP473" s="108"/>
      <c r="CQ473" s="108"/>
      <c r="CR473" s="108"/>
      <c r="CS473" s="108"/>
      <c r="CT473" s="108"/>
      <c r="CU473" s="108"/>
      <c r="CV473" s="108"/>
    </row>
    <row r="474" spans="1:100" ht="17.100000000000001" customHeight="1" x14ac:dyDescent="0.2">
      <c r="A474" s="108"/>
      <c r="B474" s="108"/>
      <c r="C474" s="108"/>
      <c r="D474" s="108"/>
      <c r="E474" s="108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8"/>
      <c r="BD474" s="108"/>
      <c r="BE474" s="108"/>
      <c r="BF474" s="108"/>
      <c r="BG474" s="108"/>
      <c r="BH474" s="108"/>
      <c r="BI474" s="108"/>
      <c r="BJ474" s="108"/>
      <c r="BK474" s="108"/>
      <c r="BL474" s="108"/>
      <c r="BM474" s="108"/>
      <c r="BN474" s="108"/>
      <c r="BO474" s="108"/>
      <c r="BP474" s="108"/>
      <c r="BQ474" s="108"/>
      <c r="BR474" s="108"/>
      <c r="BS474" s="108"/>
      <c r="BT474" s="108"/>
      <c r="BU474" s="108"/>
      <c r="BV474" s="108"/>
      <c r="BW474" s="108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108"/>
      <c r="CU474" s="108"/>
      <c r="CV474" s="108"/>
    </row>
    <row r="475" spans="1:100" ht="17.100000000000001" customHeight="1" x14ac:dyDescent="0.2">
      <c r="A475" s="108"/>
      <c r="B475" s="108"/>
      <c r="C475" s="108"/>
      <c r="D475" s="108"/>
      <c r="E475" s="108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8"/>
      <c r="BD475" s="108"/>
      <c r="BE475" s="108"/>
      <c r="BF475" s="108"/>
      <c r="BG475" s="108"/>
      <c r="BH475" s="108"/>
      <c r="BI475" s="108"/>
      <c r="BJ475" s="108"/>
      <c r="BK475" s="108"/>
      <c r="BL475" s="108"/>
      <c r="BM475" s="108"/>
      <c r="BN475" s="108"/>
      <c r="BO475" s="108"/>
      <c r="BP475" s="108"/>
      <c r="BQ475" s="108"/>
      <c r="BR475" s="108"/>
      <c r="BS475" s="108"/>
      <c r="BT475" s="108"/>
      <c r="BU475" s="108"/>
      <c r="BV475" s="108"/>
      <c r="BW475" s="108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08"/>
      <c r="CM475" s="108"/>
      <c r="CN475" s="108"/>
      <c r="CO475" s="108"/>
      <c r="CP475" s="108"/>
      <c r="CQ475" s="108"/>
      <c r="CR475" s="108"/>
      <c r="CS475" s="108"/>
      <c r="CT475" s="108"/>
      <c r="CU475" s="108"/>
      <c r="CV475" s="108"/>
    </row>
    <row r="476" spans="1:100" ht="17.100000000000001" customHeight="1" x14ac:dyDescent="0.2">
      <c r="A476" s="108"/>
      <c r="B476" s="108"/>
      <c r="C476" s="108"/>
      <c r="D476" s="108"/>
      <c r="E476" s="108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8"/>
      <c r="BD476" s="108"/>
      <c r="BE476" s="108"/>
      <c r="BF476" s="108"/>
      <c r="BG476" s="108"/>
      <c r="BH476" s="108"/>
      <c r="BI476" s="108"/>
      <c r="BJ476" s="108"/>
      <c r="BK476" s="108"/>
      <c r="BL476" s="108"/>
      <c r="BM476" s="108"/>
      <c r="BN476" s="108"/>
      <c r="BO476" s="108"/>
      <c r="BP476" s="108"/>
      <c r="BQ476" s="108"/>
      <c r="BR476" s="108"/>
      <c r="BS476" s="108"/>
      <c r="BT476" s="108"/>
      <c r="BU476" s="108"/>
      <c r="BV476" s="108"/>
      <c r="BW476" s="108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08"/>
      <c r="CM476" s="108"/>
      <c r="CN476" s="108"/>
      <c r="CO476" s="108"/>
      <c r="CP476" s="108"/>
      <c r="CQ476" s="108"/>
      <c r="CR476" s="108"/>
      <c r="CS476" s="108"/>
      <c r="CT476" s="108"/>
      <c r="CU476" s="108"/>
      <c r="CV476" s="108"/>
    </row>
    <row r="477" spans="1:100" ht="17.100000000000001" customHeight="1" x14ac:dyDescent="0.2">
      <c r="A477" s="108"/>
      <c r="B477" s="108"/>
      <c r="C477" s="108"/>
      <c r="D477" s="108"/>
      <c r="E477" s="108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8"/>
      <c r="BD477" s="108"/>
      <c r="BE477" s="108"/>
      <c r="BF477" s="108"/>
      <c r="BG477" s="108"/>
      <c r="BH477" s="108"/>
      <c r="BI477" s="108"/>
      <c r="BJ477" s="108"/>
      <c r="BK477" s="108"/>
      <c r="BL477" s="108"/>
      <c r="BM477" s="108"/>
      <c r="BN477" s="108"/>
      <c r="BO477" s="108"/>
      <c r="BP477" s="108"/>
      <c r="BQ477" s="108"/>
      <c r="BR477" s="108"/>
      <c r="BS477" s="108"/>
      <c r="BT477" s="108"/>
      <c r="BU477" s="108"/>
      <c r="BV477" s="108"/>
      <c r="BW477" s="108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08"/>
      <c r="CM477" s="108"/>
      <c r="CN477" s="108"/>
      <c r="CO477" s="108"/>
      <c r="CP477" s="108"/>
      <c r="CQ477" s="108"/>
      <c r="CR477" s="108"/>
      <c r="CS477" s="108"/>
      <c r="CT477" s="108"/>
      <c r="CU477" s="108"/>
      <c r="CV477" s="108"/>
    </row>
    <row r="478" spans="1:100" ht="17.100000000000001" customHeight="1" x14ac:dyDescent="0.2">
      <c r="A478" s="108"/>
      <c r="B478" s="108"/>
      <c r="C478" s="108"/>
      <c r="D478" s="108"/>
      <c r="E478" s="108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E478" s="108"/>
      <c r="BF478" s="108"/>
      <c r="BG478" s="108"/>
      <c r="BH478" s="108"/>
      <c r="BI478" s="108"/>
      <c r="BJ478" s="108"/>
      <c r="BK478" s="108"/>
      <c r="BL478" s="108"/>
      <c r="BM478" s="108"/>
      <c r="BN478" s="108"/>
      <c r="BO478" s="108"/>
      <c r="BP478" s="108"/>
      <c r="BQ478" s="108"/>
      <c r="BR478" s="108"/>
      <c r="BS478" s="108"/>
      <c r="BT478" s="108"/>
      <c r="BU478" s="108"/>
      <c r="BV478" s="108"/>
      <c r="BW478" s="108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08"/>
      <c r="CM478" s="108"/>
      <c r="CN478" s="108"/>
      <c r="CO478" s="108"/>
      <c r="CP478" s="108"/>
      <c r="CQ478" s="108"/>
      <c r="CR478" s="108"/>
      <c r="CS478" s="108"/>
      <c r="CT478" s="108"/>
      <c r="CU478" s="108"/>
      <c r="CV478" s="108"/>
    </row>
    <row r="479" spans="1:100" ht="17.100000000000001" customHeight="1" x14ac:dyDescent="0.2">
      <c r="A479" s="108"/>
      <c r="B479" s="108"/>
      <c r="C479" s="108"/>
      <c r="D479" s="108"/>
      <c r="E479" s="108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E479" s="108"/>
      <c r="BF479" s="108"/>
      <c r="BG479" s="108"/>
      <c r="BH479" s="108"/>
      <c r="BI479" s="108"/>
      <c r="BJ479" s="108"/>
      <c r="BK479" s="108"/>
      <c r="BL479" s="108"/>
      <c r="BM479" s="108"/>
      <c r="BN479" s="108"/>
      <c r="BO479" s="108"/>
      <c r="BP479" s="108"/>
      <c r="BQ479" s="108"/>
      <c r="BR479" s="108"/>
      <c r="BS479" s="108"/>
      <c r="BT479" s="108"/>
      <c r="BU479" s="108"/>
      <c r="BV479" s="108"/>
      <c r="BW479" s="108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08"/>
      <c r="CM479" s="108"/>
      <c r="CN479" s="108"/>
      <c r="CO479" s="108"/>
      <c r="CP479" s="108"/>
      <c r="CQ479" s="108"/>
      <c r="CR479" s="108"/>
      <c r="CS479" s="108"/>
      <c r="CT479" s="108"/>
      <c r="CU479" s="108"/>
      <c r="CV479" s="108"/>
    </row>
    <row r="480" spans="1:100" ht="17.100000000000001" customHeight="1" x14ac:dyDescent="0.2">
      <c r="A480" s="108"/>
      <c r="B480" s="108"/>
      <c r="C480" s="108"/>
      <c r="D480" s="108"/>
      <c r="E480" s="108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E480" s="108"/>
      <c r="BF480" s="108"/>
      <c r="BG480" s="108"/>
      <c r="BH480" s="108"/>
      <c r="BI480" s="108"/>
      <c r="BJ480" s="108"/>
      <c r="BK480" s="108"/>
      <c r="BL480" s="108"/>
      <c r="BM480" s="108"/>
      <c r="BN480" s="108"/>
      <c r="BO480" s="108"/>
      <c r="BP480" s="108"/>
      <c r="BQ480" s="108"/>
      <c r="BR480" s="108"/>
      <c r="BS480" s="108"/>
      <c r="BT480" s="108"/>
      <c r="BU480" s="108"/>
      <c r="BV480" s="108"/>
      <c r="BW480" s="108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</row>
    <row r="481" spans="1:100" ht="17.100000000000001" customHeight="1" x14ac:dyDescent="0.2">
      <c r="A481" s="108"/>
      <c r="B481" s="108"/>
      <c r="C481" s="108"/>
      <c r="D481" s="108"/>
      <c r="E481" s="108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8"/>
      <c r="BD481" s="108"/>
      <c r="BE481" s="108"/>
      <c r="BF481" s="108"/>
      <c r="BG481" s="108"/>
      <c r="BH481" s="108"/>
      <c r="BI481" s="108"/>
      <c r="BJ481" s="108"/>
      <c r="BK481" s="108"/>
      <c r="BL481" s="108"/>
      <c r="BM481" s="108"/>
      <c r="BN481" s="108"/>
      <c r="BO481" s="108"/>
      <c r="BP481" s="108"/>
      <c r="BQ481" s="108"/>
      <c r="BR481" s="108"/>
      <c r="BS481" s="108"/>
      <c r="BT481" s="108"/>
      <c r="BU481" s="108"/>
      <c r="BV481" s="108"/>
      <c r="BW481" s="108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08"/>
      <c r="CM481" s="108"/>
      <c r="CN481" s="108"/>
      <c r="CO481" s="108"/>
      <c r="CP481" s="108"/>
      <c r="CQ481" s="108"/>
      <c r="CR481" s="108"/>
      <c r="CS481" s="108"/>
      <c r="CT481" s="108"/>
      <c r="CU481" s="108"/>
      <c r="CV481" s="108"/>
    </row>
    <row r="482" spans="1:100" ht="17.100000000000001" customHeight="1" x14ac:dyDescent="0.2">
      <c r="A482" s="108"/>
      <c r="B482" s="108"/>
      <c r="C482" s="108"/>
      <c r="D482" s="108"/>
      <c r="E482" s="108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  <c r="BH482" s="108"/>
      <c r="BI482" s="108"/>
      <c r="BJ482" s="108"/>
      <c r="BK482" s="108"/>
      <c r="BL482" s="108"/>
      <c r="BM482" s="108"/>
      <c r="BN482" s="108"/>
      <c r="BO482" s="108"/>
      <c r="BP482" s="108"/>
      <c r="BQ482" s="108"/>
      <c r="BR482" s="108"/>
      <c r="BS482" s="108"/>
      <c r="BT482" s="108"/>
      <c r="BU482" s="108"/>
      <c r="BV482" s="108"/>
      <c r="BW482" s="108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</row>
    <row r="483" spans="1:100" ht="17.100000000000001" customHeight="1" x14ac:dyDescent="0.2">
      <c r="A483" s="108"/>
      <c r="B483" s="108"/>
      <c r="C483" s="108"/>
      <c r="D483" s="108"/>
      <c r="E483" s="108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8"/>
      <c r="BD483" s="108"/>
      <c r="BE483" s="108"/>
      <c r="BF483" s="108"/>
      <c r="BG483" s="108"/>
      <c r="BH483" s="108"/>
      <c r="BI483" s="108"/>
      <c r="BJ483" s="108"/>
      <c r="BK483" s="108"/>
      <c r="BL483" s="108"/>
      <c r="BM483" s="108"/>
      <c r="BN483" s="108"/>
      <c r="BO483" s="108"/>
      <c r="BP483" s="108"/>
      <c r="BQ483" s="108"/>
      <c r="BR483" s="108"/>
      <c r="BS483" s="108"/>
      <c r="BT483" s="108"/>
      <c r="BU483" s="108"/>
      <c r="BV483" s="108"/>
      <c r="BW483" s="108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108"/>
      <c r="CU483" s="108"/>
      <c r="CV483" s="108"/>
    </row>
    <row r="484" spans="1:100" ht="17.100000000000001" customHeight="1" x14ac:dyDescent="0.2">
      <c r="A484" s="108"/>
      <c r="B484" s="108"/>
      <c r="C484" s="108"/>
      <c r="D484" s="108"/>
      <c r="E484" s="108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  <c r="BH484" s="108"/>
      <c r="BI484" s="108"/>
      <c r="BJ484" s="108"/>
      <c r="BK484" s="108"/>
      <c r="BL484" s="108"/>
      <c r="BM484" s="108"/>
      <c r="BN484" s="108"/>
      <c r="BO484" s="108"/>
      <c r="BP484" s="108"/>
      <c r="BQ484" s="108"/>
      <c r="BR484" s="108"/>
      <c r="BS484" s="108"/>
      <c r="BT484" s="108"/>
      <c r="BU484" s="108"/>
      <c r="BV484" s="108"/>
      <c r="BW484" s="108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08"/>
      <c r="CM484" s="108"/>
      <c r="CN484" s="108"/>
      <c r="CO484" s="108"/>
      <c r="CP484" s="108"/>
      <c r="CQ484" s="108"/>
      <c r="CR484" s="108"/>
      <c r="CS484" s="108"/>
      <c r="CT484" s="108"/>
      <c r="CU484" s="108"/>
      <c r="CV484" s="108"/>
    </row>
    <row r="485" spans="1:100" ht="17.100000000000001" customHeight="1" x14ac:dyDescent="0.2">
      <c r="A485" s="108"/>
      <c r="B485" s="108"/>
      <c r="C485" s="108"/>
      <c r="D485" s="108"/>
      <c r="E485" s="108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8"/>
      <c r="BD485" s="108"/>
      <c r="BE485" s="108"/>
      <c r="BF485" s="108"/>
      <c r="BG485" s="108"/>
      <c r="BH485" s="108"/>
      <c r="BI485" s="108"/>
      <c r="BJ485" s="108"/>
      <c r="BK485" s="108"/>
      <c r="BL485" s="108"/>
      <c r="BM485" s="108"/>
      <c r="BN485" s="108"/>
      <c r="BO485" s="108"/>
      <c r="BP485" s="108"/>
      <c r="BQ485" s="108"/>
      <c r="BR485" s="108"/>
      <c r="BS485" s="108"/>
      <c r="BT485" s="108"/>
      <c r="BU485" s="108"/>
      <c r="BV485" s="108"/>
      <c r="BW485" s="108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08"/>
      <c r="CM485" s="108"/>
      <c r="CN485" s="108"/>
      <c r="CO485" s="108"/>
      <c r="CP485" s="108"/>
      <c r="CQ485" s="108"/>
      <c r="CR485" s="108"/>
      <c r="CS485" s="108"/>
      <c r="CT485" s="108"/>
      <c r="CU485" s="108"/>
      <c r="CV485" s="108"/>
    </row>
    <row r="486" spans="1:100" ht="17.100000000000001" customHeight="1" x14ac:dyDescent="0.2">
      <c r="A486" s="108"/>
      <c r="B486" s="108"/>
      <c r="C486" s="108"/>
      <c r="D486" s="108"/>
      <c r="E486" s="108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E486" s="108"/>
      <c r="BF486" s="108"/>
      <c r="BG486" s="108"/>
      <c r="BH486" s="108"/>
      <c r="BI486" s="108"/>
      <c r="BJ486" s="108"/>
      <c r="BK486" s="108"/>
      <c r="BL486" s="108"/>
      <c r="BM486" s="108"/>
      <c r="BN486" s="108"/>
      <c r="BO486" s="108"/>
      <c r="BP486" s="108"/>
      <c r="BQ486" s="108"/>
      <c r="BR486" s="108"/>
      <c r="BS486" s="108"/>
      <c r="BT486" s="108"/>
      <c r="BU486" s="108"/>
      <c r="BV486" s="108"/>
      <c r="BW486" s="108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</row>
    <row r="487" spans="1:100" ht="17.100000000000001" customHeight="1" x14ac:dyDescent="0.2">
      <c r="A487" s="108"/>
      <c r="B487" s="108"/>
      <c r="C487" s="108"/>
      <c r="D487" s="108"/>
      <c r="E487" s="108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</row>
    <row r="488" spans="1:100" ht="17.100000000000001" customHeight="1" x14ac:dyDescent="0.2">
      <c r="A488" s="108"/>
      <c r="B488" s="108"/>
      <c r="C488" s="108"/>
      <c r="D488" s="108"/>
      <c r="E488" s="108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8"/>
      <c r="BD488" s="108"/>
      <c r="BE488" s="108"/>
      <c r="BF488" s="108"/>
      <c r="BG488" s="108"/>
      <c r="BH488" s="108"/>
      <c r="BI488" s="108"/>
      <c r="BJ488" s="108"/>
      <c r="BK488" s="108"/>
      <c r="BL488" s="108"/>
      <c r="BM488" s="108"/>
      <c r="BN488" s="108"/>
      <c r="BO488" s="108"/>
      <c r="BP488" s="108"/>
      <c r="BQ488" s="108"/>
      <c r="BR488" s="108"/>
      <c r="BS488" s="108"/>
      <c r="BT488" s="108"/>
      <c r="BU488" s="108"/>
      <c r="BV488" s="108"/>
      <c r="BW488" s="108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08"/>
      <c r="CM488" s="108"/>
      <c r="CN488" s="108"/>
      <c r="CO488" s="108"/>
      <c r="CP488" s="108"/>
      <c r="CQ488" s="108"/>
      <c r="CR488" s="108"/>
      <c r="CS488" s="108"/>
      <c r="CT488" s="108"/>
      <c r="CU488" s="108"/>
      <c r="CV488" s="108"/>
    </row>
    <row r="489" spans="1:100" ht="17.100000000000001" customHeight="1" x14ac:dyDescent="0.2">
      <c r="A489" s="108"/>
      <c r="B489" s="108"/>
      <c r="C489" s="108"/>
      <c r="D489" s="108"/>
      <c r="E489" s="108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E489" s="108"/>
      <c r="BF489" s="108"/>
      <c r="BG489" s="108"/>
      <c r="BH489" s="108"/>
      <c r="BI489" s="108"/>
      <c r="BJ489" s="108"/>
      <c r="BK489" s="108"/>
      <c r="BL489" s="108"/>
      <c r="BM489" s="108"/>
      <c r="BN489" s="108"/>
      <c r="BO489" s="108"/>
      <c r="BP489" s="108"/>
      <c r="BQ489" s="108"/>
      <c r="BR489" s="108"/>
      <c r="BS489" s="108"/>
      <c r="BT489" s="108"/>
      <c r="BU489" s="108"/>
      <c r="BV489" s="108"/>
      <c r="BW489" s="108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108"/>
      <c r="CU489" s="108"/>
      <c r="CV489" s="108"/>
    </row>
    <row r="490" spans="1:100" ht="17.100000000000001" customHeight="1" x14ac:dyDescent="0.2">
      <c r="A490" s="108"/>
      <c r="B490" s="108"/>
      <c r="C490" s="108"/>
      <c r="D490" s="108"/>
      <c r="E490" s="108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8"/>
      <c r="BD490" s="108"/>
      <c r="BE490" s="108"/>
      <c r="BF490" s="108"/>
      <c r="BG490" s="108"/>
      <c r="BH490" s="108"/>
      <c r="BI490" s="108"/>
      <c r="BJ490" s="108"/>
      <c r="BK490" s="108"/>
      <c r="BL490" s="108"/>
      <c r="BM490" s="108"/>
      <c r="BN490" s="108"/>
      <c r="BO490" s="108"/>
      <c r="BP490" s="108"/>
      <c r="BQ490" s="108"/>
      <c r="BR490" s="108"/>
      <c r="BS490" s="108"/>
      <c r="BT490" s="108"/>
      <c r="BU490" s="108"/>
      <c r="BV490" s="108"/>
      <c r="BW490" s="108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08"/>
      <c r="CM490" s="108"/>
      <c r="CN490" s="108"/>
      <c r="CO490" s="108"/>
      <c r="CP490" s="108"/>
      <c r="CQ490" s="108"/>
      <c r="CR490" s="108"/>
      <c r="CS490" s="108"/>
      <c r="CT490" s="108"/>
      <c r="CU490" s="108"/>
      <c r="CV490" s="108"/>
    </row>
    <row r="491" spans="1:100" ht="17.100000000000001" customHeight="1" x14ac:dyDescent="0.2">
      <c r="A491" s="108"/>
      <c r="B491" s="108"/>
      <c r="C491" s="108"/>
      <c r="D491" s="108"/>
      <c r="E491" s="108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8"/>
      <c r="BD491" s="108"/>
      <c r="BE491" s="108"/>
      <c r="BF491" s="108"/>
      <c r="BG491" s="108"/>
      <c r="BH491" s="108"/>
      <c r="BI491" s="108"/>
      <c r="BJ491" s="108"/>
      <c r="BK491" s="108"/>
      <c r="BL491" s="108"/>
      <c r="BM491" s="108"/>
      <c r="BN491" s="108"/>
      <c r="BO491" s="108"/>
      <c r="BP491" s="108"/>
      <c r="BQ491" s="108"/>
      <c r="BR491" s="108"/>
      <c r="BS491" s="108"/>
      <c r="BT491" s="108"/>
      <c r="BU491" s="108"/>
      <c r="BV491" s="108"/>
      <c r="BW491" s="108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08"/>
      <c r="CM491" s="108"/>
      <c r="CN491" s="108"/>
      <c r="CO491" s="108"/>
      <c r="CP491" s="108"/>
      <c r="CQ491" s="108"/>
      <c r="CR491" s="108"/>
      <c r="CS491" s="108"/>
      <c r="CT491" s="108"/>
      <c r="CU491" s="108"/>
      <c r="CV491" s="108"/>
    </row>
    <row r="492" spans="1:100" ht="17.100000000000001" customHeight="1" x14ac:dyDescent="0.2">
      <c r="A492" s="108"/>
      <c r="B492" s="108"/>
      <c r="C492" s="108"/>
      <c r="D492" s="108"/>
      <c r="E492" s="108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8"/>
      <c r="BD492" s="108"/>
      <c r="BE492" s="108"/>
      <c r="BF492" s="108"/>
      <c r="BG492" s="108"/>
      <c r="BH492" s="108"/>
      <c r="BI492" s="108"/>
      <c r="BJ492" s="108"/>
      <c r="BK492" s="108"/>
      <c r="BL492" s="108"/>
      <c r="BM492" s="108"/>
      <c r="BN492" s="108"/>
      <c r="BO492" s="108"/>
      <c r="BP492" s="108"/>
      <c r="BQ492" s="108"/>
      <c r="BR492" s="108"/>
      <c r="BS492" s="108"/>
      <c r="BT492" s="108"/>
      <c r="BU492" s="108"/>
      <c r="BV492" s="108"/>
      <c r="BW492" s="108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108"/>
      <c r="CU492" s="108"/>
      <c r="CV492" s="108"/>
    </row>
    <row r="493" spans="1:100" ht="17.100000000000001" customHeight="1" x14ac:dyDescent="0.2">
      <c r="A493" s="108"/>
      <c r="B493" s="108"/>
      <c r="C493" s="108"/>
      <c r="D493" s="108"/>
      <c r="E493" s="108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8"/>
      <c r="BD493" s="108"/>
      <c r="BE493" s="108"/>
      <c r="BF493" s="108"/>
      <c r="BG493" s="108"/>
      <c r="BH493" s="108"/>
      <c r="BI493" s="108"/>
      <c r="BJ493" s="108"/>
      <c r="BK493" s="108"/>
      <c r="BL493" s="108"/>
      <c r="BM493" s="108"/>
      <c r="BN493" s="108"/>
      <c r="BO493" s="108"/>
      <c r="BP493" s="108"/>
      <c r="BQ493" s="108"/>
      <c r="BR493" s="108"/>
      <c r="BS493" s="108"/>
      <c r="BT493" s="108"/>
      <c r="BU493" s="108"/>
      <c r="BV493" s="108"/>
      <c r="BW493" s="108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08"/>
      <c r="CM493" s="108"/>
      <c r="CN493" s="108"/>
      <c r="CO493" s="108"/>
      <c r="CP493" s="108"/>
      <c r="CQ493" s="108"/>
      <c r="CR493" s="108"/>
      <c r="CS493" s="108"/>
      <c r="CT493" s="108"/>
      <c r="CU493" s="108"/>
      <c r="CV493" s="108"/>
    </row>
    <row r="494" spans="1:100" ht="17.100000000000001" customHeight="1" x14ac:dyDescent="0.2">
      <c r="A494" s="108"/>
      <c r="B494" s="108"/>
      <c r="C494" s="108"/>
      <c r="D494" s="108"/>
      <c r="E494" s="108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E494" s="108"/>
      <c r="BF494" s="108"/>
      <c r="BG494" s="108"/>
      <c r="BH494" s="108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</row>
    <row r="495" spans="1:100" ht="17.100000000000001" customHeight="1" x14ac:dyDescent="0.2">
      <c r="A495" s="108"/>
      <c r="B495" s="108"/>
      <c r="C495" s="108"/>
      <c r="D495" s="108"/>
      <c r="E495" s="108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8"/>
      <c r="BD495" s="108"/>
      <c r="BE495" s="108"/>
      <c r="BF495" s="108"/>
      <c r="BG495" s="108"/>
      <c r="BH495" s="108"/>
      <c r="BI495" s="108"/>
      <c r="BJ495" s="108"/>
      <c r="BK495" s="108"/>
      <c r="BL495" s="108"/>
      <c r="BM495" s="108"/>
      <c r="BN495" s="108"/>
      <c r="BO495" s="108"/>
      <c r="BP495" s="108"/>
      <c r="BQ495" s="108"/>
      <c r="BR495" s="108"/>
      <c r="BS495" s="108"/>
      <c r="BT495" s="108"/>
      <c r="BU495" s="108"/>
      <c r="BV495" s="108"/>
      <c r="BW495" s="108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08"/>
      <c r="CM495" s="108"/>
      <c r="CN495" s="108"/>
      <c r="CO495" s="108"/>
      <c r="CP495" s="108"/>
      <c r="CQ495" s="108"/>
      <c r="CR495" s="108"/>
      <c r="CS495" s="108"/>
      <c r="CT495" s="108"/>
      <c r="CU495" s="108"/>
      <c r="CV495" s="108"/>
    </row>
    <row r="496" spans="1:100" ht="17.100000000000001" customHeight="1" x14ac:dyDescent="0.2">
      <c r="A496" s="108"/>
      <c r="B496" s="108"/>
      <c r="C496" s="108"/>
      <c r="D496" s="108"/>
      <c r="E496" s="108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8"/>
      <c r="BD496" s="108"/>
      <c r="BE496" s="108"/>
      <c r="BF496" s="108"/>
      <c r="BG496" s="108"/>
      <c r="BH496" s="108"/>
      <c r="BI496" s="108"/>
      <c r="BJ496" s="108"/>
      <c r="BK496" s="108"/>
      <c r="BL496" s="108"/>
      <c r="BM496" s="108"/>
      <c r="BN496" s="108"/>
      <c r="BO496" s="108"/>
      <c r="BP496" s="108"/>
      <c r="BQ496" s="108"/>
      <c r="BR496" s="108"/>
      <c r="BS496" s="108"/>
      <c r="BT496" s="108"/>
      <c r="BU496" s="108"/>
      <c r="BV496" s="108"/>
      <c r="BW496" s="108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08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</row>
    <row r="497" spans="1:100" ht="17.100000000000001" customHeight="1" x14ac:dyDescent="0.2">
      <c r="A497" s="108"/>
      <c r="B497" s="108"/>
      <c r="C497" s="108"/>
      <c r="D497" s="108"/>
      <c r="E497" s="108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8"/>
      <c r="BD497" s="108"/>
      <c r="BE497" s="108"/>
      <c r="BF497" s="108"/>
      <c r="BG497" s="108"/>
      <c r="BH497" s="108"/>
      <c r="BI497" s="108"/>
      <c r="BJ497" s="108"/>
      <c r="BK497" s="108"/>
      <c r="BL497" s="108"/>
      <c r="BM497" s="108"/>
      <c r="BN497" s="108"/>
      <c r="BO497" s="108"/>
      <c r="BP497" s="108"/>
      <c r="BQ497" s="108"/>
      <c r="BR497" s="108"/>
      <c r="BS497" s="108"/>
      <c r="BT497" s="108"/>
      <c r="BU497" s="108"/>
      <c r="BV497" s="108"/>
      <c r="BW497" s="108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08"/>
      <c r="CM497" s="108"/>
      <c r="CN497" s="108"/>
      <c r="CO497" s="108"/>
      <c r="CP497" s="108"/>
      <c r="CQ497" s="108"/>
      <c r="CR497" s="108"/>
      <c r="CS497" s="108"/>
      <c r="CT497" s="108"/>
      <c r="CU497" s="108"/>
      <c r="CV497" s="108"/>
    </row>
    <row r="498" spans="1:100" ht="17.100000000000001" customHeight="1" x14ac:dyDescent="0.2">
      <c r="A498" s="108"/>
      <c r="B498" s="108"/>
      <c r="C498" s="108"/>
      <c r="D498" s="108"/>
      <c r="E498" s="108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8"/>
      <c r="BD498" s="108"/>
      <c r="BE498" s="108"/>
      <c r="BF498" s="108"/>
      <c r="BG498" s="108"/>
      <c r="BH498" s="108"/>
      <c r="BI498" s="108"/>
      <c r="BJ498" s="108"/>
      <c r="BK498" s="108"/>
      <c r="BL498" s="108"/>
      <c r="BM498" s="108"/>
      <c r="BN498" s="108"/>
      <c r="BO498" s="108"/>
      <c r="BP498" s="108"/>
      <c r="BQ498" s="108"/>
      <c r="BR498" s="108"/>
      <c r="BS498" s="108"/>
      <c r="BT498" s="108"/>
      <c r="BU498" s="108"/>
      <c r="BV498" s="108"/>
      <c r="BW498" s="108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08"/>
      <c r="CM498" s="108"/>
      <c r="CN498" s="108"/>
      <c r="CO498" s="108"/>
      <c r="CP498" s="108"/>
      <c r="CQ498" s="108"/>
      <c r="CR498" s="108"/>
      <c r="CS498" s="108"/>
      <c r="CT498" s="108"/>
      <c r="CU498" s="108"/>
      <c r="CV498" s="108"/>
    </row>
    <row r="499" spans="1:100" ht="17.100000000000001" customHeight="1" x14ac:dyDescent="0.2">
      <c r="A499" s="108"/>
      <c r="B499" s="108"/>
      <c r="C499" s="108"/>
      <c r="D499" s="108"/>
      <c r="E499" s="108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8"/>
      <c r="BD499" s="108"/>
      <c r="BE499" s="108"/>
      <c r="BF499" s="108"/>
      <c r="BG499" s="108"/>
      <c r="BH499" s="108"/>
      <c r="BI499" s="108"/>
      <c r="BJ499" s="108"/>
      <c r="BK499" s="108"/>
      <c r="BL499" s="108"/>
      <c r="BM499" s="108"/>
      <c r="BN499" s="108"/>
      <c r="BO499" s="108"/>
      <c r="BP499" s="108"/>
      <c r="BQ499" s="108"/>
      <c r="BR499" s="108"/>
      <c r="BS499" s="108"/>
      <c r="BT499" s="108"/>
      <c r="BU499" s="108"/>
      <c r="BV499" s="108"/>
      <c r="BW499" s="108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08"/>
      <c r="CM499" s="108"/>
      <c r="CN499" s="108"/>
      <c r="CO499" s="108"/>
      <c r="CP499" s="108"/>
      <c r="CQ499" s="108"/>
      <c r="CR499" s="108"/>
      <c r="CS499" s="108"/>
      <c r="CT499" s="108"/>
      <c r="CU499" s="108"/>
      <c r="CV499" s="108"/>
    </row>
    <row r="500" spans="1:100" ht="17.100000000000001" customHeight="1" x14ac:dyDescent="0.2">
      <c r="A500" s="108"/>
      <c r="B500" s="108"/>
      <c r="C500" s="108"/>
      <c r="D500" s="108"/>
      <c r="E500" s="108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8"/>
      <c r="BD500" s="108"/>
      <c r="BE500" s="108"/>
      <c r="BF500" s="108"/>
      <c r="BG500" s="108"/>
      <c r="BH500" s="108"/>
      <c r="BI500" s="108"/>
      <c r="BJ500" s="108"/>
      <c r="BK500" s="108"/>
      <c r="BL500" s="108"/>
      <c r="BM500" s="108"/>
      <c r="BN500" s="108"/>
      <c r="BO500" s="108"/>
      <c r="BP500" s="108"/>
      <c r="BQ500" s="108"/>
      <c r="BR500" s="108"/>
      <c r="BS500" s="108"/>
      <c r="BT500" s="108"/>
      <c r="BU500" s="108"/>
      <c r="BV500" s="108"/>
      <c r="BW500" s="108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08"/>
      <c r="CM500" s="108"/>
      <c r="CN500" s="108"/>
      <c r="CO500" s="108"/>
      <c r="CP500" s="108"/>
      <c r="CQ500" s="108"/>
      <c r="CR500" s="108"/>
      <c r="CS500" s="108"/>
      <c r="CT500" s="108"/>
      <c r="CU500" s="108"/>
      <c r="CV500" s="108"/>
    </row>
  </sheetData>
  <sheetProtection algorithmName="SHA-512" hashValue="EYDsGo6gtBscpjDBct51Cg23roxt9qECH/0Ls+/AG0b7fZ0hcW7765MEsu2AMSOazH5P2CPu8hLWRjhOthsv7g==" saltValue="2edzvLAmtG8sd1N3Kxa5jA==" spinCount="100000" sheet="1" objects="1" scenarios="1"/>
  <mergeCells count="15">
    <mergeCell ref="C4:E4"/>
    <mergeCell ref="C53:E53"/>
    <mergeCell ref="C54:E54"/>
    <mergeCell ref="C55:E55"/>
    <mergeCell ref="C5:E5"/>
    <mergeCell ref="C6:E6"/>
    <mergeCell ref="C7:E7"/>
    <mergeCell ref="C8:E8"/>
    <mergeCell ref="C9:E9"/>
    <mergeCell ref="C10:E10"/>
    <mergeCell ref="C12:E12"/>
    <mergeCell ref="C13:E13"/>
    <mergeCell ref="C14:E14"/>
    <mergeCell ref="C15:E15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8" scale="98" orientation="portrait" r:id="rId1"/>
  <headerFooter alignWithMargins="0"/>
  <ignoredErrors>
    <ignoredError sqref="D19 D20 D21 D22 D23 D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25" t="s">
        <v>248</v>
      </c>
      <c r="B1" s="140" t="s">
        <v>238</v>
      </c>
      <c r="C1" s="140" t="s">
        <v>239</v>
      </c>
      <c r="D1" s="140" t="s">
        <v>273</v>
      </c>
      <c r="E1" s="125" t="s">
        <v>260</v>
      </c>
      <c r="F1" s="125" t="s">
        <v>248</v>
      </c>
      <c r="G1" s="125" t="s">
        <v>250</v>
      </c>
      <c r="H1" s="125" t="s">
        <v>251</v>
      </c>
      <c r="I1" s="127" t="s">
        <v>269</v>
      </c>
      <c r="J1" s="125" t="s">
        <v>270</v>
      </c>
      <c r="K1" s="125" t="s">
        <v>248</v>
      </c>
      <c r="L1" s="125" t="s">
        <v>251</v>
      </c>
      <c r="M1" s="127" t="s">
        <v>271</v>
      </c>
      <c r="N1" s="125" t="s">
        <v>272</v>
      </c>
      <c r="O1" s="128" t="s">
        <v>273</v>
      </c>
    </row>
    <row r="2" spans="1:15" ht="15" x14ac:dyDescent="0.25">
      <c r="A2">
        <f>ROWS(A$2:$B2)</f>
        <v>1</v>
      </c>
      <c r="B2" s="370" t="s">
        <v>245</v>
      </c>
      <c r="D2" s="137">
        <v>10</v>
      </c>
      <c r="E2" s="137" t="str">
        <f>B2&amp;"/"&amp;C2</f>
        <v>Subjektförderung/</v>
      </c>
      <c r="F2">
        <f>ROWS($B$2:F2)</f>
        <v>1</v>
      </c>
      <c r="G2" s="124">
        <f>IF(B2=B1,"",IF(LEN(B2)&lt;1,"",A2))</f>
        <v>1</v>
      </c>
      <c r="H2" s="124">
        <f>IFERROR(SMALL(G$2:G$100,ROWS(G$2:$G2)),"")</f>
        <v>1</v>
      </c>
      <c r="I2" t="str">
        <f>IFERROR(VLOOKUP(H2,A:B,2,0),"")</f>
        <v>Subjektförderung</v>
      </c>
      <c r="J2" s="136">
        <f>Deckblatt_BMOB!C11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36" t="str">
        <f>IF(Deckblatt_BMOB!C12=0,"",Deckblatt_BMOB!C12)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70" t="s">
        <v>246</v>
      </c>
      <c r="C3" s="139"/>
      <c r="D3" s="138">
        <v>20</v>
      </c>
      <c r="E3" s="137" t="str">
        <f t="shared" ref="E3:E50" si="0">B3&amp;"/"&amp;C3</f>
        <v>Objektförderung/</v>
      </c>
      <c r="F3">
        <f>ROWS($B$2:F3)</f>
        <v>2</v>
      </c>
      <c r="G3" s="124">
        <f t="shared" ref="G3:G50" si="1">IF(B3=B2,"",IF(LEN(B3)&lt;1,"",A3))</f>
        <v>2</v>
      </c>
      <c r="H3" s="124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70" t="s">
        <v>247</v>
      </c>
      <c r="C4" s="139"/>
      <c r="D4" s="138">
        <v>50</v>
      </c>
      <c r="E4" s="137" t="str">
        <f t="shared" si="0"/>
        <v>Projektförderung/</v>
      </c>
      <c r="F4">
        <f>ROWS($B$2:F4)</f>
        <v>3</v>
      </c>
      <c r="G4" s="124">
        <f t="shared" si="1"/>
        <v>3</v>
      </c>
      <c r="H4" s="124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23"/>
      <c r="C5" s="139"/>
      <c r="D5" s="137"/>
      <c r="E5" s="137" t="str">
        <f t="shared" si="0"/>
        <v>/</v>
      </c>
      <c r="F5">
        <f>ROWS($B$2:F5)</f>
        <v>4</v>
      </c>
      <c r="G5" s="124" t="str">
        <f t="shared" si="1"/>
        <v/>
      </c>
      <c r="H5" s="124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23"/>
      <c r="C6" s="139"/>
      <c r="D6" s="138"/>
      <c r="E6" s="137" t="str">
        <f t="shared" si="0"/>
        <v>/</v>
      </c>
      <c r="F6">
        <f>ROWS($B$2:F6)</f>
        <v>5</v>
      </c>
      <c r="G6" s="124" t="str">
        <f t="shared" si="1"/>
        <v/>
      </c>
      <c r="H6" s="124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23"/>
      <c r="C7" s="139"/>
      <c r="D7" s="138"/>
      <c r="E7" s="137" t="str">
        <f t="shared" si="0"/>
        <v>/</v>
      </c>
      <c r="F7">
        <f>ROWS($B$2:F7)</f>
        <v>6</v>
      </c>
      <c r="G7" s="124" t="str">
        <f t="shared" si="1"/>
        <v/>
      </c>
      <c r="H7" s="124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23"/>
      <c r="C8" s="139"/>
      <c r="D8" s="137"/>
      <c r="E8" s="137" t="str">
        <f t="shared" si="0"/>
        <v>/</v>
      </c>
      <c r="F8">
        <f>ROWS($B$2:F8)</f>
        <v>7</v>
      </c>
      <c r="G8" s="124" t="str">
        <f t="shared" si="1"/>
        <v/>
      </c>
      <c r="H8" s="124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23"/>
      <c r="C9" s="139"/>
      <c r="D9" s="138"/>
      <c r="E9" s="137" t="str">
        <f t="shared" si="0"/>
        <v>/</v>
      </c>
      <c r="F9">
        <f>ROWS($B$2:F9)</f>
        <v>8</v>
      </c>
      <c r="G9" s="124" t="str">
        <f t="shared" si="1"/>
        <v/>
      </c>
      <c r="H9" s="124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23"/>
      <c r="C10" s="139"/>
      <c r="D10" s="138"/>
      <c r="E10" s="137" t="str">
        <f t="shared" si="0"/>
        <v>/</v>
      </c>
      <c r="F10">
        <f>ROWS($B$2:F10)</f>
        <v>9</v>
      </c>
      <c r="G10" s="124" t="str">
        <f t="shared" si="1"/>
        <v/>
      </c>
      <c r="H10" s="124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23"/>
      <c r="C11" s="139"/>
      <c r="D11" s="137"/>
      <c r="E11" s="137" t="str">
        <f t="shared" si="0"/>
        <v>/</v>
      </c>
      <c r="F11">
        <f>ROWS($B$2:F11)</f>
        <v>10</v>
      </c>
      <c r="G11" s="124" t="str">
        <f t="shared" si="1"/>
        <v/>
      </c>
      <c r="H11" s="124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37" t="str">
        <f t="shared" si="0"/>
        <v>/</v>
      </c>
      <c r="F12">
        <f>ROWS($B$2:F12)</f>
        <v>11</v>
      </c>
      <c r="G12" s="124" t="str">
        <f t="shared" si="1"/>
        <v/>
      </c>
      <c r="H12" s="124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37" t="str">
        <f t="shared" si="0"/>
        <v>/</v>
      </c>
      <c r="F13">
        <f>ROWS($B$2:F13)</f>
        <v>12</v>
      </c>
      <c r="G13" s="124" t="str">
        <f t="shared" si="1"/>
        <v/>
      </c>
      <c r="H13" s="124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37" t="str">
        <f t="shared" si="0"/>
        <v>/</v>
      </c>
      <c r="F14">
        <f>ROWS($B$2:F14)</f>
        <v>13</v>
      </c>
      <c r="G14" s="124" t="str">
        <f t="shared" si="1"/>
        <v/>
      </c>
      <c r="H14" s="124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37" t="str">
        <f t="shared" si="0"/>
        <v>/</v>
      </c>
      <c r="F15">
        <f>ROWS($B$2:F15)</f>
        <v>14</v>
      </c>
      <c r="G15" s="124" t="str">
        <f t="shared" si="1"/>
        <v/>
      </c>
      <c r="H15" s="124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37" t="str">
        <f t="shared" si="0"/>
        <v>/</v>
      </c>
      <c r="F16">
        <f>ROWS($B$2:F16)</f>
        <v>15</v>
      </c>
      <c r="G16" s="124" t="str">
        <f t="shared" si="1"/>
        <v/>
      </c>
      <c r="H16" s="124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37" t="str">
        <f t="shared" si="0"/>
        <v>/</v>
      </c>
      <c r="F17">
        <f>ROWS($B$2:F17)</f>
        <v>16</v>
      </c>
      <c r="G17" s="124" t="str">
        <f t="shared" si="1"/>
        <v/>
      </c>
      <c r="H17" s="124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37" t="str">
        <f t="shared" si="0"/>
        <v>/</v>
      </c>
      <c r="F18">
        <f>ROWS($B$2:F18)</f>
        <v>17</v>
      </c>
      <c r="G18" s="124" t="str">
        <f t="shared" si="1"/>
        <v/>
      </c>
      <c r="H18" s="124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37" t="str">
        <f t="shared" si="0"/>
        <v>/</v>
      </c>
      <c r="F19">
        <f>ROWS($B$2:F19)</f>
        <v>18</v>
      </c>
      <c r="G19" s="124" t="str">
        <f t="shared" si="1"/>
        <v/>
      </c>
      <c r="H19" s="124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37" t="str">
        <f t="shared" si="0"/>
        <v>/</v>
      </c>
      <c r="F20">
        <f>ROWS($B$2:F20)</f>
        <v>19</v>
      </c>
      <c r="G20" s="124" t="str">
        <f t="shared" si="1"/>
        <v/>
      </c>
      <c r="H20" s="124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37" t="str">
        <f t="shared" si="0"/>
        <v>/</v>
      </c>
      <c r="F21">
        <f>ROWS($B$2:F21)</f>
        <v>20</v>
      </c>
      <c r="G21" s="124" t="str">
        <f t="shared" si="1"/>
        <v/>
      </c>
      <c r="H21" s="124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37" t="str">
        <f t="shared" si="0"/>
        <v>/</v>
      </c>
      <c r="F22">
        <f>ROWS($B$2:F22)</f>
        <v>21</v>
      </c>
      <c r="G22" s="124" t="str">
        <f t="shared" si="1"/>
        <v/>
      </c>
      <c r="H22" s="124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37" t="str">
        <f t="shared" si="0"/>
        <v>/</v>
      </c>
      <c r="F23">
        <f>ROWS($B$2:F23)</f>
        <v>22</v>
      </c>
      <c r="G23" s="124" t="str">
        <f t="shared" si="1"/>
        <v/>
      </c>
      <c r="H23" s="124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37" t="str">
        <f t="shared" si="0"/>
        <v>/</v>
      </c>
      <c r="F24">
        <f>ROWS($B$2:F24)</f>
        <v>23</v>
      </c>
      <c r="G24" s="124" t="str">
        <f t="shared" si="1"/>
        <v/>
      </c>
      <c r="H24" s="124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37" t="str">
        <f t="shared" si="0"/>
        <v>/</v>
      </c>
      <c r="F25">
        <f>ROWS($B$2:F25)</f>
        <v>24</v>
      </c>
      <c r="G25" s="124" t="str">
        <f t="shared" si="1"/>
        <v/>
      </c>
      <c r="H25" s="124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37" t="str">
        <f t="shared" si="0"/>
        <v>/</v>
      </c>
      <c r="F26">
        <f>ROWS($B$2:F26)</f>
        <v>25</v>
      </c>
      <c r="G26" s="124" t="str">
        <f t="shared" si="1"/>
        <v/>
      </c>
      <c r="H26" s="124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37" t="str">
        <f t="shared" si="0"/>
        <v>/</v>
      </c>
      <c r="F27">
        <f>ROWS($B$2:F27)</f>
        <v>26</v>
      </c>
      <c r="G27" s="124" t="str">
        <f t="shared" si="1"/>
        <v/>
      </c>
      <c r="H27" s="124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37" t="str">
        <f t="shared" si="0"/>
        <v>/</v>
      </c>
      <c r="F28">
        <f>ROWS($B$2:F28)</f>
        <v>27</v>
      </c>
      <c r="G28" s="124" t="str">
        <f t="shared" si="1"/>
        <v/>
      </c>
      <c r="H28" s="124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37" t="str">
        <f t="shared" si="0"/>
        <v>/</v>
      </c>
      <c r="F29">
        <f>ROWS($B$2:F29)</f>
        <v>28</v>
      </c>
      <c r="G29" s="124" t="str">
        <f t="shared" si="1"/>
        <v/>
      </c>
      <c r="H29" s="124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37" t="str">
        <f t="shared" si="0"/>
        <v>/</v>
      </c>
      <c r="F30">
        <f>ROWS($B$2:F30)</f>
        <v>29</v>
      </c>
      <c r="G30" s="124" t="str">
        <f t="shared" si="1"/>
        <v/>
      </c>
      <c r="H30" s="124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37" t="str">
        <f t="shared" si="0"/>
        <v>/</v>
      </c>
      <c r="F31">
        <f>ROWS($B$2:F31)</f>
        <v>30</v>
      </c>
      <c r="G31" s="124" t="str">
        <f t="shared" si="1"/>
        <v/>
      </c>
      <c r="H31" s="124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37" t="str">
        <f t="shared" si="0"/>
        <v>/</v>
      </c>
      <c r="F32">
        <f>ROWS($B$2:F32)</f>
        <v>31</v>
      </c>
      <c r="G32" s="124" t="str">
        <f t="shared" si="1"/>
        <v/>
      </c>
      <c r="H32" s="124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37" t="str">
        <f t="shared" si="0"/>
        <v>/</v>
      </c>
      <c r="F33">
        <f>ROWS($B$2:F33)</f>
        <v>32</v>
      </c>
      <c r="G33" s="124" t="str">
        <f t="shared" si="1"/>
        <v/>
      </c>
      <c r="H33" s="124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37" t="str">
        <f t="shared" si="0"/>
        <v>/</v>
      </c>
      <c r="F34">
        <f>ROWS($B$2:F34)</f>
        <v>33</v>
      </c>
      <c r="G34" s="124" t="str">
        <f t="shared" si="1"/>
        <v/>
      </c>
      <c r="H34" s="124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37" t="str">
        <f t="shared" si="0"/>
        <v>/</v>
      </c>
      <c r="F35">
        <f>ROWS($B$2:F35)</f>
        <v>34</v>
      </c>
      <c r="G35" s="124" t="str">
        <f t="shared" si="1"/>
        <v/>
      </c>
      <c r="H35" s="124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37" t="str">
        <f t="shared" si="0"/>
        <v>/</v>
      </c>
      <c r="F36">
        <f>ROWS($B$2:F36)</f>
        <v>35</v>
      </c>
      <c r="G36" s="124" t="str">
        <f t="shared" si="1"/>
        <v/>
      </c>
      <c r="H36" s="124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37" t="str">
        <f t="shared" si="0"/>
        <v>/</v>
      </c>
      <c r="F37">
        <f>ROWS($B$2:F37)</f>
        <v>36</v>
      </c>
      <c r="G37" s="124" t="str">
        <f t="shared" si="1"/>
        <v/>
      </c>
      <c r="H37" s="124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37" t="str">
        <f t="shared" si="0"/>
        <v>/</v>
      </c>
      <c r="F38">
        <f>ROWS($B$2:F38)</f>
        <v>37</v>
      </c>
      <c r="G38" s="124" t="str">
        <f t="shared" si="1"/>
        <v/>
      </c>
      <c r="H38" s="124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37" t="str">
        <f t="shared" si="0"/>
        <v>/</v>
      </c>
      <c r="F39">
        <f>ROWS($B$2:F39)</f>
        <v>38</v>
      </c>
      <c r="G39" s="124" t="str">
        <f t="shared" si="1"/>
        <v/>
      </c>
      <c r="H39" s="124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37" t="str">
        <f t="shared" si="0"/>
        <v>/</v>
      </c>
      <c r="F40">
        <f>ROWS($B$2:F40)</f>
        <v>39</v>
      </c>
      <c r="G40" s="124" t="str">
        <f t="shared" si="1"/>
        <v/>
      </c>
      <c r="H40" s="124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37" t="str">
        <f t="shared" si="0"/>
        <v>/</v>
      </c>
      <c r="F41">
        <f>ROWS($B$2:F41)</f>
        <v>40</v>
      </c>
      <c r="G41" s="124" t="str">
        <f t="shared" si="1"/>
        <v/>
      </c>
      <c r="H41" s="124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37" t="str">
        <f t="shared" si="0"/>
        <v>/</v>
      </c>
      <c r="F42">
        <f>ROWS($B$2:F42)</f>
        <v>41</v>
      </c>
      <c r="G42" s="124" t="str">
        <f t="shared" si="1"/>
        <v/>
      </c>
      <c r="H42" s="124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37" t="str">
        <f t="shared" si="0"/>
        <v>/</v>
      </c>
      <c r="F43">
        <f>ROWS($B$2:F43)</f>
        <v>42</v>
      </c>
      <c r="G43" s="124" t="str">
        <f t="shared" si="1"/>
        <v/>
      </c>
      <c r="H43" s="124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37" t="str">
        <f t="shared" si="0"/>
        <v>/</v>
      </c>
      <c r="F44">
        <f>ROWS($B$2:F44)</f>
        <v>43</v>
      </c>
      <c r="G44" s="124" t="str">
        <f t="shared" si="1"/>
        <v/>
      </c>
      <c r="H44" s="124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37" t="str">
        <f t="shared" si="0"/>
        <v>/</v>
      </c>
      <c r="F45">
        <f>ROWS($B$2:F45)</f>
        <v>44</v>
      </c>
      <c r="G45" s="124" t="str">
        <f t="shared" si="1"/>
        <v/>
      </c>
      <c r="H45" s="124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37" t="str">
        <f t="shared" si="0"/>
        <v>/</v>
      </c>
      <c r="F46">
        <f>ROWS($B$2:F46)</f>
        <v>45</v>
      </c>
      <c r="G46" s="124" t="str">
        <f t="shared" si="1"/>
        <v/>
      </c>
      <c r="H46" s="124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37" t="str">
        <f t="shared" si="0"/>
        <v>/</v>
      </c>
      <c r="F47">
        <f>ROWS($B$2:F47)</f>
        <v>46</v>
      </c>
      <c r="G47" s="124" t="str">
        <f t="shared" si="1"/>
        <v/>
      </c>
      <c r="H47" s="124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37" t="str">
        <f t="shared" si="0"/>
        <v>/</v>
      </c>
      <c r="F48">
        <f>ROWS($B$2:F48)</f>
        <v>47</v>
      </c>
      <c r="G48" s="124" t="str">
        <f t="shared" si="1"/>
        <v/>
      </c>
      <c r="H48" s="124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37" t="str">
        <f t="shared" si="0"/>
        <v>/</v>
      </c>
      <c r="F49">
        <f>ROWS($B$2:F49)</f>
        <v>48</v>
      </c>
      <c r="G49" s="124" t="str">
        <f t="shared" si="1"/>
        <v/>
      </c>
      <c r="H49" s="124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37" t="str">
        <f t="shared" si="0"/>
        <v>/</v>
      </c>
      <c r="F50">
        <f>ROWS($B$2:F50)</f>
        <v>49</v>
      </c>
      <c r="G50" s="124" t="str">
        <f t="shared" si="1"/>
        <v/>
      </c>
      <c r="H50" s="124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1" customFormat="1" ht="15" x14ac:dyDescent="0.25">
      <c r="A51" s="129"/>
      <c r="B51" s="130" t="s">
        <v>257</v>
      </c>
      <c r="F51" s="129"/>
    </row>
  </sheetData>
  <sheetProtection algorithmName="SHA-512" hashValue="D/6TmXYzR4SkthCjqkeqhgeIAzl2z/uBg4oTFLZ1ubzr3ycYSQaGs91SJmXT/FiVDzYaN+F9t8outPfw+kGKBA==" saltValue="1twyquXSjRmXfFCLJVxDM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.75" customHeight="1" outlineLevelCol="1" x14ac:dyDescent="0.25"/>
  <cols>
    <col min="1" max="1" width="2.7109375" style="35" customWidth="1"/>
    <col min="2" max="2" width="70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20" customWidth="1"/>
    <col min="16" max="16" width="10.7109375" style="20" customWidth="1"/>
    <col min="17" max="17" width="9.7109375" style="20" customWidth="1"/>
    <col min="18" max="18" width="3.42578125" style="4" customWidth="1"/>
    <col min="19" max="19" width="11.42578125" style="336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5" hidden="1" customWidth="1"/>
    <col min="26" max="28" width="11.42578125" style="1" hidden="1" customWidth="1"/>
    <col min="29" max="29" width="9.5703125" style="35" hidden="1" customWidth="1"/>
    <col min="30" max="31" width="11.42578125" style="1" hidden="1" customWidth="1"/>
    <col min="32" max="32" width="11.42578125" style="57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8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407" t="s">
        <v>111</v>
      </c>
      <c r="C2" s="59"/>
      <c r="N2" s="20"/>
      <c r="R2" s="21"/>
      <c r="S2" s="1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58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408"/>
      <c r="C3" s="6"/>
      <c r="N3" s="20"/>
      <c r="R3" s="21"/>
      <c r="S3" s="18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6" customFormat="1" ht="12" customHeight="1" x14ac:dyDescent="0.2">
      <c r="A4" s="117"/>
      <c r="B4" s="402" t="s">
        <v>9</v>
      </c>
      <c r="C4" s="117"/>
      <c r="D4" s="663">
        <f>Deckblatt_BMOB!C4</f>
        <v>0</v>
      </c>
      <c r="E4" s="664"/>
      <c r="F4" s="665"/>
      <c r="G4" s="665"/>
      <c r="H4" s="665"/>
      <c r="I4" s="665"/>
      <c r="J4" s="665"/>
      <c r="K4" s="665"/>
      <c r="L4" s="663"/>
      <c r="M4" s="665"/>
      <c r="N4" s="664"/>
      <c r="O4" s="118"/>
      <c r="P4" s="118"/>
      <c r="Q4" s="118"/>
      <c r="R4" s="118"/>
      <c r="S4" s="376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37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</row>
    <row r="5" spans="1:100" s="116" customFormat="1" ht="12" customHeight="1" x14ac:dyDescent="0.2">
      <c r="A5" s="117"/>
      <c r="B5" s="402" t="s">
        <v>227</v>
      </c>
      <c r="C5" s="117"/>
      <c r="D5" s="660">
        <f>Deckblatt_BMOB!C5</f>
        <v>0</v>
      </c>
      <c r="E5" s="661"/>
      <c r="F5" s="662"/>
      <c r="G5" s="662"/>
      <c r="H5" s="662"/>
      <c r="I5" s="662"/>
      <c r="J5" s="662"/>
      <c r="K5" s="662"/>
      <c r="L5" s="660"/>
      <c r="M5" s="662"/>
      <c r="N5" s="661"/>
      <c r="O5" s="119"/>
      <c r="P5" s="119"/>
      <c r="Q5" s="118"/>
      <c r="R5" s="117"/>
      <c r="S5" s="376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37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</row>
    <row r="6" spans="1:100" s="116" customFormat="1" ht="12" customHeight="1" x14ac:dyDescent="0.2">
      <c r="A6" s="117"/>
      <c r="B6" s="409" t="s">
        <v>112</v>
      </c>
      <c r="C6" s="117"/>
      <c r="D6" s="660">
        <f>Deckblatt_BMOB!C6</f>
        <v>0</v>
      </c>
      <c r="E6" s="661"/>
      <c r="F6" s="662"/>
      <c r="G6" s="662"/>
      <c r="H6" s="662"/>
      <c r="I6" s="662"/>
      <c r="J6" s="662"/>
      <c r="K6" s="662"/>
      <c r="L6" s="660"/>
      <c r="M6" s="662"/>
      <c r="N6" s="661"/>
      <c r="O6" s="119"/>
      <c r="P6" s="119"/>
      <c r="Q6" s="118"/>
      <c r="R6" s="117"/>
      <c r="S6" s="376"/>
      <c r="T6" s="117" t="s">
        <v>70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37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</row>
    <row r="7" spans="1:100" s="116" customFormat="1" ht="12" customHeight="1" x14ac:dyDescent="0.2">
      <c r="A7" s="117"/>
      <c r="B7" s="409" t="s">
        <v>71</v>
      </c>
      <c r="C7" s="117"/>
      <c r="D7" s="660">
        <f>Deckblatt_BMOB!C7</f>
        <v>0</v>
      </c>
      <c r="E7" s="661"/>
      <c r="F7" s="662"/>
      <c r="G7" s="662"/>
      <c r="H7" s="662"/>
      <c r="I7" s="662"/>
      <c r="J7" s="662"/>
      <c r="K7" s="662"/>
      <c r="L7" s="660"/>
      <c r="M7" s="662"/>
      <c r="N7" s="661"/>
      <c r="O7" s="119"/>
      <c r="P7" s="119"/>
      <c r="Q7" s="118"/>
      <c r="R7" s="117"/>
      <c r="S7" s="376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37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</row>
    <row r="8" spans="1:100" s="116" customFormat="1" ht="12" customHeight="1" x14ac:dyDescent="0.2">
      <c r="A8" s="117"/>
      <c r="B8" s="409" t="s">
        <v>13</v>
      </c>
      <c r="C8" s="117"/>
      <c r="D8" s="660" t="str">
        <f>Deckblatt_BMOB!C8</f>
        <v>Mobilitätskonzept</v>
      </c>
      <c r="E8" s="661"/>
      <c r="F8" s="662"/>
      <c r="G8" s="662"/>
      <c r="H8" s="662"/>
      <c r="I8" s="662"/>
      <c r="J8" s="662"/>
      <c r="K8" s="662"/>
      <c r="L8" s="660"/>
      <c r="M8" s="662"/>
      <c r="N8" s="661"/>
      <c r="O8" s="119"/>
      <c r="P8" s="119"/>
      <c r="Q8" s="118"/>
      <c r="R8" s="117"/>
      <c r="S8" s="376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37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</row>
    <row r="9" spans="1:100" s="116" customFormat="1" ht="12" customHeight="1" x14ac:dyDescent="0.2">
      <c r="A9" s="117"/>
      <c r="B9" s="409" t="s">
        <v>38</v>
      </c>
      <c r="C9" s="117"/>
      <c r="D9" s="660" t="str">
        <f>Deckblatt_BMOB!C9</f>
        <v>Mobilitätskonzept</v>
      </c>
      <c r="E9" s="661"/>
      <c r="F9" s="662"/>
      <c r="G9" s="662"/>
      <c r="H9" s="662"/>
      <c r="I9" s="662"/>
      <c r="J9" s="662"/>
      <c r="K9" s="662"/>
      <c r="L9" s="660"/>
      <c r="M9" s="662"/>
      <c r="N9" s="661"/>
      <c r="O9" s="119"/>
      <c r="P9" s="119"/>
      <c r="Q9" s="118"/>
      <c r="R9" s="117"/>
      <c r="S9" s="376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37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</row>
    <row r="10" spans="1:100" s="116" customFormat="1" ht="12" customHeight="1" x14ac:dyDescent="0.2">
      <c r="A10" s="117"/>
      <c r="B10" s="409" t="s">
        <v>163</v>
      </c>
      <c r="C10" s="117"/>
      <c r="D10" s="660" t="str">
        <f>Deckblatt_BMOB!C10</f>
        <v>Mobilitätskonzept</v>
      </c>
      <c r="E10" s="661"/>
      <c r="F10" s="662"/>
      <c r="G10" s="662"/>
      <c r="H10" s="662"/>
      <c r="I10" s="662"/>
      <c r="J10" s="662"/>
      <c r="K10" s="662"/>
      <c r="L10" s="660"/>
      <c r="M10" s="662"/>
      <c r="N10" s="661"/>
      <c r="O10" s="119"/>
      <c r="P10" s="119"/>
      <c r="Q10" s="118"/>
      <c r="R10" s="117"/>
      <c r="S10" s="376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37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</row>
    <row r="11" spans="1:100" s="116" customFormat="1" ht="12" customHeight="1" x14ac:dyDescent="0.2">
      <c r="A11" s="117"/>
      <c r="B11" s="403" t="s">
        <v>238</v>
      </c>
      <c r="C11" s="117"/>
      <c r="D11" s="660">
        <f>Deckblatt_BMOB!C11</f>
        <v>0</v>
      </c>
      <c r="E11" s="661"/>
      <c r="F11" s="662"/>
      <c r="G11" s="662"/>
      <c r="H11" s="662"/>
      <c r="I11" s="662"/>
      <c r="J11" s="662"/>
      <c r="K11" s="662"/>
      <c r="L11" s="660"/>
      <c r="M11" s="662"/>
      <c r="N11" s="661"/>
      <c r="O11" s="119"/>
      <c r="P11" s="119"/>
      <c r="Q11" s="118"/>
      <c r="R11" s="117"/>
      <c r="S11" s="376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37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</row>
    <row r="12" spans="1:100" s="116" customFormat="1" ht="12" customHeight="1" x14ac:dyDescent="0.2">
      <c r="A12" s="117"/>
      <c r="B12" s="403" t="s">
        <v>239</v>
      </c>
      <c r="C12" s="117"/>
      <c r="D12" s="660">
        <f>Deckblatt_BMOB!C12</f>
        <v>0</v>
      </c>
      <c r="E12" s="661"/>
      <c r="F12" s="662"/>
      <c r="G12" s="662"/>
      <c r="H12" s="662"/>
      <c r="I12" s="662"/>
      <c r="J12" s="662"/>
      <c r="K12" s="662"/>
      <c r="L12" s="660"/>
      <c r="M12" s="662"/>
      <c r="N12" s="661"/>
      <c r="O12" s="119"/>
      <c r="P12" s="119"/>
      <c r="Q12" s="118"/>
      <c r="R12" s="117"/>
      <c r="S12" s="37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37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</row>
    <row r="13" spans="1:100" s="116" customFormat="1" ht="12" customHeight="1" thickBot="1" x14ac:dyDescent="0.25">
      <c r="A13" s="117"/>
      <c r="B13" s="409" t="s">
        <v>103</v>
      </c>
      <c r="C13" s="117"/>
      <c r="D13" s="657">
        <f>Deckblatt_BMOB!C13</f>
        <v>0</v>
      </c>
      <c r="E13" s="658"/>
      <c r="F13" s="659"/>
      <c r="G13" s="659"/>
      <c r="H13" s="659"/>
      <c r="I13" s="659"/>
      <c r="J13" s="659"/>
      <c r="K13" s="659"/>
      <c r="L13" s="657"/>
      <c r="M13" s="659"/>
      <c r="N13" s="658"/>
      <c r="O13" s="119"/>
      <c r="P13" s="119"/>
      <c r="Q13" s="118"/>
      <c r="R13" s="117"/>
      <c r="S13" s="376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37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</row>
    <row r="14" spans="1:100" ht="12" customHeight="1" thickBot="1" x14ac:dyDescent="0.3">
      <c r="A14" s="6"/>
      <c r="B14" s="41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8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5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3" customFormat="1" ht="24" customHeight="1" thickBot="1" x14ac:dyDescent="0.25">
      <c r="B15" s="411"/>
      <c r="C15" s="384"/>
      <c r="D15" s="385" t="s">
        <v>114</v>
      </c>
      <c r="E15" s="386"/>
      <c r="F15" s="385" t="s">
        <v>36</v>
      </c>
      <c r="G15" s="385" t="s">
        <v>35</v>
      </c>
      <c r="H15" s="386"/>
      <c r="I15" s="387" t="s">
        <v>231</v>
      </c>
      <c r="J15" s="386"/>
      <c r="K15" s="387" t="s">
        <v>141</v>
      </c>
      <c r="L15" s="386"/>
      <c r="M15" s="386"/>
      <c r="N15" s="387" t="s">
        <v>23</v>
      </c>
      <c r="O15" s="388"/>
      <c r="P15" s="385" t="s">
        <v>107</v>
      </c>
      <c r="Q15" s="385" t="s">
        <v>108</v>
      </c>
      <c r="R15" s="388"/>
      <c r="S15" s="385" t="s">
        <v>118</v>
      </c>
      <c r="AF15" s="389"/>
    </row>
    <row r="16" spans="1:100" s="104" customFormat="1" ht="18.75" customHeight="1" thickBot="1" x14ac:dyDescent="0.25">
      <c r="B16" s="423"/>
      <c r="C16" s="424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99"/>
      <c r="O16" s="99"/>
      <c r="P16" s="99"/>
      <c r="Q16" s="99"/>
      <c r="R16" s="99"/>
      <c r="S16" s="331"/>
      <c r="T16" s="424"/>
      <c r="AF16" s="477"/>
    </row>
    <row r="17" spans="1:100" s="104" customFormat="1" ht="18.75" customHeight="1" thickBot="1" x14ac:dyDescent="0.25">
      <c r="B17" s="33" t="s">
        <v>113</v>
      </c>
      <c r="C17" s="426"/>
      <c r="D17" s="41">
        <f>SUM(D19,D32)</f>
        <v>0</v>
      </c>
      <c r="E17" s="425"/>
      <c r="F17" s="425"/>
      <c r="G17" s="425"/>
      <c r="H17" s="425"/>
      <c r="I17" s="425"/>
      <c r="J17" s="425"/>
      <c r="K17" s="425"/>
      <c r="L17" s="425"/>
      <c r="M17" s="425"/>
      <c r="N17" s="99"/>
      <c r="O17" s="99"/>
      <c r="P17" s="99"/>
      <c r="Q17" s="99"/>
      <c r="R17" s="99"/>
      <c r="S17" s="331"/>
      <c r="T17" s="424"/>
      <c r="AF17" s="477"/>
    </row>
    <row r="18" spans="1:100" s="104" customFormat="1" ht="18.75" customHeight="1" thickBot="1" x14ac:dyDescent="0.25">
      <c r="B18" s="423"/>
      <c r="C18" s="424"/>
      <c r="D18" s="427"/>
      <c r="E18" s="425"/>
      <c r="F18" s="425"/>
      <c r="G18" s="425"/>
      <c r="H18" s="425"/>
      <c r="I18" s="425"/>
      <c r="J18" s="425"/>
      <c r="K18" s="425"/>
      <c r="L18" s="425"/>
      <c r="M18" s="425"/>
      <c r="N18" s="99"/>
      <c r="O18" s="99"/>
      <c r="P18" s="99"/>
      <c r="Q18" s="99"/>
      <c r="R18" s="99"/>
      <c r="S18" s="331"/>
      <c r="T18" s="424"/>
      <c r="AF18" s="477"/>
    </row>
    <row r="19" spans="1:100" s="431" customFormat="1" ht="18.75" customHeight="1" thickBot="1" x14ac:dyDescent="0.25">
      <c r="A19" s="104"/>
      <c r="B19" s="18" t="s">
        <v>0</v>
      </c>
      <c r="C19" s="426"/>
      <c r="D19" s="40">
        <f>SUM(D20:D30)</f>
        <v>0</v>
      </c>
      <c r="E19" s="178"/>
      <c r="F19" s="428">
        <f>SUM(F20:F30)</f>
        <v>0</v>
      </c>
      <c r="G19" s="428">
        <f>SUM(G20:G30)</f>
        <v>0</v>
      </c>
      <c r="H19" s="69"/>
      <c r="I19" s="69"/>
      <c r="J19" s="69"/>
      <c r="K19" s="69"/>
      <c r="L19" s="69"/>
      <c r="M19" s="69"/>
      <c r="N19" s="630" t="s">
        <v>352</v>
      </c>
      <c r="O19" s="19"/>
      <c r="P19" s="19"/>
      <c r="Q19" s="19"/>
      <c r="R19" s="424"/>
      <c r="S19" s="332"/>
      <c r="T19" s="424"/>
      <c r="U19" s="104"/>
      <c r="V19" s="430" t="s">
        <v>149</v>
      </c>
      <c r="W19" s="104" t="s">
        <v>150</v>
      </c>
      <c r="X19" s="104" t="s">
        <v>226</v>
      </c>
      <c r="Y19" s="104" t="s">
        <v>225</v>
      </c>
      <c r="Z19" s="104" t="s">
        <v>151</v>
      </c>
      <c r="AA19" s="104" t="s">
        <v>152</v>
      </c>
      <c r="AB19" s="104" t="s">
        <v>153</v>
      </c>
      <c r="AC19" s="104" t="s">
        <v>224</v>
      </c>
      <c r="AD19" s="104" t="s">
        <v>154</v>
      </c>
      <c r="AE19" s="104" t="s">
        <v>232</v>
      </c>
      <c r="AF19" s="104" t="s">
        <v>155</v>
      </c>
      <c r="AG19" s="104" t="s">
        <v>156</v>
      </c>
      <c r="AH19" s="104" t="s">
        <v>157</v>
      </c>
      <c r="AI19" s="104" t="s">
        <v>158</v>
      </c>
      <c r="AJ19" s="104" t="s">
        <v>160</v>
      </c>
      <c r="AK19" s="104" t="s">
        <v>159</v>
      </c>
      <c r="AL19" s="104" t="s">
        <v>161</v>
      </c>
      <c r="AM19" s="104" t="s">
        <v>162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435" customFormat="1" ht="12.75" x14ac:dyDescent="0.2">
      <c r="A20" s="182"/>
      <c r="B20" s="406" t="s">
        <v>86</v>
      </c>
      <c r="C20" s="426"/>
      <c r="D20" s="537"/>
      <c r="E20" s="178"/>
      <c r="F20" s="432"/>
      <c r="G20" s="432">
        <f>D20</f>
        <v>0</v>
      </c>
      <c r="H20" s="69"/>
      <c r="I20" s="69"/>
      <c r="J20" s="69"/>
      <c r="K20" s="69"/>
      <c r="L20" s="69"/>
      <c r="M20" s="69"/>
      <c r="N20" s="260"/>
      <c r="O20" s="101"/>
      <c r="P20" s="101"/>
      <c r="Q20" s="101"/>
      <c r="R20" s="426"/>
      <c r="S20" s="56"/>
      <c r="T20" s="426"/>
      <c r="U20" s="182"/>
      <c r="V20" s="433" t="s">
        <v>60</v>
      </c>
      <c r="W20" s="434" t="s">
        <v>60</v>
      </c>
      <c r="X20" s="434" t="s">
        <v>60</v>
      </c>
      <c r="Y20" s="434" t="s">
        <v>60</v>
      </c>
      <c r="Z20" s="434" t="s">
        <v>60</v>
      </c>
      <c r="AA20" s="434" t="s">
        <v>60</v>
      </c>
      <c r="AB20" s="434" t="s">
        <v>60</v>
      </c>
      <c r="AC20" s="434" t="s">
        <v>60</v>
      </c>
      <c r="AD20" s="434" t="s">
        <v>60</v>
      </c>
      <c r="AE20" s="434" t="s">
        <v>60</v>
      </c>
      <c r="AF20" s="434" t="s">
        <v>60</v>
      </c>
      <c r="AG20" s="434" t="s">
        <v>60</v>
      </c>
      <c r="AH20" s="434" t="s">
        <v>60</v>
      </c>
      <c r="AI20" s="434" t="s">
        <v>60</v>
      </c>
      <c r="AJ20" s="434" t="s">
        <v>60</v>
      </c>
      <c r="AK20" s="434" t="s">
        <v>60</v>
      </c>
      <c r="AL20" s="434" t="s">
        <v>60</v>
      </c>
      <c r="AM20" s="434" t="s">
        <v>60</v>
      </c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</row>
    <row r="21" spans="1:100" s="435" customFormat="1" ht="12.75" x14ac:dyDescent="0.2">
      <c r="A21" s="182"/>
      <c r="B21" s="268" t="s">
        <v>45</v>
      </c>
      <c r="C21" s="426"/>
      <c r="D21" s="538"/>
      <c r="E21" s="178"/>
      <c r="F21" s="436"/>
      <c r="G21" s="432">
        <f>D21</f>
        <v>0</v>
      </c>
      <c r="H21" s="69"/>
      <c r="I21" s="69"/>
      <c r="J21" s="69"/>
      <c r="K21" s="69"/>
      <c r="L21" s="69"/>
      <c r="M21" s="69"/>
      <c r="N21" s="261"/>
      <c r="O21" s="101"/>
      <c r="P21" s="101"/>
      <c r="Q21" s="101"/>
      <c r="R21" s="426"/>
      <c r="S21" s="56"/>
      <c r="T21" s="426"/>
      <c r="U21" s="182"/>
      <c r="V21" s="433" t="s">
        <v>60</v>
      </c>
      <c r="W21" s="434" t="s">
        <v>60</v>
      </c>
      <c r="X21" s="434" t="s">
        <v>60</v>
      </c>
      <c r="Y21" s="434" t="s">
        <v>60</v>
      </c>
      <c r="Z21" s="434" t="s">
        <v>60</v>
      </c>
      <c r="AA21" s="434" t="s">
        <v>60</v>
      </c>
      <c r="AB21" s="434" t="s">
        <v>60</v>
      </c>
      <c r="AC21" s="434" t="s">
        <v>60</v>
      </c>
      <c r="AD21" s="434" t="s">
        <v>60</v>
      </c>
      <c r="AE21" s="434" t="s">
        <v>61</v>
      </c>
      <c r="AF21" s="434" t="s">
        <v>60</v>
      </c>
      <c r="AG21" s="434" t="s">
        <v>60</v>
      </c>
      <c r="AH21" s="434" t="s">
        <v>61</v>
      </c>
      <c r="AI21" s="434" t="s">
        <v>61</v>
      </c>
      <c r="AJ21" s="434" t="s">
        <v>61</v>
      </c>
      <c r="AK21" s="434" t="s">
        <v>61</v>
      </c>
      <c r="AL21" s="434" t="s">
        <v>61</v>
      </c>
      <c r="AM21" s="434" t="s">
        <v>61</v>
      </c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</row>
    <row r="22" spans="1:100" s="435" customFormat="1" ht="12.75" hidden="1" x14ac:dyDescent="0.2">
      <c r="A22" s="182"/>
      <c r="B22" s="76" t="s">
        <v>24</v>
      </c>
      <c r="C22" s="426"/>
      <c r="D22" s="560"/>
      <c r="E22" s="178"/>
      <c r="F22" s="437"/>
      <c r="G22" s="432">
        <f t="shared" ref="G22:G29" si="0">D22</f>
        <v>0</v>
      </c>
      <c r="H22" s="69"/>
      <c r="I22" s="69"/>
      <c r="J22" s="69"/>
      <c r="K22" s="69"/>
      <c r="L22" s="69"/>
      <c r="M22" s="69"/>
      <c r="N22" s="573"/>
      <c r="O22" s="101"/>
      <c r="P22" s="101"/>
      <c r="Q22" s="101"/>
      <c r="R22" s="426"/>
      <c r="S22" s="37"/>
      <c r="T22" s="426"/>
      <c r="U22" s="182"/>
      <c r="V22" s="433" t="s">
        <v>60</v>
      </c>
      <c r="W22" s="434" t="s">
        <v>61</v>
      </c>
      <c r="X22" s="434" t="s">
        <v>60</v>
      </c>
      <c r="Y22" s="434" t="s">
        <v>60</v>
      </c>
      <c r="Z22" s="434" t="s">
        <v>60</v>
      </c>
      <c r="AA22" s="434" t="s">
        <v>60</v>
      </c>
      <c r="AB22" s="434" t="s">
        <v>60</v>
      </c>
      <c r="AC22" s="434" t="s">
        <v>60</v>
      </c>
      <c r="AD22" s="434" t="s">
        <v>61</v>
      </c>
      <c r="AE22" s="434" t="s">
        <v>60</v>
      </c>
      <c r="AF22" s="434" t="s">
        <v>60</v>
      </c>
      <c r="AG22" s="434" t="s">
        <v>61</v>
      </c>
      <c r="AH22" s="434" t="s">
        <v>61</v>
      </c>
      <c r="AI22" s="434" t="s">
        <v>60</v>
      </c>
      <c r="AJ22" s="434" t="s">
        <v>60</v>
      </c>
      <c r="AK22" s="434" t="s">
        <v>60</v>
      </c>
      <c r="AL22" s="434" t="s">
        <v>60</v>
      </c>
      <c r="AM22" s="434" t="s">
        <v>60</v>
      </c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</row>
    <row r="23" spans="1:100" s="435" customFormat="1" ht="12.75" hidden="1" x14ac:dyDescent="0.2">
      <c r="A23" s="182"/>
      <c r="B23" s="51" t="s">
        <v>310</v>
      </c>
      <c r="C23" s="426"/>
      <c r="D23" s="561"/>
      <c r="E23" s="178"/>
      <c r="F23" s="438"/>
      <c r="G23" s="436">
        <f t="shared" si="0"/>
        <v>0</v>
      </c>
      <c r="H23" s="69"/>
      <c r="I23" s="69"/>
      <c r="J23" s="69"/>
      <c r="K23" s="69"/>
      <c r="L23" s="69"/>
      <c r="M23" s="69"/>
      <c r="N23" s="574"/>
      <c r="O23" s="101"/>
      <c r="P23" s="101"/>
      <c r="Q23" s="101"/>
      <c r="R23" s="426"/>
      <c r="S23" s="37"/>
      <c r="T23" s="426"/>
      <c r="U23" s="182"/>
      <c r="V23" s="433" t="s">
        <v>60</v>
      </c>
      <c r="W23" s="434" t="s">
        <v>60</v>
      </c>
      <c r="X23" s="434" t="s">
        <v>60</v>
      </c>
      <c r="Y23" s="434" t="s">
        <v>60</v>
      </c>
      <c r="Z23" s="434" t="s">
        <v>61</v>
      </c>
      <c r="AA23" s="434" t="s">
        <v>61</v>
      </c>
      <c r="AB23" s="434" t="s">
        <v>60</v>
      </c>
      <c r="AC23" s="434" t="s">
        <v>60</v>
      </c>
      <c r="AD23" s="434" t="s">
        <v>61</v>
      </c>
      <c r="AE23" s="434" t="s">
        <v>61</v>
      </c>
      <c r="AF23" s="434" t="s">
        <v>61</v>
      </c>
      <c r="AG23" s="434" t="s">
        <v>61</v>
      </c>
      <c r="AH23" s="434" t="s">
        <v>61</v>
      </c>
      <c r="AI23" s="434" t="s">
        <v>60</v>
      </c>
      <c r="AJ23" s="434" t="s">
        <v>60</v>
      </c>
      <c r="AK23" s="434" t="s">
        <v>60</v>
      </c>
      <c r="AL23" s="434" t="s">
        <v>60</v>
      </c>
      <c r="AM23" s="434" t="s">
        <v>60</v>
      </c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</row>
    <row r="24" spans="1:100" s="435" customFormat="1" ht="12.75" hidden="1" x14ac:dyDescent="0.2">
      <c r="A24" s="182"/>
      <c r="B24" s="51" t="s">
        <v>46</v>
      </c>
      <c r="C24" s="426"/>
      <c r="D24" s="561"/>
      <c r="E24" s="178"/>
      <c r="F24" s="438"/>
      <c r="G24" s="436">
        <f t="shared" si="0"/>
        <v>0</v>
      </c>
      <c r="H24" s="69"/>
      <c r="I24" s="69"/>
      <c r="J24" s="69"/>
      <c r="K24" s="69"/>
      <c r="L24" s="69"/>
      <c r="M24" s="69"/>
      <c r="N24" s="574"/>
      <c r="O24" s="101"/>
      <c r="P24" s="101"/>
      <c r="Q24" s="101"/>
      <c r="R24" s="426"/>
      <c r="S24" s="37"/>
      <c r="T24" s="426"/>
      <c r="U24" s="182"/>
      <c r="V24" s="433" t="s">
        <v>60</v>
      </c>
      <c r="W24" s="434" t="s">
        <v>61</v>
      </c>
      <c r="X24" s="434" t="s">
        <v>61</v>
      </c>
      <c r="Y24" s="434" t="s">
        <v>61</v>
      </c>
      <c r="Z24" s="434" t="s">
        <v>61</v>
      </c>
      <c r="AA24" s="434" t="s">
        <v>61</v>
      </c>
      <c r="AB24" s="434" t="s">
        <v>61</v>
      </c>
      <c r="AC24" s="434" t="s">
        <v>61</v>
      </c>
      <c r="AD24" s="434" t="s">
        <v>61</v>
      </c>
      <c r="AE24" s="434" t="s">
        <v>61</v>
      </c>
      <c r="AF24" s="434" t="s">
        <v>61</v>
      </c>
      <c r="AG24" s="434" t="s">
        <v>61</v>
      </c>
      <c r="AH24" s="434" t="s">
        <v>61</v>
      </c>
      <c r="AI24" s="434" t="s">
        <v>61</v>
      </c>
      <c r="AJ24" s="434" t="s">
        <v>61</v>
      </c>
      <c r="AK24" s="434" t="s">
        <v>61</v>
      </c>
      <c r="AL24" s="434" t="s">
        <v>61</v>
      </c>
      <c r="AM24" s="434" t="s">
        <v>61</v>
      </c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</row>
    <row r="25" spans="1:100" s="435" customFormat="1" ht="12.75" hidden="1" x14ac:dyDescent="0.2">
      <c r="A25" s="182"/>
      <c r="B25" s="51" t="s">
        <v>127</v>
      </c>
      <c r="C25" s="426"/>
      <c r="D25" s="561"/>
      <c r="E25" s="178"/>
      <c r="F25" s="438"/>
      <c r="G25" s="436">
        <f t="shared" si="0"/>
        <v>0</v>
      </c>
      <c r="H25" s="69"/>
      <c r="I25" s="69"/>
      <c r="J25" s="69"/>
      <c r="K25" s="69"/>
      <c r="L25" s="69"/>
      <c r="M25" s="69"/>
      <c r="N25" s="574"/>
      <c r="O25" s="101"/>
      <c r="P25" s="101"/>
      <c r="Q25" s="101"/>
      <c r="R25" s="426"/>
      <c r="S25" s="37"/>
      <c r="T25" s="426"/>
      <c r="U25" s="182"/>
      <c r="V25" s="433" t="s">
        <v>60</v>
      </c>
      <c r="W25" s="434" t="s">
        <v>61</v>
      </c>
      <c r="X25" s="434" t="s">
        <v>60</v>
      </c>
      <c r="Y25" s="434" t="s">
        <v>60</v>
      </c>
      <c r="Z25" s="434" t="s">
        <v>61</v>
      </c>
      <c r="AA25" s="434" t="s">
        <v>61</v>
      </c>
      <c r="AB25" s="434" t="s">
        <v>60</v>
      </c>
      <c r="AC25" s="434" t="s">
        <v>60</v>
      </c>
      <c r="AD25" s="434" t="s">
        <v>61</v>
      </c>
      <c r="AE25" s="434" t="s">
        <v>61</v>
      </c>
      <c r="AF25" s="434" t="s">
        <v>61</v>
      </c>
      <c r="AG25" s="434" t="s">
        <v>60</v>
      </c>
      <c r="AH25" s="434" t="s">
        <v>61</v>
      </c>
      <c r="AI25" s="434" t="s">
        <v>61</v>
      </c>
      <c r="AJ25" s="434" t="s">
        <v>61</v>
      </c>
      <c r="AK25" s="434" t="s">
        <v>61</v>
      </c>
      <c r="AL25" s="434" t="s">
        <v>61</v>
      </c>
      <c r="AM25" s="434" t="s">
        <v>61</v>
      </c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</row>
    <row r="26" spans="1:100" s="435" customFormat="1" ht="12.75" x14ac:dyDescent="0.2">
      <c r="A26" s="182"/>
      <c r="B26" s="268" t="s">
        <v>1</v>
      </c>
      <c r="C26" s="426"/>
      <c r="D26" s="538"/>
      <c r="E26" s="178"/>
      <c r="F26" s="436"/>
      <c r="G26" s="432">
        <f>D26</f>
        <v>0</v>
      </c>
      <c r="H26" s="69"/>
      <c r="I26" s="69"/>
      <c r="J26" s="69"/>
      <c r="K26" s="69"/>
      <c r="L26" s="69"/>
      <c r="M26" s="69"/>
      <c r="N26" s="261"/>
      <c r="O26" s="101"/>
      <c r="P26" s="101"/>
      <c r="Q26" s="101"/>
      <c r="R26" s="426"/>
      <c r="S26" s="56"/>
      <c r="T26" s="426"/>
      <c r="U26" s="182"/>
      <c r="V26" s="433" t="s">
        <v>60</v>
      </c>
      <c r="W26" s="434" t="s">
        <v>60</v>
      </c>
      <c r="X26" s="434" t="s">
        <v>60</v>
      </c>
      <c r="Y26" s="434" t="s">
        <v>60</v>
      </c>
      <c r="Z26" s="434" t="s">
        <v>60</v>
      </c>
      <c r="AA26" s="434" t="s">
        <v>60</v>
      </c>
      <c r="AB26" s="434" t="s">
        <v>60</v>
      </c>
      <c r="AC26" s="434" t="s">
        <v>60</v>
      </c>
      <c r="AD26" s="434" t="s">
        <v>60</v>
      </c>
      <c r="AE26" s="434" t="s">
        <v>60</v>
      </c>
      <c r="AF26" s="434" t="s">
        <v>60</v>
      </c>
      <c r="AG26" s="434" t="s">
        <v>60</v>
      </c>
      <c r="AH26" s="434" t="s">
        <v>60</v>
      </c>
      <c r="AI26" s="434" t="s">
        <v>60</v>
      </c>
      <c r="AJ26" s="434" t="s">
        <v>60</v>
      </c>
      <c r="AK26" s="434" t="s">
        <v>60</v>
      </c>
      <c r="AL26" s="434" t="s">
        <v>60</v>
      </c>
      <c r="AM26" s="434" t="s">
        <v>60</v>
      </c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</row>
    <row r="27" spans="1:100" s="435" customFormat="1" ht="12.75" x14ac:dyDescent="0.2">
      <c r="A27" s="182"/>
      <c r="B27" s="268" t="s">
        <v>2</v>
      </c>
      <c r="C27" s="426"/>
      <c r="D27" s="538"/>
      <c r="E27" s="178"/>
      <c r="F27" s="436"/>
      <c r="G27" s="432">
        <f>D27</f>
        <v>0</v>
      </c>
      <c r="H27" s="69"/>
      <c r="I27" s="69"/>
      <c r="J27" s="69"/>
      <c r="K27" s="69"/>
      <c r="L27" s="69"/>
      <c r="M27" s="69"/>
      <c r="N27" s="261"/>
      <c r="O27" s="101"/>
      <c r="P27" s="101"/>
      <c r="Q27" s="101"/>
      <c r="R27" s="426"/>
      <c r="S27" s="56"/>
      <c r="T27" s="426"/>
      <c r="U27" s="182"/>
      <c r="V27" s="433" t="s">
        <v>60</v>
      </c>
      <c r="W27" s="434" t="s">
        <v>60</v>
      </c>
      <c r="X27" s="434" t="s">
        <v>60</v>
      </c>
      <c r="Y27" s="434" t="s">
        <v>60</v>
      </c>
      <c r="Z27" s="434" t="s">
        <v>60</v>
      </c>
      <c r="AA27" s="434" t="s">
        <v>60</v>
      </c>
      <c r="AB27" s="434" t="s">
        <v>60</v>
      </c>
      <c r="AC27" s="434" t="s">
        <v>60</v>
      </c>
      <c r="AD27" s="434" t="s">
        <v>60</v>
      </c>
      <c r="AE27" s="434" t="s">
        <v>60</v>
      </c>
      <c r="AF27" s="434" t="s">
        <v>60</v>
      </c>
      <c r="AG27" s="434" t="s">
        <v>60</v>
      </c>
      <c r="AH27" s="434" t="s">
        <v>60</v>
      </c>
      <c r="AI27" s="434" t="s">
        <v>60</v>
      </c>
      <c r="AJ27" s="434" t="s">
        <v>60</v>
      </c>
      <c r="AK27" s="434" t="s">
        <v>60</v>
      </c>
      <c r="AL27" s="434" t="s">
        <v>60</v>
      </c>
      <c r="AM27" s="434" t="s">
        <v>60</v>
      </c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</row>
    <row r="28" spans="1:100" s="435" customFormat="1" ht="12.75" hidden="1" x14ac:dyDescent="0.2">
      <c r="A28" s="182"/>
      <c r="B28" s="60" t="s">
        <v>119</v>
      </c>
      <c r="C28" s="426"/>
      <c r="D28" s="562"/>
      <c r="E28" s="178"/>
      <c r="F28" s="438"/>
      <c r="G28" s="436">
        <f t="shared" si="0"/>
        <v>0</v>
      </c>
      <c r="H28" s="69"/>
      <c r="I28" s="69"/>
      <c r="J28" s="69"/>
      <c r="K28" s="69"/>
      <c r="L28" s="69"/>
      <c r="M28" s="69"/>
      <c r="N28" s="575"/>
      <c r="O28" s="101"/>
      <c r="P28" s="101"/>
      <c r="Q28" s="101"/>
      <c r="R28" s="426"/>
      <c r="S28" s="37"/>
      <c r="T28" s="426"/>
      <c r="U28" s="182"/>
      <c r="V28" s="433" t="s">
        <v>61</v>
      </c>
      <c r="W28" s="434" t="s">
        <v>61</v>
      </c>
      <c r="X28" s="434" t="s">
        <v>60</v>
      </c>
      <c r="Y28" s="434" t="s">
        <v>61</v>
      </c>
      <c r="Z28" s="434" t="s">
        <v>61</v>
      </c>
      <c r="AA28" s="434" t="s">
        <v>61</v>
      </c>
      <c r="AB28" s="434" t="s">
        <v>61</v>
      </c>
      <c r="AC28" s="434" t="s">
        <v>61</v>
      </c>
      <c r="AD28" s="434" t="s">
        <v>61</v>
      </c>
      <c r="AE28" s="434" t="s">
        <v>61</v>
      </c>
      <c r="AF28" s="434" t="s">
        <v>61</v>
      </c>
      <c r="AG28" s="434" t="s">
        <v>61</v>
      </c>
      <c r="AH28" s="434" t="s">
        <v>61</v>
      </c>
      <c r="AI28" s="434" t="s">
        <v>61</v>
      </c>
      <c r="AJ28" s="434" t="s">
        <v>61</v>
      </c>
      <c r="AK28" s="434" t="s">
        <v>61</v>
      </c>
      <c r="AL28" s="434" t="s">
        <v>61</v>
      </c>
      <c r="AM28" s="434" t="s">
        <v>61</v>
      </c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</row>
    <row r="29" spans="1:100" s="435" customFormat="1" ht="12.75" hidden="1" x14ac:dyDescent="0.2">
      <c r="A29" s="182"/>
      <c r="B29" s="51" t="s">
        <v>311</v>
      </c>
      <c r="C29" s="426"/>
      <c r="D29" s="561"/>
      <c r="E29" s="178"/>
      <c r="F29" s="438"/>
      <c r="G29" s="436">
        <f t="shared" si="0"/>
        <v>0</v>
      </c>
      <c r="H29" s="69"/>
      <c r="I29" s="69"/>
      <c r="J29" s="69"/>
      <c r="K29" s="69"/>
      <c r="L29" s="69"/>
      <c r="M29" s="69"/>
      <c r="N29" s="574"/>
      <c r="O29" s="101"/>
      <c r="P29" s="101"/>
      <c r="Q29" s="101"/>
      <c r="R29" s="426"/>
      <c r="S29" s="37"/>
      <c r="T29" s="426"/>
      <c r="U29" s="182"/>
      <c r="V29" s="433" t="s">
        <v>60</v>
      </c>
      <c r="W29" s="434" t="s">
        <v>61</v>
      </c>
      <c r="X29" s="434" t="s">
        <v>61</v>
      </c>
      <c r="Y29" s="434" t="s">
        <v>61</v>
      </c>
      <c r="Z29" s="434" t="s">
        <v>60</v>
      </c>
      <c r="AA29" s="434" t="s">
        <v>60</v>
      </c>
      <c r="AB29" s="434" t="s">
        <v>60</v>
      </c>
      <c r="AC29" s="434" t="s">
        <v>60</v>
      </c>
      <c r="AD29" s="434" t="s">
        <v>61</v>
      </c>
      <c r="AE29" s="434" t="s">
        <v>61</v>
      </c>
      <c r="AF29" s="434" t="s">
        <v>61</v>
      </c>
      <c r="AG29" s="434" t="s">
        <v>60</v>
      </c>
      <c r="AH29" s="434" t="s">
        <v>61</v>
      </c>
      <c r="AI29" s="434" t="s">
        <v>60</v>
      </c>
      <c r="AJ29" s="434" t="s">
        <v>61</v>
      </c>
      <c r="AK29" s="434" t="s">
        <v>61</v>
      </c>
      <c r="AL29" s="434" t="s">
        <v>60</v>
      </c>
      <c r="AM29" s="434" t="s">
        <v>60</v>
      </c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</row>
    <row r="30" spans="1:100" s="435" customFormat="1" ht="13.5" thickBot="1" x14ac:dyDescent="0.25">
      <c r="A30" s="182"/>
      <c r="B30" s="270" t="s">
        <v>96</v>
      </c>
      <c r="C30" s="426"/>
      <c r="D30" s="539"/>
      <c r="E30" s="178"/>
      <c r="F30" s="440"/>
      <c r="G30" s="440">
        <f>D30</f>
        <v>0</v>
      </c>
      <c r="H30" s="69"/>
      <c r="I30" s="69"/>
      <c r="J30" s="69"/>
      <c r="K30" s="69"/>
      <c r="L30" s="69"/>
      <c r="M30" s="69"/>
      <c r="N30" s="259"/>
      <c r="O30" s="101"/>
      <c r="P30" s="101"/>
      <c r="Q30" s="101"/>
      <c r="R30" s="426"/>
      <c r="S30" s="56"/>
      <c r="T30" s="426"/>
      <c r="U30" s="182"/>
      <c r="V30" s="433" t="s">
        <v>60</v>
      </c>
      <c r="W30" s="434" t="s">
        <v>60</v>
      </c>
      <c r="X30" s="434" t="s">
        <v>60</v>
      </c>
      <c r="Y30" s="434" t="s">
        <v>60</v>
      </c>
      <c r="Z30" s="434" t="s">
        <v>60</v>
      </c>
      <c r="AA30" s="434" t="s">
        <v>60</v>
      </c>
      <c r="AB30" s="434" t="s">
        <v>60</v>
      </c>
      <c r="AC30" s="434" t="s">
        <v>60</v>
      </c>
      <c r="AD30" s="434" t="s">
        <v>60</v>
      </c>
      <c r="AE30" s="434" t="s">
        <v>60</v>
      </c>
      <c r="AF30" s="434" t="s">
        <v>60</v>
      </c>
      <c r="AG30" s="434" t="s">
        <v>60</v>
      </c>
      <c r="AH30" s="434" t="s">
        <v>60</v>
      </c>
      <c r="AI30" s="434" t="s">
        <v>60</v>
      </c>
      <c r="AJ30" s="434" t="s">
        <v>60</v>
      </c>
      <c r="AK30" s="434" t="s">
        <v>61</v>
      </c>
      <c r="AL30" s="434" t="s">
        <v>60</v>
      </c>
      <c r="AM30" s="434" t="s">
        <v>60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</row>
    <row r="31" spans="1:100" s="435" customFormat="1" ht="18.75" customHeight="1" thickBot="1" x14ac:dyDescent="0.25">
      <c r="A31" s="182"/>
      <c r="B31" s="423"/>
      <c r="C31" s="426"/>
      <c r="D31" s="441"/>
      <c r="E31" s="442"/>
      <c r="F31" s="443"/>
      <c r="G31" s="443"/>
      <c r="H31" s="443"/>
      <c r="I31" s="443"/>
      <c r="J31" s="443"/>
      <c r="K31" s="443"/>
      <c r="L31" s="443"/>
      <c r="M31" s="443"/>
      <c r="N31" s="100"/>
      <c r="O31" s="100"/>
      <c r="P31" s="100"/>
      <c r="Q31" s="100"/>
      <c r="R31" s="445"/>
      <c r="S31" s="56"/>
      <c r="T31" s="426"/>
      <c r="U31" s="182"/>
      <c r="V31" s="433" t="s">
        <v>60</v>
      </c>
      <c r="W31" s="434" t="s">
        <v>60</v>
      </c>
      <c r="X31" s="434" t="s">
        <v>60</v>
      </c>
      <c r="Y31" s="434" t="s">
        <v>60</v>
      </c>
      <c r="Z31" s="434" t="s">
        <v>60</v>
      </c>
      <c r="AA31" s="434" t="s">
        <v>60</v>
      </c>
      <c r="AB31" s="434" t="s">
        <v>60</v>
      </c>
      <c r="AC31" s="434" t="s">
        <v>60</v>
      </c>
      <c r="AD31" s="434" t="s">
        <v>60</v>
      </c>
      <c r="AE31" s="434" t="s">
        <v>60</v>
      </c>
      <c r="AF31" s="434" t="s">
        <v>60</v>
      </c>
      <c r="AG31" s="434" t="s">
        <v>60</v>
      </c>
      <c r="AH31" s="434" t="s">
        <v>60</v>
      </c>
      <c r="AI31" s="434" t="s">
        <v>60</v>
      </c>
      <c r="AJ31" s="434" t="s">
        <v>60</v>
      </c>
      <c r="AK31" s="434" t="s">
        <v>60</v>
      </c>
      <c r="AL31" s="434" t="s">
        <v>60</v>
      </c>
      <c r="AM31" s="434" t="s">
        <v>60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</row>
    <row r="32" spans="1:100" s="431" customFormat="1" ht="18.75" customHeight="1" thickBot="1" x14ac:dyDescent="0.25">
      <c r="A32" s="104"/>
      <c r="B32" s="18" t="s">
        <v>87</v>
      </c>
      <c r="C32" s="426"/>
      <c r="D32" s="40">
        <f>SUM(D33:D43)</f>
        <v>0</v>
      </c>
      <c r="E32" s="178"/>
      <c r="F32" s="41">
        <f>SUM(F33:F43)</f>
        <v>0</v>
      </c>
      <c r="G32" s="41">
        <f>SUM(G33:G43)</f>
        <v>0</v>
      </c>
      <c r="H32" s="53"/>
      <c r="I32" s="53"/>
      <c r="J32" s="53"/>
      <c r="K32" s="53"/>
      <c r="L32" s="53"/>
      <c r="M32" s="53"/>
      <c r="N32" s="629" t="s">
        <v>352</v>
      </c>
      <c r="O32" s="19"/>
      <c r="P32" s="19"/>
      <c r="Q32" s="19"/>
      <c r="R32" s="424"/>
      <c r="S32" s="55"/>
      <c r="T32" s="424"/>
      <c r="U32" s="104"/>
      <c r="V32" s="433" t="s">
        <v>60</v>
      </c>
      <c r="W32" s="434" t="s">
        <v>60</v>
      </c>
      <c r="X32" s="434" t="s">
        <v>60</v>
      </c>
      <c r="Y32" s="434" t="s">
        <v>60</v>
      </c>
      <c r="Z32" s="434" t="s">
        <v>60</v>
      </c>
      <c r="AA32" s="434" t="s">
        <v>60</v>
      </c>
      <c r="AB32" s="434" t="s">
        <v>60</v>
      </c>
      <c r="AC32" s="434" t="s">
        <v>60</v>
      </c>
      <c r="AD32" s="434" t="s">
        <v>60</v>
      </c>
      <c r="AE32" s="434" t="s">
        <v>60</v>
      </c>
      <c r="AF32" s="434" t="s">
        <v>60</v>
      </c>
      <c r="AG32" s="434" t="s">
        <v>60</v>
      </c>
      <c r="AH32" s="434" t="s">
        <v>60</v>
      </c>
      <c r="AI32" s="434" t="s">
        <v>60</v>
      </c>
      <c r="AJ32" s="434" t="s">
        <v>60</v>
      </c>
      <c r="AK32" s="434" t="s">
        <v>60</v>
      </c>
      <c r="AL32" s="434" t="s">
        <v>60</v>
      </c>
      <c r="AM32" s="434" t="s">
        <v>60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435" customFormat="1" ht="13.5" hidden="1" thickBot="1" x14ac:dyDescent="0.25">
      <c r="A33" s="182"/>
      <c r="B33" s="405" t="s">
        <v>89</v>
      </c>
      <c r="C33" s="426"/>
      <c r="D33" s="560"/>
      <c r="E33" s="178"/>
      <c r="F33" s="432"/>
      <c r="G33" s="432">
        <f t="shared" ref="G33:G43" si="1">D33</f>
        <v>0</v>
      </c>
      <c r="H33" s="69"/>
      <c r="I33" s="69"/>
      <c r="J33" s="69"/>
      <c r="K33" s="69"/>
      <c r="L33" s="69"/>
      <c r="M33" s="69"/>
      <c r="N33" s="576"/>
      <c r="O33" s="101"/>
      <c r="P33" s="101"/>
      <c r="Q33" s="101"/>
      <c r="R33" s="426"/>
      <c r="S33" s="56"/>
      <c r="T33" s="426"/>
      <c r="U33" s="182"/>
      <c r="V33" s="433" t="s">
        <v>61</v>
      </c>
      <c r="W33" s="434" t="s">
        <v>60</v>
      </c>
      <c r="X33" s="434" t="s">
        <v>60</v>
      </c>
      <c r="Y33" s="434" t="s">
        <v>60</v>
      </c>
      <c r="Z33" s="434" t="s">
        <v>60</v>
      </c>
      <c r="AA33" s="434" t="s">
        <v>60</v>
      </c>
      <c r="AB33" s="434" t="s">
        <v>60</v>
      </c>
      <c r="AC33" s="434" t="s">
        <v>60</v>
      </c>
      <c r="AD33" s="434" t="s">
        <v>61</v>
      </c>
      <c r="AE33" s="434" t="s">
        <v>60</v>
      </c>
      <c r="AF33" s="434" t="s">
        <v>60</v>
      </c>
      <c r="AG33" s="434" t="s">
        <v>61</v>
      </c>
      <c r="AH33" s="434" t="s">
        <v>61</v>
      </c>
      <c r="AI33" s="434" t="s">
        <v>60</v>
      </c>
      <c r="AJ33" s="434" t="s">
        <v>61</v>
      </c>
      <c r="AK33" s="434" t="s">
        <v>61</v>
      </c>
      <c r="AL33" s="434" t="s">
        <v>60</v>
      </c>
      <c r="AM33" s="434" t="s">
        <v>60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</row>
    <row r="34" spans="1:100" s="435" customFormat="1" ht="13.5" hidden="1" thickBot="1" x14ac:dyDescent="0.25">
      <c r="A34" s="182"/>
      <c r="B34" s="50" t="s">
        <v>115</v>
      </c>
      <c r="C34" s="426"/>
      <c r="D34" s="563"/>
      <c r="E34" s="178"/>
      <c r="F34" s="432"/>
      <c r="G34" s="432">
        <f t="shared" si="1"/>
        <v>0</v>
      </c>
      <c r="H34" s="69"/>
      <c r="I34" s="69"/>
      <c r="J34" s="69"/>
      <c r="K34" s="69"/>
      <c r="L34" s="69"/>
      <c r="M34" s="69"/>
      <c r="N34" s="577"/>
      <c r="O34" s="101"/>
      <c r="P34" s="101"/>
      <c r="Q34" s="101"/>
      <c r="R34" s="426"/>
      <c r="S34" s="56"/>
      <c r="T34" s="426"/>
      <c r="U34" s="182"/>
      <c r="V34" s="433" t="s">
        <v>60</v>
      </c>
      <c r="W34" s="434" t="s">
        <v>60</v>
      </c>
      <c r="X34" s="434" t="s">
        <v>60</v>
      </c>
      <c r="Y34" s="434" t="s">
        <v>60</v>
      </c>
      <c r="Z34" s="434" t="s">
        <v>60</v>
      </c>
      <c r="AA34" s="434" t="s">
        <v>60</v>
      </c>
      <c r="AB34" s="434" t="s">
        <v>60</v>
      </c>
      <c r="AC34" s="434" t="s">
        <v>60</v>
      </c>
      <c r="AD34" s="434" t="s">
        <v>61</v>
      </c>
      <c r="AE34" s="434" t="s">
        <v>60</v>
      </c>
      <c r="AF34" s="434" t="s">
        <v>60</v>
      </c>
      <c r="AG34" s="434" t="s">
        <v>61</v>
      </c>
      <c r="AH34" s="434" t="s">
        <v>61</v>
      </c>
      <c r="AI34" s="434" t="s">
        <v>61</v>
      </c>
      <c r="AJ34" s="434" t="s">
        <v>61</v>
      </c>
      <c r="AK34" s="434" t="s">
        <v>60</v>
      </c>
      <c r="AL34" s="434" t="s">
        <v>61</v>
      </c>
      <c r="AM34" s="434" t="s">
        <v>61</v>
      </c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</row>
    <row r="35" spans="1:100" s="435" customFormat="1" ht="12.75" x14ac:dyDescent="0.2">
      <c r="A35" s="182"/>
      <c r="B35" s="406" t="s">
        <v>76</v>
      </c>
      <c r="C35" s="426"/>
      <c r="D35" s="537"/>
      <c r="E35" s="178"/>
      <c r="F35" s="432"/>
      <c r="G35" s="432">
        <f t="shared" si="1"/>
        <v>0</v>
      </c>
      <c r="H35" s="69"/>
      <c r="I35" s="69"/>
      <c r="J35" s="69"/>
      <c r="K35" s="69"/>
      <c r="L35" s="69"/>
      <c r="M35" s="69"/>
      <c r="N35" s="260"/>
      <c r="O35" s="101"/>
      <c r="P35" s="101"/>
      <c r="Q35" s="101"/>
      <c r="R35" s="426"/>
      <c r="S35" s="56"/>
      <c r="T35" s="426"/>
      <c r="U35" s="182"/>
      <c r="V35" s="433" t="s">
        <v>60</v>
      </c>
      <c r="W35" s="434" t="s">
        <v>60</v>
      </c>
      <c r="X35" s="434" t="s">
        <v>60</v>
      </c>
      <c r="Y35" s="434" t="s">
        <v>60</v>
      </c>
      <c r="Z35" s="434" t="s">
        <v>60</v>
      </c>
      <c r="AA35" s="434" t="s">
        <v>60</v>
      </c>
      <c r="AB35" s="434" t="s">
        <v>60</v>
      </c>
      <c r="AC35" s="434" t="s">
        <v>60</v>
      </c>
      <c r="AD35" s="434" t="s">
        <v>60</v>
      </c>
      <c r="AE35" s="434" t="s">
        <v>60</v>
      </c>
      <c r="AF35" s="434" t="s">
        <v>60</v>
      </c>
      <c r="AG35" s="434" t="s">
        <v>60</v>
      </c>
      <c r="AH35" s="434" t="s">
        <v>61</v>
      </c>
      <c r="AI35" s="434" t="s">
        <v>60</v>
      </c>
      <c r="AJ35" s="434" t="s">
        <v>60</v>
      </c>
      <c r="AK35" s="434" t="s">
        <v>60</v>
      </c>
      <c r="AL35" s="434" t="s">
        <v>60</v>
      </c>
      <c r="AM35" s="434" t="s">
        <v>60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</row>
    <row r="36" spans="1:100" s="435" customFormat="1" ht="12.75" x14ac:dyDescent="0.2">
      <c r="A36" s="182"/>
      <c r="B36" s="268" t="s">
        <v>124</v>
      </c>
      <c r="C36" s="426"/>
      <c r="D36" s="538"/>
      <c r="E36" s="178"/>
      <c r="F36" s="436"/>
      <c r="G36" s="432">
        <f t="shared" si="1"/>
        <v>0</v>
      </c>
      <c r="H36" s="69"/>
      <c r="I36" s="69"/>
      <c r="J36" s="69"/>
      <c r="K36" s="69"/>
      <c r="L36" s="69"/>
      <c r="M36" s="69"/>
      <c r="N36" s="261"/>
      <c r="O36" s="101"/>
      <c r="P36" s="101"/>
      <c r="Q36" s="101"/>
      <c r="R36" s="426"/>
      <c r="S36" s="56"/>
      <c r="T36" s="426"/>
      <c r="U36" s="182"/>
      <c r="V36" s="433" t="s">
        <v>60</v>
      </c>
      <c r="W36" s="434" t="s">
        <v>60</v>
      </c>
      <c r="X36" s="434" t="s">
        <v>60</v>
      </c>
      <c r="Y36" s="434" t="s">
        <v>60</v>
      </c>
      <c r="Z36" s="434" t="s">
        <v>60</v>
      </c>
      <c r="AA36" s="434" t="s">
        <v>60</v>
      </c>
      <c r="AB36" s="434" t="s">
        <v>60</v>
      </c>
      <c r="AC36" s="434" t="s">
        <v>60</v>
      </c>
      <c r="AD36" s="434" t="s">
        <v>60</v>
      </c>
      <c r="AE36" s="434" t="s">
        <v>60</v>
      </c>
      <c r="AF36" s="434" t="s">
        <v>60</v>
      </c>
      <c r="AG36" s="434" t="s">
        <v>60</v>
      </c>
      <c r="AH36" s="434" t="s">
        <v>61</v>
      </c>
      <c r="AI36" s="434" t="s">
        <v>60</v>
      </c>
      <c r="AJ36" s="434" t="s">
        <v>61</v>
      </c>
      <c r="AK36" s="434" t="s">
        <v>61</v>
      </c>
      <c r="AL36" s="434" t="s">
        <v>60</v>
      </c>
      <c r="AM36" s="434" t="s">
        <v>60</v>
      </c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</row>
    <row r="37" spans="1:100" s="435" customFormat="1" ht="12.75" x14ac:dyDescent="0.2">
      <c r="A37" s="182"/>
      <c r="B37" s="268" t="s">
        <v>125</v>
      </c>
      <c r="C37" s="426"/>
      <c r="D37" s="538"/>
      <c r="E37" s="178"/>
      <c r="F37" s="436"/>
      <c r="G37" s="436">
        <f t="shared" si="1"/>
        <v>0</v>
      </c>
      <c r="H37" s="69"/>
      <c r="I37" s="69"/>
      <c r="J37" s="69"/>
      <c r="K37" s="69"/>
      <c r="L37" s="69"/>
      <c r="M37" s="69"/>
      <c r="N37" s="261"/>
      <c r="O37" s="101"/>
      <c r="P37" s="101"/>
      <c r="Q37" s="101"/>
      <c r="R37" s="426"/>
      <c r="S37" s="56"/>
      <c r="T37" s="426"/>
      <c r="U37" s="182"/>
      <c r="V37" s="433" t="s">
        <v>60</v>
      </c>
      <c r="W37" s="434" t="s">
        <v>60</v>
      </c>
      <c r="X37" s="434" t="s">
        <v>60</v>
      </c>
      <c r="Y37" s="434" t="s">
        <v>60</v>
      </c>
      <c r="Z37" s="434" t="s">
        <v>60</v>
      </c>
      <c r="AA37" s="434" t="s">
        <v>60</v>
      </c>
      <c r="AB37" s="434" t="s">
        <v>60</v>
      </c>
      <c r="AC37" s="434" t="s">
        <v>60</v>
      </c>
      <c r="AD37" s="434" t="s">
        <v>60</v>
      </c>
      <c r="AE37" s="434" t="s">
        <v>60</v>
      </c>
      <c r="AF37" s="434" t="s">
        <v>60</v>
      </c>
      <c r="AG37" s="434" t="s">
        <v>60</v>
      </c>
      <c r="AH37" s="434" t="s">
        <v>61</v>
      </c>
      <c r="AI37" s="434" t="s">
        <v>60</v>
      </c>
      <c r="AJ37" s="434" t="s">
        <v>61</v>
      </c>
      <c r="AK37" s="434" t="s">
        <v>61</v>
      </c>
      <c r="AL37" s="434" t="s">
        <v>60</v>
      </c>
      <c r="AM37" s="434" t="s">
        <v>60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</row>
    <row r="38" spans="1:100" s="435" customFormat="1" ht="12.75" x14ac:dyDescent="0.2">
      <c r="A38" s="182"/>
      <c r="B38" s="404" t="s">
        <v>75</v>
      </c>
      <c r="C38" s="426"/>
      <c r="D38" s="542"/>
      <c r="E38" s="178"/>
      <c r="F38" s="436"/>
      <c r="G38" s="436">
        <f t="shared" si="1"/>
        <v>0</v>
      </c>
      <c r="H38" s="69"/>
      <c r="I38" s="69"/>
      <c r="J38" s="69"/>
      <c r="K38" s="69"/>
      <c r="L38" s="69"/>
      <c r="M38" s="69"/>
      <c r="N38" s="263"/>
      <c r="O38" s="101"/>
      <c r="P38" s="101"/>
      <c r="Q38" s="101"/>
      <c r="R38" s="426"/>
      <c r="S38" s="56"/>
      <c r="T38" s="426"/>
      <c r="U38" s="182"/>
      <c r="V38" s="433" t="s">
        <v>60</v>
      </c>
      <c r="W38" s="434" t="s">
        <v>60</v>
      </c>
      <c r="X38" s="434" t="s">
        <v>60</v>
      </c>
      <c r="Y38" s="434" t="s">
        <v>60</v>
      </c>
      <c r="Z38" s="434" t="s">
        <v>60</v>
      </c>
      <c r="AA38" s="434" t="s">
        <v>60</v>
      </c>
      <c r="AB38" s="434" t="s">
        <v>60</v>
      </c>
      <c r="AC38" s="434" t="s">
        <v>60</v>
      </c>
      <c r="AD38" s="434" t="s">
        <v>60</v>
      </c>
      <c r="AE38" s="434" t="s">
        <v>60</v>
      </c>
      <c r="AF38" s="434" t="s">
        <v>60</v>
      </c>
      <c r="AG38" s="434" t="s">
        <v>60</v>
      </c>
      <c r="AH38" s="434" t="s">
        <v>61</v>
      </c>
      <c r="AI38" s="434" t="s">
        <v>60</v>
      </c>
      <c r="AJ38" s="434" t="s">
        <v>60</v>
      </c>
      <c r="AK38" s="434" t="s">
        <v>60</v>
      </c>
      <c r="AL38" s="434" t="s">
        <v>60</v>
      </c>
      <c r="AM38" s="434" t="s">
        <v>60</v>
      </c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</row>
    <row r="39" spans="1:100" s="435" customFormat="1" ht="12.75" x14ac:dyDescent="0.2">
      <c r="A39" s="182"/>
      <c r="B39" s="268" t="s">
        <v>126</v>
      </c>
      <c r="C39" s="426"/>
      <c r="D39" s="538"/>
      <c r="E39" s="178"/>
      <c r="F39" s="436"/>
      <c r="G39" s="436">
        <f t="shared" si="1"/>
        <v>0</v>
      </c>
      <c r="H39" s="69"/>
      <c r="I39" s="69"/>
      <c r="J39" s="69"/>
      <c r="K39" s="69"/>
      <c r="L39" s="69"/>
      <c r="M39" s="69"/>
      <c r="N39" s="261"/>
      <c r="O39" s="101"/>
      <c r="P39" s="101"/>
      <c r="Q39" s="101"/>
      <c r="R39" s="426"/>
      <c r="S39" s="56"/>
      <c r="T39" s="426"/>
      <c r="U39" s="182"/>
      <c r="V39" s="433" t="s">
        <v>60</v>
      </c>
      <c r="W39" s="434" t="s">
        <v>60</v>
      </c>
      <c r="X39" s="434" t="s">
        <v>60</v>
      </c>
      <c r="Y39" s="434" t="s">
        <v>60</v>
      </c>
      <c r="Z39" s="434" t="s">
        <v>60</v>
      </c>
      <c r="AA39" s="434" t="s">
        <v>60</v>
      </c>
      <c r="AB39" s="434" t="s">
        <v>60</v>
      </c>
      <c r="AC39" s="434" t="s">
        <v>60</v>
      </c>
      <c r="AD39" s="434" t="s">
        <v>60</v>
      </c>
      <c r="AE39" s="434" t="s">
        <v>60</v>
      </c>
      <c r="AF39" s="434" t="s">
        <v>60</v>
      </c>
      <c r="AG39" s="434" t="s">
        <v>60</v>
      </c>
      <c r="AH39" s="434" t="s">
        <v>61</v>
      </c>
      <c r="AI39" s="434" t="s">
        <v>60</v>
      </c>
      <c r="AJ39" s="434" t="s">
        <v>61</v>
      </c>
      <c r="AK39" s="434" t="s">
        <v>61</v>
      </c>
      <c r="AL39" s="434" t="s">
        <v>60</v>
      </c>
      <c r="AM39" s="434" t="s">
        <v>60</v>
      </c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</row>
    <row r="40" spans="1:100" s="435" customFormat="1" ht="12.75" hidden="1" x14ac:dyDescent="0.2">
      <c r="A40" s="182"/>
      <c r="B40" s="60" t="s">
        <v>106</v>
      </c>
      <c r="C40" s="426"/>
      <c r="D40" s="562"/>
      <c r="E40" s="178"/>
      <c r="F40" s="436"/>
      <c r="G40" s="436">
        <f t="shared" si="1"/>
        <v>0</v>
      </c>
      <c r="H40" s="69"/>
      <c r="I40" s="69"/>
      <c r="J40" s="69"/>
      <c r="K40" s="69"/>
      <c r="L40" s="69"/>
      <c r="M40" s="69"/>
      <c r="N40" s="575"/>
      <c r="O40" s="101"/>
      <c r="P40" s="101"/>
      <c r="Q40" s="101"/>
      <c r="R40" s="426"/>
      <c r="S40" s="56"/>
      <c r="T40" s="426"/>
      <c r="U40" s="182"/>
      <c r="V40" s="433" t="s">
        <v>61</v>
      </c>
      <c r="W40" s="434" t="s">
        <v>60</v>
      </c>
      <c r="X40" s="434" t="s">
        <v>60</v>
      </c>
      <c r="Y40" s="434" t="s">
        <v>60</v>
      </c>
      <c r="Z40" s="434" t="s">
        <v>60</v>
      </c>
      <c r="AA40" s="434" t="s">
        <v>60</v>
      </c>
      <c r="AB40" s="434" t="s">
        <v>60</v>
      </c>
      <c r="AC40" s="434" t="s">
        <v>60</v>
      </c>
      <c r="AD40" s="434" t="s">
        <v>61</v>
      </c>
      <c r="AE40" s="434" t="s">
        <v>61</v>
      </c>
      <c r="AF40" s="434" t="s">
        <v>60</v>
      </c>
      <c r="AG40" s="434" t="s">
        <v>61</v>
      </c>
      <c r="AH40" s="434" t="s">
        <v>61</v>
      </c>
      <c r="AI40" s="434" t="s">
        <v>60</v>
      </c>
      <c r="AJ40" s="434" t="s">
        <v>61</v>
      </c>
      <c r="AK40" s="434" t="s">
        <v>61</v>
      </c>
      <c r="AL40" s="434" t="s">
        <v>60</v>
      </c>
      <c r="AM40" s="434" t="s">
        <v>60</v>
      </c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</row>
    <row r="41" spans="1:100" s="435" customFormat="1" ht="12.75" hidden="1" x14ac:dyDescent="0.2">
      <c r="A41" s="182"/>
      <c r="B41" s="51" t="s">
        <v>312</v>
      </c>
      <c r="C41" s="426"/>
      <c r="D41" s="561"/>
      <c r="E41" s="178"/>
      <c r="F41" s="436"/>
      <c r="G41" s="436">
        <f t="shared" si="1"/>
        <v>0</v>
      </c>
      <c r="H41" s="69"/>
      <c r="I41" s="69"/>
      <c r="J41" s="69"/>
      <c r="K41" s="69"/>
      <c r="L41" s="69"/>
      <c r="M41" s="69"/>
      <c r="N41" s="574"/>
      <c r="O41" s="101"/>
      <c r="P41" s="101"/>
      <c r="Q41" s="101"/>
      <c r="R41" s="426"/>
      <c r="S41" s="56"/>
      <c r="T41" s="426"/>
      <c r="U41" s="182"/>
      <c r="V41" s="433" t="s">
        <v>61</v>
      </c>
      <c r="W41" s="434" t="s">
        <v>61</v>
      </c>
      <c r="X41" s="434" t="s">
        <v>61</v>
      </c>
      <c r="Y41" s="434" t="s">
        <v>61</v>
      </c>
      <c r="Z41" s="434" t="s">
        <v>61</v>
      </c>
      <c r="AA41" s="434" t="s">
        <v>61</v>
      </c>
      <c r="AB41" s="434" t="s">
        <v>61</v>
      </c>
      <c r="AC41" s="434" t="s">
        <v>61</v>
      </c>
      <c r="AD41" s="434" t="s">
        <v>61</v>
      </c>
      <c r="AE41" s="434" t="s">
        <v>61</v>
      </c>
      <c r="AF41" s="434" t="s">
        <v>61</v>
      </c>
      <c r="AG41" s="434" t="s">
        <v>60</v>
      </c>
      <c r="AH41" s="434" t="s">
        <v>61</v>
      </c>
      <c r="AI41" s="434" t="s">
        <v>60</v>
      </c>
      <c r="AJ41" s="434" t="s">
        <v>61</v>
      </c>
      <c r="AK41" s="434" t="s">
        <v>61</v>
      </c>
      <c r="AL41" s="434" t="s">
        <v>60</v>
      </c>
      <c r="AM41" s="434" t="s">
        <v>60</v>
      </c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</row>
    <row r="42" spans="1:100" s="435" customFormat="1" ht="12.75" hidden="1" x14ac:dyDescent="0.2">
      <c r="A42" s="182"/>
      <c r="B42" s="51" t="s">
        <v>140</v>
      </c>
      <c r="C42" s="426"/>
      <c r="D42" s="561"/>
      <c r="E42" s="178"/>
      <c r="F42" s="436"/>
      <c r="G42" s="436">
        <f t="shared" si="1"/>
        <v>0</v>
      </c>
      <c r="H42" s="69"/>
      <c r="I42" s="69"/>
      <c r="J42" s="69"/>
      <c r="K42" s="69"/>
      <c r="L42" s="69"/>
      <c r="M42" s="69"/>
      <c r="N42" s="574"/>
      <c r="O42" s="101"/>
      <c r="P42" s="101"/>
      <c r="Q42" s="101"/>
      <c r="R42" s="426"/>
      <c r="S42" s="56"/>
      <c r="T42" s="426"/>
      <c r="U42" s="182"/>
      <c r="V42" s="433" t="s">
        <v>60</v>
      </c>
      <c r="W42" s="434" t="s">
        <v>61</v>
      </c>
      <c r="X42" s="434" t="s">
        <v>61</v>
      </c>
      <c r="Y42" s="434" t="s">
        <v>61</v>
      </c>
      <c r="Z42" s="434" t="s">
        <v>60</v>
      </c>
      <c r="AA42" s="434" t="s">
        <v>61</v>
      </c>
      <c r="AB42" s="434" t="s">
        <v>61</v>
      </c>
      <c r="AC42" s="434" t="s">
        <v>61</v>
      </c>
      <c r="AD42" s="434" t="s">
        <v>61</v>
      </c>
      <c r="AE42" s="434" t="s">
        <v>61</v>
      </c>
      <c r="AF42" s="434" t="s">
        <v>61</v>
      </c>
      <c r="AG42" s="434" t="s">
        <v>60</v>
      </c>
      <c r="AH42" s="434" t="s">
        <v>61</v>
      </c>
      <c r="AI42" s="434" t="s">
        <v>61</v>
      </c>
      <c r="AJ42" s="434" t="s">
        <v>61</v>
      </c>
      <c r="AK42" s="434" t="s">
        <v>61</v>
      </c>
      <c r="AL42" s="434" t="s">
        <v>61</v>
      </c>
      <c r="AM42" s="434" t="s">
        <v>61</v>
      </c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</row>
    <row r="43" spans="1:100" s="435" customFormat="1" ht="13.5" thickBot="1" x14ac:dyDescent="0.25">
      <c r="A43" s="182"/>
      <c r="B43" s="270" t="s">
        <v>88</v>
      </c>
      <c r="C43" s="426"/>
      <c r="D43" s="539"/>
      <c r="E43" s="178"/>
      <c r="F43" s="440"/>
      <c r="G43" s="440">
        <f t="shared" si="1"/>
        <v>0</v>
      </c>
      <c r="H43" s="69"/>
      <c r="I43" s="69"/>
      <c r="J43" s="69"/>
      <c r="K43" s="69"/>
      <c r="L43" s="69"/>
      <c r="M43" s="69"/>
      <c r="N43" s="259"/>
      <c r="O43" s="101"/>
      <c r="P43" s="101"/>
      <c r="Q43" s="101"/>
      <c r="R43" s="426"/>
      <c r="S43" s="56"/>
      <c r="T43" s="426"/>
      <c r="U43" s="182"/>
      <c r="V43" s="433" t="s">
        <v>60</v>
      </c>
      <c r="W43" s="434" t="s">
        <v>60</v>
      </c>
      <c r="X43" s="434" t="s">
        <v>60</v>
      </c>
      <c r="Y43" s="434" t="s">
        <v>60</v>
      </c>
      <c r="Z43" s="434" t="s">
        <v>60</v>
      </c>
      <c r="AA43" s="434" t="s">
        <v>60</v>
      </c>
      <c r="AB43" s="434" t="s">
        <v>60</v>
      </c>
      <c r="AC43" s="434" t="s">
        <v>60</v>
      </c>
      <c r="AD43" s="434" t="s">
        <v>60</v>
      </c>
      <c r="AE43" s="434" t="s">
        <v>60</v>
      </c>
      <c r="AF43" s="434" t="s">
        <v>60</v>
      </c>
      <c r="AG43" s="434" t="s">
        <v>60</v>
      </c>
      <c r="AH43" s="434" t="s">
        <v>60</v>
      </c>
      <c r="AI43" s="434" t="s">
        <v>60</v>
      </c>
      <c r="AJ43" s="434" t="s">
        <v>61</v>
      </c>
      <c r="AK43" s="434" t="s">
        <v>60</v>
      </c>
      <c r="AL43" s="434" t="s">
        <v>60</v>
      </c>
      <c r="AM43" s="434" t="s">
        <v>60</v>
      </c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</row>
    <row r="44" spans="1:100" s="435" customFormat="1" ht="18.75" customHeight="1" x14ac:dyDescent="0.2">
      <c r="A44" s="182"/>
      <c r="B44" s="423"/>
      <c r="C44" s="426"/>
      <c r="D44" s="441"/>
      <c r="E44" s="444"/>
      <c r="F44" s="443"/>
      <c r="G44" s="443"/>
      <c r="H44" s="443"/>
      <c r="I44" s="443"/>
      <c r="J44" s="443"/>
      <c r="K44" s="443"/>
      <c r="L44" s="443"/>
      <c r="M44" s="443"/>
      <c r="N44" s="100"/>
      <c r="O44" s="100"/>
      <c r="P44" s="100"/>
      <c r="Q44" s="100"/>
      <c r="R44" s="445"/>
      <c r="S44" s="333"/>
      <c r="T44" s="182"/>
      <c r="U44" s="182"/>
      <c r="V44" s="433" t="s">
        <v>60</v>
      </c>
      <c r="W44" s="434" t="s">
        <v>60</v>
      </c>
      <c r="X44" s="434" t="s">
        <v>60</v>
      </c>
      <c r="Y44" s="434" t="s">
        <v>60</v>
      </c>
      <c r="Z44" s="434" t="s">
        <v>60</v>
      </c>
      <c r="AA44" s="434" t="s">
        <v>60</v>
      </c>
      <c r="AB44" s="434" t="s">
        <v>60</v>
      </c>
      <c r="AC44" s="434" t="s">
        <v>60</v>
      </c>
      <c r="AD44" s="434" t="s">
        <v>60</v>
      </c>
      <c r="AE44" s="434" t="s">
        <v>60</v>
      </c>
      <c r="AF44" s="434" t="s">
        <v>60</v>
      </c>
      <c r="AG44" s="434" t="s">
        <v>60</v>
      </c>
      <c r="AH44" s="434" t="s">
        <v>60</v>
      </c>
      <c r="AI44" s="434" t="s">
        <v>60</v>
      </c>
      <c r="AJ44" s="434" t="s">
        <v>60</v>
      </c>
      <c r="AK44" s="434" t="s">
        <v>60</v>
      </c>
      <c r="AL44" s="434" t="s">
        <v>60</v>
      </c>
      <c r="AM44" s="434" t="s">
        <v>60</v>
      </c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1:100" s="435" customFormat="1" ht="18.75" customHeight="1" thickBot="1" x14ac:dyDescent="0.25">
      <c r="A45" s="182"/>
      <c r="B45" s="423"/>
      <c r="C45" s="426"/>
      <c r="D45" s="441"/>
      <c r="E45" s="444"/>
      <c r="F45" s="443"/>
      <c r="G45" s="443"/>
      <c r="H45" s="443"/>
      <c r="I45" s="443"/>
      <c r="J45" s="443"/>
      <c r="K45" s="443"/>
      <c r="L45" s="443"/>
      <c r="M45" s="443"/>
      <c r="N45" s="100"/>
      <c r="O45" s="100"/>
      <c r="P45" s="100"/>
      <c r="Q45" s="100"/>
      <c r="R45" s="445"/>
      <c r="S45" s="333"/>
      <c r="T45" s="182"/>
      <c r="U45" s="182"/>
      <c r="V45" s="433" t="s">
        <v>60</v>
      </c>
      <c r="W45" s="434" t="s">
        <v>60</v>
      </c>
      <c r="X45" s="434" t="s">
        <v>60</v>
      </c>
      <c r="Y45" s="434" t="s">
        <v>60</v>
      </c>
      <c r="Z45" s="434" t="s">
        <v>60</v>
      </c>
      <c r="AA45" s="434" t="s">
        <v>60</v>
      </c>
      <c r="AB45" s="434" t="s">
        <v>60</v>
      </c>
      <c r="AC45" s="434" t="s">
        <v>60</v>
      </c>
      <c r="AD45" s="434" t="s">
        <v>60</v>
      </c>
      <c r="AE45" s="434" t="s">
        <v>60</v>
      </c>
      <c r="AF45" s="434" t="s">
        <v>60</v>
      </c>
      <c r="AG45" s="434" t="s">
        <v>60</v>
      </c>
      <c r="AH45" s="434" t="s">
        <v>60</v>
      </c>
      <c r="AI45" s="434" t="s">
        <v>60</v>
      </c>
      <c r="AJ45" s="434" t="s">
        <v>60</v>
      </c>
      <c r="AK45" s="434" t="s">
        <v>60</v>
      </c>
      <c r="AL45" s="434" t="s">
        <v>60</v>
      </c>
      <c r="AM45" s="434" t="s">
        <v>60</v>
      </c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</row>
    <row r="46" spans="1:100" s="435" customFormat="1" ht="18.75" customHeight="1" thickBot="1" x14ac:dyDescent="0.25">
      <c r="A46" s="182"/>
      <c r="B46" s="33" t="s">
        <v>21</v>
      </c>
      <c r="C46" s="426"/>
      <c r="D46" s="41">
        <f>SUM(D48,D57,D65,D72,D81,D97,D104)</f>
        <v>0</v>
      </c>
      <c r="E46" s="38"/>
      <c r="F46" s="41">
        <f>SUM(F48,F57,F65,F72,F81,F97,F104)</f>
        <v>0</v>
      </c>
      <c r="G46" s="41">
        <f>SUM(G48,G57,G65,G72,G81,G97,G104)</f>
        <v>0</v>
      </c>
      <c r="H46" s="103"/>
      <c r="I46" s="41">
        <f t="shared" ref="I46" si="2">SUM(I48,I57,I65,I72,I81,I97,I104)</f>
        <v>0</v>
      </c>
      <c r="J46" s="103"/>
      <c r="K46" s="41">
        <f>SUM(K48,K57,K65,K72,K81,K97,K104)</f>
        <v>0</v>
      </c>
      <c r="L46" s="53"/>
      <c r="M46" s="53"/>
      <c r="N46" s="19"/>
      <c r="O46" s="19"/>
      <c r="P46" s="19"/>
      <c r="Q46" s="19"/>
      <c r="R46" s="183"/>
      <c r="S46" s="334">
        <f>IFERROR(D46/$D$46,0)</f>
        <v>0</v>
      </c>
      <c r="T46" s="182"/>
      <c r="U46" s="182"/>
      <c r="V46" s="433" t="s">
        <v>60</v>
      </c>
      <c r="W46" s="434" t="s">
        <v>60</v>
      </c>
      <c r="X46" s="434" t="s">
        <v>60</v>
      </c>
      <c r="Y46" s="434" t="s">
        <v>60</v>
      </c>
      <c r="Z46" s="434" t="s">
        <v>60</v>
      </c>
      <c r="AA46" s="434" t="s">
        <v>60</v>
      </c>
      <c r="AB46" s="434" t="s">
        <v>60</v>
      </c>
      <c r="AC46" s="434" t="s">
        <v>60</v>
      </c>
      <c r="AD46" s="434" t="s">
        <v>60</v>
      </c>
      <c r="AE46" s="434" t="s">
        <v>60</v>
      </c>
      <c r="AF46" s="434" t="s">
        <v>60</v>
      </c>
      <c r="AG46" s="434" t="s">
        <v>60</v>
      </c>
      <c r="AH46" s="434" t="s">
        <v>60</v>
      </c>
      <c r="AI46" s="434" t="s">
        <v>60</v>
      </c>
      <c r="AJ46" s="434" t="s">
        <v>60</v>
      </c>
      <c r="AK46" s="434" t="s">
        <v>60</v>
      </c>
      <c r="AL46" s="434" t="s">
        <v>60</v>
      </c>
      <c r="AM46" s="434" t="s">
        <v>60</v>
      </c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</row>
    <row r="47" spans="1:100" s="435" customFormat="1" ht="18.75" customHeight="1" thickBot="1" x14ac:dyDescent="0.25">
      <c r="A47" s="182"/>
      <c r="B47" s="423"/>
      <c r="C47" s="426"/>
      <c r="D47" s="441"/>
      <c r="E47" s="442"/>
      <c r="F47" s="443"/>
      <c r="G47" s="443"/>
      <c r="H47" s="443"/>
      <c r="I47" s="443"/>
      <c r="J47" s="443"/>
      <c r="K47" s="443"/>
      <c r="L47" s="443"/>
      <c r="M47" s="443"/>
      <c r="N47" s="102"/>
      <c r="O47" s="102"/>
      <c r="P47" s="102"/>
      <c r="Q47" s="102"/>
      <c r="R47" s="445"/>
      <c r="S47" s="333"/>
      <c r="T47" s="182"/>
      <c r="U47" s="182"/>
      <c r="V47" s="433" t="s">
        <v>60</v>
      </c>
      <c r="W47" s="434" t="s">
        <v>60</v>
      </c>
      <c r="X47" s="434" t="s">
        <v>60</v>
      </c>
      <c r="Y47" s="434" t="s">
        <v>60</v>
      </c>
      <c r="Z47" s="434" t="s">
        <v>60</v>
      </c>
      <c r="AA47" s="434" t="s">
        <v>60</v>
      </c>
      <c r="AB47" s="434" t="s">
        <v>60</v>
      </c>
      <c r="AC47" s="434" t="s">
        <v>60</v>
      </c>
      <c r="AD47" s="434" t="s">
        <v>60</v>
      </c>
      <c r="AE47" s="434" t="s">
        <v>60</v>
      </c>
      <c r="AF47" s="434" t="s">
        <v>60</v>
      </c>
      <c r="AG47" s="434" t="s">
        <v>60</v>
      </c>
      <c r="AH47" s="434" t="s">
        <v>60</v>
      </c>
      <c r="AI47" s="434" t="s">
        <v>60</v>
      </c>
      <c r="AJ47" s="434" t="s">
        <v>60</v>
      </c>
      <c r="AK47" s="434" t="s">
        <v>60</v>
      </c>
      <c r="AL47" s="434" t="s">
        <v>60</v>
      </c>
      <c r="AM47" s="434" t="s">
        <v>60</v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</row>
    <row r="48" spans="1:100" s="435" customFormat="1" ht="18.75" customHeight="1" thickBot="1" x14ac:dyDescent="0.25">
      <c r="A48" s="182"/>
      <c r="B48" s="18" t="s">
        <v>100</v>
      </c>
      <c r="C48" s="445"/>
      <c r="D48" s="40">
        <f>SUM(D49:D55)</f>
        <v>0</v>
      </c>
      <c r="E48" s="30"/>
      <c r="F48" s="43">
        <f>SUM(F49:F55)</f>
        <v>0</v>
      </c>
      <c r="G48" s="43">
        <f>SUM(G49:G55)</f>
        <v>0</v>
      </c>
      <c r="H48" s="47"/>
      <c r="I48" s="43">
        <f>SUM(I49:I55)</f>
        <v>0</v>
      </c>
      <c r="J48" s="47"/>
      <c r="K48" s="43">
        <f>SUM(K49:K55)</f>
        <v>0</v>
      </c>
      <c r="L48" s="47"/>
      <c r="M48" s="47"/>
      <c r="N48" s="628" t="s">
        <v>352</v>
      </c>
      <c r="O48" s="10"/>
      <c r="P48" s="10"/>
      <c r="Q48" s="10"/>
      <c r="R48" s="182"/>
      <c r="S48" s="335">
        <f t="shared" ref="S48:S53" si="3">IFERROR(D48/$D$46,0)</f>
        <v>0</v>
      </c>
      <c r="T48" s="182"/>
      <c r="U48" s="182"/>
      <c r="V48" s="433" t="s">
        <v>60</v>
      </c>
      <c r="W48" s="434" t="s">
        <v>60</v>
      </c>
      <c r="X48" s="434" t="s">
        <v>60</v>
      </c>
      <c r="Y48" s="434" t="s">
        <v>60</v>
      </c>
      <c r="Z48" s="434" t="s">
        <v>60</v>
      </c>
      <c r="AA48" s="434" t="s">
        <v>60</v>
      </c>
      <c r="AB48" s="434" t="s">
        <v>60</v>
      </c>
      <c r="AC48" s="434" t="s">
        <v>60</v>
      </c>
      <c r="AD48" s="434" t="s">
        <v>60</v>
      </c>
      <c r="AE48" s="434" t="s">
        <v>60</v>
      </c>
      <c r="AF48" s="434" t="s">
        <v>60</v>
      </c>
      <c r="AG48" s="434" t="s">
        <v>60</v>
      </c>
      <c r="AH48" s="434" t="s">
        <v>60</v>
      </c>
      <c r="AI48" s="434" t="s">
        <v>60</v>
      </c>
      <c r="AJ48" s="434" t="s">
        <v>60</v>
      </c>
      <c r="AK48" s="434" t="s">
        <v>60</v>
      </c>
      <c r="AL48" s="434" t="s">
        <v>60</v>
      </c>
      <c r="AM48" s="434" t="s">
        <v>60</v>
      </c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</row>
    <row r="49" spans="1:100" s="435" customFormat="1" ht="13.9" customHeight="1" x14ac:dyDescent="0.2">
      <c r="A49" s="182"/>
      <c r="B49" s="405" t="s">
        <v>53</v>
      </c>
      <c r="C49" s="445"/>
      <c r="D49" s="74">
        <f>SUM(F49:G49)</f>
        <v>0</v>
      </c>
      <c r="E49" s="178"/>
      <c r="F49" s="77">
        <f>'Beiblatt Personal'!H20</f>
        <v>0</v>
      </c>
      <c r="G49" s="74">
        <f>'Beiblatt Personal'!I20</f>
        <v>0</v>
      </c>
      <c r="H49" s="69"/>
      <c r="I49" s="446"/>
      <c r="J49" s="69"/>
      <c r="K49" s="446">
        <f>'Beiblatt Personal'!S20</f>
        <v>0</v>
      </c>
      <c r="L49" s="69"/>
      <c r="M49" s="69"/>
      <c r="N49" s="447" t="s">
        <v>30</v>
      </c>
      <c r="O49" s="100"/>
      <c r="P49" s="100"/>
      <c r="Q49" s="100"/>
      <c r="R49" s="182"/>
      <c r="S49" s="448">
        <f>IFERROR(D49/$D$46,0)</f>
        <v>0</v>
      </c>
      <c r="T49" s="182"/>
      <c r="U49" s="182"/>
      <c r="V49" s="433" t="s">
        <v>60</v>
      </c>
      <c r="W49" s="434" t="s">
        <v>60</v>
      </c>
      <c r="X49" s="434" t="s">
        <v>60</v>
      </c>
      <c r="Y49" s="434" t="s">
        <v>60</v>
      </c>
      <c r="Z49" s="434" t="s">
        <v>60</v>
      </c>
      <c r="AA49" s="434" t="s">
        <v>60</v>
      </c>
      <c r="AB49" s="434" t="s">
        <v>60</v>
      </c>
      <c r="AC49" s="434" t="s">
        <v>60</v>
      </c>
      <c r="AD49" s="434" t="s">
        <v>60</v>
      </c>
      <c r="AE49" s="434" t="s">
        <v>60</v>
      </c>
      <c r="AF49" s="434" t="s">
        <v>60</v>
      </c>
      <c r="AG49" s="434" t="s">
        <v>60</v>
      </c>
      <c r="AH49" s="434" t="s">
        <v>60</v>
      </c>
      <c r="AI49" s="434" t="s">
        <v>60</v>
      </c>
      <c r="AJ49" s="434" t="s">
        <v>60</v>
      </c>
      <c r="AK49" s="434" t="s">
        <v>60</v>
      </c>
      <c r="AL49" s="434" t="s">
        <v>60</v>
      </c>
      <c r="AM49" s="434" t="s">
        <v>60</v>
      </c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435" customFormat="1" ht="13.9" customHeight="1" x14ac:dyDescent="0.2">
      <c r="A50" s="182"/>
      <c r="B50" s="50" t="s">
        <v>116</v>
      </c>
      <c r="C50" s="445"/>
      <c r="D50" s="432">
        <f>SUM(F50:G50)</f>
        <v>0</v>
      </c>
      <c r="E50" s="178"/>
      <c r="F50" s="437">
        <f>'Beiblatt Personal'!H41</f>
        <v>0</v>
      </c>
      <c r="G50" s="432">
        <f>'Beiblatt Personal'!I41</f>
        <v>0</v>
      </c>
      <c r="H50" s="69"/>
      <c r="I50" s="449">
        <f>'Beiblatt Personal'!N41</f>
        <v>0</v>
      </c>
      <c r="J50" s="69"/>
      <c r="K50" s="449">
        <f>'Beiblatt Personal'!S41</f>
        <v>0</v>
      </c>
      <c r="L50" s="69"/>
      <c r="M50" s="69"/>
      <c r="N50" s="450" t="s">
        <v>30</v>
      </c>
      <c r="O50" s="100"/>
      <c r="P50" s="100"/>
      <c r="Q50" s="100"/>
      <c r="R50" s="182"/>
      <c r="S50" s="451">
        <f t="shared" si="3"/>
        <v>0</v>
      </c>
      <c r="T50" s="182"/>
      <c r="U50" s="182"/>
      <c r="V50" s="433" t="s">
        <v>60</v>
      </c>
      <c r="W50" s="434" t="s">
        <v>60</v>
      </c>
      <c r="X50" s="434" t="s">
        <v>60</v>
      </c>
      <c r="Y50" s="434" t="s">
        <v>60</v>
      </c>
      <c r="Z50" s="434" t="s">
        <v>60</v>
      </c>
      <c r="AA50" s="434" t="s">
        <v>61</v>
      </c>
      <c r="AB50" s="434" t="s">
        <v>60</v>
      </c>
      <c r="AC50" s="434" t="s">
        <v>60</v>
      </c>
      <c r="AD50" s="434" t="s">
        <v>60</v>
      </c>
      <c r="AE50" s="434" t="s">
        <v>60</v>
      </c>
      <c r="AF50" s="434" t="s">
        <v>60</v>
      </c>
      <c r="AG50" s="434" t="s">
        <v>60</v>
      </c>
      <c r="AH50" s="434" t="s">
        <v>61</v>
      </c>
      <c r="AI50" s="434" t="s">
        <v>61</v>
      </c>
      <c r="AJ50" s="434" t="s">
        <v>60</v>
      </c>
      <c r="AK50" s="434" t="s">
        <v>61</v>
      </c>
      <c r="AL50" s="434" t="s">
        <v>61</v>
      </c>
      <c r="AM50" s="434" t="s">
        <v>61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</row>
    <row r="51" spans="1:100" s="435" customFormat="1" ht="13.9" customHeight="1" x14ac:dyDescent="0.2">
      <c r="A51" s="182"/>
      <c r="B51" s="50" t="s">
        <v>34</v>
      </c>
      <c r="C51" s="445"/>
      <c r="D51" s="432">
        <f>SUM(F51:G51)</f>
        <v>0</v>
      </c>
      <c r="E51" s="178"/>
      <c r="F51" s="437">
        <f>'Beiblatt Personal'!H51</f>
        <v>0</v>
      </c>
      <c r="G51" s="432">
        <f>'Beiblatt Personal'!I51</f>
        <v>0</v>
      </c>
      <c r="H51" s="69"/>
      <c r="I51" s="449"/>
      <c r="J51" s="69"/>
      <c r="K51" s="449"/>
      <c r="L51" s="69"/>
      <c r="M51" s="69"/>
      <c r="N51" s="450" t="s">
        <v>30</v>
      </c>
      <c r="O51" s="100"/>
      <c r="P51" s="100"/>
      <c r="Q51" s="100"/>
      <c r="R51" s="182"/>
      <c r="S51" s="451">
        <f t="shared" si="3"/>
        <v>0</v>
      </c>
      <c r="T51" s="182"/>
      <c r="U51" s="182"/>
      <c r="V51" s="433" t="s">
        <v>60</v>
      </c>
      <c r="W51" s="434" t="s">
        <v>60</v>
      </c>
      <c r="X51" s="434" t="s">
        <v>60</v>
      </c>
      <c r="Y51" s="434" t="s">
        <v>60</v>
      </c>
      <c r="Z51" s="434" t="s">
        <v>60</v>
      </c>
      <c r="AA51" s="434" t="s">
        <v>60</v>
      </c>
      <c r="AB51" s="434" t="s">
        <v>60</v>
      </c>
      <c r="AC51" s="434" t="s">
        <v>60</v>
      </c>
      <c r="AD51" s="434" t="s">
        <v>60</v>
      </c>
      <c r="AE51" s="434" t="s">
        <v>60</v>
      </c>
      <c r="AF51" s="434" t="s">
        <v>60</v>
      </c>
      <c r="AG51" s="434" t="s">
        <v>60</v>
      </c>
      <c r="AH51" s="434" t="s">
        <v>61</v>
      </c>
      <c r="AI51" s="434" t="s">
        <v>60</v>
      </c>
      <c r="AJ51" s="434" t="s">
        <v>60</v>
      </c>
      <c r="AK51" s="434" t="s">
        <v>60</v>
      </c>
      <c r="AL51" s="434" t="s">
        <v>60</v>
      </c>
      <c r="AM51" s="434" t="s">
        <v>60</v>
      </c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</row>
    <row r="52" spans="1:100" s="435" customFormat="1" ht="13.9" customHeight="1" x14ac:dyDescent="0.2">
      <c r="A52" s="182"/>
      <c r="B52" s="50" t="s">
        <v>3</v>
      </c>
      <c r="C52" s="445"/>
      <c r="D52" s="432">
        <f t="shared" ref="D52:D53" si="4">SUM(F52:G52)</f>
        <v>0</v>
      </c>
      <c r="E52" s="178"/>
      <c r="F52" s="437">
        <f>'Beiblatt Personal'!H63</f>
        <v>0</v>
      </c>
      <c r="G52" s="432">
        <f>'Beiblatt Personal'!I63</f>
        <v>0</v>
      </c>
      <c r="H52" s="69"/>
      <c r="I52" s="449"/>
      <c r="J52" s="69"/>
      <c r="K52" s="449">
        <f>'Beiblatt Personal'!S63</f>
        <v>0</v>
      </c>
      <c r="L52" s="69"/>
      <c r="M52" s="69"/>
      <c r="N52" s="450" t="s">
        <v>30</v>
      </c>
      <c r="O52" s="100"/>
      <c r="P52" s="100"/>
      <c r="Q52" s="100"/>
      <c r="R52" s="182"/>
      <c r="S52" s="451">
        <f t="shared" si="3"/>
        <v>0</v>
      </c>
      <c r="T52" s="182"/>
      <c r="U52" s="182"/>
      <c r="V52" s="433" t="s">
        <v>60</v>
      </c>
      <c r="W52" s="434" t="s">
        <v>60</v>
      </c>
      <c r="X52" s="434" t="s">
        <v>60</v>
      </c>
      <c r="Y52" s="434" t="s">
        <v>60</v>
      </c>
      <c r="Z52" s="434" t="s">
        <v>60</v>
      </c>
      <c r="AA52" s="434" t="s">
        <v>60</v>
      </c>
      <c r="AB52" s="434" t="s">
        <v>60</v>
      </c>
      <c r="AC52" s="434" t="s">
        <v>60</v>
      </c>
      <c r="AD52" s="434" t="s">
        <v>60</v>
      </c>
      <c r="AE52" s="434" t="s">
        <v>60</v>
      </c>
      <c r="AF52" s="434" t="s">
        <v>60</v>
      </c>
      <c r="AG52" s="434" t="s">
        <v>60</v>
      </c>
      <c r="AH52" s="434" t="s">
        <v>60</v>
      </c>
      <c r="AI52" s="434" t="s">
        <v>61</v>
      </c>
      <c r="AJ52" s="434" t="s">
        <v>61</v>
      </c>
      <c r="AK52" s="434" t="s">
        <v>61</v>
      </c>
      <c r="AL52" s="434" t="s">
        <v>61</v>
      </c>
      <c r="AM52" s="434" t="s">
        <v>61</v>
      </c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</row>
    <row r="53" spans="1:100" s="435" customFormat="1" ht="13.9" customHeight="1" x14ac:dyDescent="0.2">
      <c r="A53" s="182"/>
      <c r="B53" s="51" t="s">
        <v>54</v>
      </c>
      <c r="C53" s="445"/>
      <c r="D53" s="436">
        <f t="shared" si="4"/>
        <v>0</v>
      </c>
      <c r="E53" s="178"/>
      <c r="F53" s="438">
        <f>'Beiblatt Personal'!H70</f>
        <v>0</v>
      </c>
      <c r="G53" s="436">
        <f>'Beiblatt Personal'!I70</f>
        <v>0</v>
      </c>
      <c r="H53" s="69"/>
      <c r="I53" s="449"/>
      <c r="J53" s="69"/>
      <c r="K53" s="449"/>
      <c r="L53" s="69"/>
      <c r="M53" s="69"/>
      <c r="N53" s="450" t="s">
        <v>30</v>
      </c>
      <c r="O53" s="100"/>
      <c r="P53" s="100"/>
      <c r="Q53" s="100"/>
      <c r="R53" s="182"/>
      <c r="S53" s="451">
        <f t="shared" si="3"/>
        <v>0</v>
      </c>
      <c r="T53" s="182"/>
      <c r="U53" s="182"/>
      <c r="V53" s="433" t="s">
        <v>61</v>
      </c>
      <c r="W53" s="434" t="s">
        <v>61</v>
      </c>
      <c r="X53" s="434" t="s">
        <v>61</v>
      </c>
      <c r="Y53" s="434" t="s">
        <v>61</v>
      </c>
      <c r="Z53" s="434" t="s">
        <v>61</v>
      </c>
      <c r="AA53" s="434" t="s">
        <v>61</v>
      </c>
      <c r="AB53" s="434" t="s">
        <v>61</v>
      </c>
      <c r="AC53" s="434" t="s">
        <v>61</v>
      </c>
      <c r="AD53" s="434" t="s">
        <v>60</v>
      </c>
      <c r="AE53" s="434" t="s">
        <v>61</v>
      </c>
      <c r="AF53" s="434" t="s">
        <v>61</v>
      </c>
      <c r="AG53" s="434" t="s">
        <v>61</v>
      </c>
      <c r="AH53" s="434" t="s">
        <v>60</v>
      </c>
      <c r="AI53" s="434" t="s">
        <v>61</v>
      </c>
      <c r="AJ53" s="434" t="s">
        <v>61</v>
      </c>
      <c r="AK53" s="434" t="s">
        <v>61</v>
      </c>
      <c r="AL53" s="434" t="s">
        <v>61</v>
      </c>
      <c r="AM53" s="434" t="s">
        <v>61</v>
      </c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</row>
    <row r="54" spans="1:100" s="435" customFormat="1" ht="13.9" customHeight="1" x14ac:dyDescent="0.2">
      <c r="A54" s="182"/>
      <c r="B54" s="50" t="s">
        <v>15</v>
      </c>
      <c r="C54" s="445"/>
      <c r="D54" s="432">
        <f>SUM(F54:G54)</f>
        <v>0</v>
      </c>
      <c r="E54" s="178"/>
      <c r="F54" s="437">
        <f>'Beiblatt Personal'!H77</f>
        <v>0</v>
      </c>
      <c r="G54" s="432">
        <f>'Beiblatt Personal'!I77</f>
        <v>0</v>
      </c>
      <c r="H54" s="69"/>
      <c r="I54" s="449"/>
      <c r="J54" s="69"/>
      <c r="K54" s="449">
        <f>'Beiblatt Personal'!S77</f>
        <v>0</v>
      </c>
      <c r="L54" s="69"/>
      <c r="M54" s="69"/>
      <c r="N54" s="450" t="s">
        <v>30</v>
      </c>
      <c r="O54" s="100"/>
      <c r="P54" s="100"/>
      <c r="Q54" s="100"/>
      <c r="R54" s="182"/>
      <c r="S54" s="451">
        <f>IFERROR(D54/$D$46,0)</f>
        <v>0</v>
      </c>
      <c r="T54" s="182"/>
      <c r="U54" s="182"/>
      <c r="V54" s="433" t="s">
        <v>60</v>
      </c>
      <c r="W54" s="434" t="s">
        <v>60</v>
      </c>
      <c r="X54" s="434" t="s">
        <v>60</v>
      </c>
      <c r="Y54" s="434" t="s">
        <v>60</v>
      </c>
      <c r="Z54" s="434" t="s">
        <v>60</v>
      </c>
      <c r="AA54" s="434" t="s">
        <v>60</v>
      </c>
      <c r="AB54" s="434" t="s">
        <v>60</v>
      </c>
      <c r="AC54" s="434" t="s">
        <v>60</v>
      </c>
      <c r="AD54" s="434" t="s">
        <v>60</v>
      </c>
      <c r="AE54" s="434" t="s">
        <v>60</v>
      </c>
      <c r="AF54" s="434" t="s">
        <v>60</v>
      </c>
      <c r="AG54" s="434" t="s">
        <v>60</v>
      </c>
      <c r="AH54" s="434" t="s">
        <v>60</v>
      </c>
      <c r="AI54" s="434" t="s">
        <v>60</v>
      </c>
      <c r="AJ54" s="434" t="s">
        <v>60</v>
      </c>
      <c r="AK54" s="434" t="s">
        <v>61</v>
      </c>
      <c r="AL54" s="434" t="s">
        <v>60</v>
      </c>
      <c r="AM54" s="434" t="s">
        <v>60</v>
      </c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</row>
    <row r="55" spans="1:100" s="435" customFormat="1" ht="13.5" thickBot="1" x14ac:dyDescent="0.25">
      <c r="A55" s="182"/>
      <c r="B55" s="36" t="s">
        <v>33</v>
      </c>
      <c r="C55" s="445"/>
      <c r="D55" s="543"/>
      <c r="E55" s="178"/>
      <c r="F55" s="440"/>
      <c r="G55" s="440">
        <f>D55</f>
        <v>0</v>
      </c>
      <c r="H55" s="69"/>
      <c r="I55" s="453"/>
      <c r="J55" s="69"/>
      <c r="K55" s="453"/>
      <c r="L55" s="69"/>
      <c r="M55" s="69"/>
      <c r="N55" s="229"/>
      <c r="O55" s="101"/>
      <c r="P55" s="101"/>
      <c r="Q55" s="101"/>
      <c r="R55" s="182"/>
      <c r="S55" s="454">
        <f>IFERROR(D55/$D$46,0)</f>
        <v>0</v>
      </c>
      <c r="T55" s="182"/>
      <c r="U55" s="182"/>
      <c r="V55" s="433" t="s">
        <v>60</v>
      </c>
      <c r="W55" s="434" t="s">
        <v>60</v>
      </c>
      <c r="X55" s="434" t="s">
        <v>60</v>
      </c>
      <c r="Y55" s="434" t="s">
        <v>60</v>
      </c>
      <c r="Z55" s="434" t="s">
        <v>60</v>
      </c>
      <c r="AA55" s="434" t="s">
        <v>60</v>
      </c>
      <c r="AB55" s="434" t="s">
        <v>60</v>
      </c>
      <c r="AC55" s="434" t="s">
        <v>60</v>
      </c>
      <c r="AD55" s="434" t="s">
        <v>60</v>
      </c>
      <c r="AE55" s="434" t="s">
        <v>60</v>
      </c>
      <c r="AF55" s="434" t="s">
        <v>60</v>
      </c>
      <c r="AG55" s="434" t="s">
        <v>60</v>
      </c>
      <c r="AH55" s="434" t="s">
        <v>60</v>
      </c>
      <c r="AI55" s="434" t="s">
        <v>60</v>
      </c>
      <c r="AJ55" s="434" t="s">
        <v>60</v>
      </c>
      <c r="AK55" s="434" t="s">
        <v>60</v>
      </c>
      <c r="AL55" s="434" t="s">
        <v>60</v>
      </c>
      <c r="AM55" s="434" t="s">
        <v>60</v>
      </c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</row>
    <row r="56" spans="1:100" s="435" customFormat="1" ht="18.75" customHeight="1" thickBot="1" x14ac:dyDescent="0.25">
      <c r="A56" s="182"/>
      <c r="B56" s="423"/>
      <c r="C56" s="445"/>
      <c r="D56" s="441"/>
      <c r="E56" s="442"/>
      <c r="F56" s="443"/>
      <c r="G56" s="443"/>
      <c r="H56" s="443"/>
      <c r="I56" s="443"/>
      <c r="J56" s="443"/>
      <c r="K56" s="443"/>
      <c r="L56" s="443"/>
      <c r="M56" s="443"/>
      <c r="N56" s="478"/>
      <c r="O56" s="478"/>
      <c r="P56" s="478"/>
      <c r="Q56" s="478"/>
      <c r="R56" s="182"/>
      <c r="S56" s="332"/>
      <c r="T56" s="182"/>
      <c r="U56" s="182"/>
      <c r="V56" s="433" t="s">
        <v>60</v>
      </c>
      <c r="W56" s="434" t="s">
        <v>60</v>
      </c>
      <c r="X56" s="434" t="s">
        <v>60</v>
      </c>
      <c r="Y56" s="434" t="s">
        <v>60</v>
      </c>
      <c r="Z56" s="434" t="s">
        <v>60</v>
      </c>
      <c r="AA56" s="434" t="s">
        <v>60</v>
      </c>
      <c r="AB56" s="434" t="s">
        <v>60</v>
      </c>
      <c r="AC56" s="434" t="s">
        <v>60</v>
      </c>
      <c r="AD56" s="434" t="s">
        <v>60</v>
      </c>
      <c r="AE56" s="434" t="s">
        <v>60</v>
      </c>
      <c r="AF56" s="434" t="s">
        <v>60</v>
      </c>
      <c r="AG56" s="434" t="s">
        <v>60</v>
      </c>
      <c r="AH56" s="434" t="s">
        <v>60</v>
      </c>
      <c r="AI56" s="434" t="s">
        <v>60</v>
      </c>
      <c r="AJ56" s="434" t="s">
        <v>60</v>
      </c>
      <c r="AK56" s="434" t="s">
        <v>60</v>
      </c>
      <c r="AL56" s="434" t="s">
        <v>60</v>
      </c>
      <c r="AM56" s="434" t="s">
        <v>60</v>
      </c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</row>
    <row r="57" spans="1:100" s="435" customFormat="1" ht="18.75" customHeight="1" thickBot="1" x14ac:dyDescent="0.25">
      <c r="A57" s="182"/>
      <c r="B57" s="18" t="s">
        <v>99</v>
      </c>
      <c r="C57" s="445"/>
      <c r="D57" s="40">
        <f>SUM(D58:D63)</f>
        <v>0</v>
      </c>
      <c r="E57" s="62"/>
      <c r="F57" s="43">
        <f>SUM(F58:F63)</f>
        <v>0</v>
      </c>
      <c r="G57" s="43">
        <f>SUM(G58:G63)</f>
        <v>0</v>
      </c>
      <c r="H57" s="47"/>
      <c r="I57" s="43">
        <f>SUM(I58:I63)</f>
        <v>0</v>
      </c>
      <c r="J57" s="47"/>
      <c r="K57" s="43">
        <f>SUM(K58:K63)</f>
        <v>0</v>
      </c>
      <c r="L57" s="47"/>
      <c r="M57" s="47"/>
      <c r="N57" s="628" t="s">
        <v>352</v>
      </c>
      <c r="O57" s="10"/>
      <c r="P57" s="10"/>
      <c r="Q57" s="10"/>
      <c r="R57" s="182"/>
      <c r="S57" s="335">
        <f t="shared" ref="S57:S63" si="5">IFERROR(D57/$D$46,0)</f>
        <v>0</v>
      </c>
      <c r="T57" s="182"/>
      <c r="U57" s="182"/>
      <c r="V57" s="433" t="s">
        <v>60</v>
      </c>
      <c r="W57" s="434" t="s">
        <v>60</v>
      </c>
      <c r="X57" s="434" t="s">
        <v>60</v>
      </c>
      <c r="Y57" s="434" t="s">
        <v>60</v>
      </c>
      <c r="Z57" s="434" t="s">
        <v>60</v>
      </c>
      <c r="AA57" s="434" t="s">
        <v>60</v>
      </c>
      <c r="AB57" s="434" t="s">
        <v>60</v>
      </c>
      <c r="AC57" s="434" t="s">
        <v>60</v>
      </c>
      <c r="AD57" s="434" t="s">
        <v>60</v>
      </c>
      <c r="AE57" s="434" t="s">
        <v>60</v>
      </c>
      <c r="AF57" s="434" t="s">
        <v>60</v>
      </c>
      <c r="AG57" s="434" t="s">
        <v>60</v>
      </c>
      <c r="AH57" s="434" t="s">
        <v>60</v>
      </c>
      <c r="AI57" s="434" t="s">
        <v>60</v>
      </c>
      <c r="AJ57" s="434" t="s">
        <v>61</v>
      </c>
      <c r="AK57" s="434" t="s">
        <v>60</v>
      </c>
      <c r="AL57" s="434" t="s">
        <v>60</v>
      </c>
      <c r="AM57" s="434" t="s">
        <v>60</v>
      </c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</row>
    <row r="58" spans="1:100" s="435" customFormat="1" ht="13.9" customHeight="1" x14ac:dyDescent="0.2">
      <c r="A58" s="182"/>
      <c r="B58" s="405" t="s">
        <v>53</v>
      </c>
      <c r="C58" s="445"/>
      <c r="D58" s="74">
        <f>SUM(F58:G58)</f>
        <v>0</v>
      </c>
      <c r="E58" s="63"/>
      <c r="F58" s="77">
        <f>SUM('Beiblatt Personal'!H86:H104)</f>
        <v>0</v>
      </c>
      <c r="G58" s="74">
        <f>SUM('Beiblatt Personal'!I86:I104)</f>
        <v>0</v>
      </c>
      <c r="H58" s="69"/>
      <c r="I58" s="446"/>
      <c r="J58" s="69"/>
      <c r="K58" s="446">
        <f>SUM('Beiblatt Personal'!S86,'Beiblatt Personal'!S89:S91,'Beiblatt Personal'!S93:S95,'Beiblatt Personal'!S97,'Beiblatt Personal'!S99,'Beiblatt Personal'!S101,'Beiblatt Personal'!S104)</f>
        <v>0</v>
      </c>
      <c r="L58" s="69"/>
      <c r="M58" s="69"/>
      <c r="N58" s="447" t="s">
        <v>30</v>
      </c>
      <c r="O58" s="100"/>
      <c r="P58" s="100"/>
      <c r="Q58" s="100"/>
      <c r="R58" s="182"/>
      <c r="S58" s="448">
        <f t="shared" si="5"/>
        <v>0</v>
      </c>
      <c r="T58" s="182"/>
      <c r="U58" s="182"/>
      <c r="V58" s="433" t="s">
        <v>60</v>
      </c>
      <c r="W58" s="434" t="s">
        <v>60</v>
      </c>
      <c r="X58" s="434" t="s">
        <v>60</v>
      </c>
      <c r="Y58" s="434" t="s">
        <v>60</v>
      </c>
      <c r="Z58" s="434" t="s">
        <v>60</v>
      </c>
      <c r="AA58" s="434" t="s">
        <v>60</v>
      </c>
      <c r="AB58" s="434" t="s">
        <v>60</v>
      </c>
      <c r="AC58" s="434" t="s">
        <v>60</v>
      </c>
      <c r="AD58" s="434" t="s">
        <v>60</v>
      </c>
      <c r="AE58" s="434" t="s">
        <v>60</v>
      </c>
      <c r="AF58" s="434" t="s">
        <v>60</v>
      </c>
      <c r="AG58" s="434" t="s">
        <v>60</v>
      </c>
      <c r="AH58" s="434" t="s">
        <v>60</v>
      </c>
      <c r="AI58" s="434" t="s">
        <v>60</v>
      </c>
      <c r="AJ58" s="434" t="s">
        <v>61</v>
      </c>
      <c r="AK58" s="434" t="s">
        <v>60</v>
      </c>
      <c r="AL58" s="434" t="s">
        <v>60</v>
      </c>
      <c r="AM58" s="434" t="s">
        <v>60</v>
      </c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</row>
    <row r="59" spans="1:100" s="435" customFormat="1" ht="13.9" customHeight="1" x14ac:dyDescent="0.2">
      <c r="A59" s="182"/>
      <c r="B59" s="50" t="s">
        <v>116</v>
      </c>
      <c r="C59" s="445"/>
      <c r="D59" s="71">
        <f>SUM(F59:G59)</f>
        <v>0</v>
      </c>
      <c r="E59" s="63"/>
      <c r="F59" s="72">
        <f>SUM('Beiblatt Personal'!H105:H112)</f>
        <v>0</v>
      </c>
      <c r="G59" s="71">
        <f>SUM('Beiblatt Personal'!I105:I112)</f>
        <v>0</v>
      </c>
      <c r="H59" s="69"/>
      <c r="I59" s="449">
        <f>SUM('Beiblatt Personal'!N105,'Beiblatt Personal'!N107:N109,'Beiblatt Personal'!N112)</f>
        <v>0</v>
      </c>
      <c r="J59" s="69"/>
      <c r="K59" s="449">
        <f>SUM('Beiblatt Personal'!S105:S109,'Beiblatt Personal'!S112)</f>
        <v>0</v>
      </c>
      <c r="L59" s="69"/>
      <c r="M59" s="69"/>
      <c r="N59" s="450" t="s">
        <v>30</v>
      </c>
      <c r="O59" s="100"/>
      <c r="P59" s="100"/>
      <c r="Q59" s="100"/>
      <c r="R59" s="182"/>
      <c r="S59" s="451">
        <f t="shared" si="5"/>
        <v>0</v>
      </c>
      <c r="T59" s="182"/>
      <c r="U59" s="182"/>
      <c r="V59" s="433" t="s">
        <v>60</v>
      </c>
      <c r="W59" s="434" t="s">
        <v>60</v>
      </c>
      <c r="X59" s="434" t="s">
        <v>60</v>
      </c>
      <c r="Y59" s="434" t="s">
        <v>60</v>
      </c>
      <c r="Z59" s="434" t="s">
        <v>60</v>
      </c>
      <c r="AA59" s="434" t="s">
        <v>61</v>
      </c>
      <c r="AB59" s="434" t="s">
        <v>60</v>
      </c>
      <c r="AC59" s="434" t="s">
        <v>60</v>
      </c>
      <c r="AD59" s="434" t="s">
        <v>60</v>
      </c>
      <c r="AE59" s="434" t="s">
        <v>60</v>
      </c>
      <c r="AF59" s="434" t="s">
        <v>60</v>
      </c>
      <c r="AG59" s="434" t="s">
        <v>60</v>
      </c>
      <c r="AH59" s="434" t="s">
        <v>61</v>
      </c>
      <c r="AI59" s="434" t="s">
        <v>61</v>
      </c>
      <c r="AJ59" s="434" t="s">
        <v>61</v>
      </c>
      <c r="AK59" s="434" t="s">
        <v>61</v>
      </c>
      <c r="AL59" s="434" t="s">
        <v>61</v>
      </c>
      <c r="AM59" s="434" t="s">
        <v>61</v>
      </c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</row>
    <row r="60" spans="1:100" s="435" customFormat="1" ht="13.9" customHeight="1" x14ac:dyDescent="0.2">
      <c r="A60" s="182"/>
      <c r="B60" s="50" t="s">
        <v>34</v>
      </c>
      <c r="C60" s="445"/>
      <c r="D60" s="71">
        <f t="shared" ref="D60:D62" si="6">SUM(F60:G60)</f>
        <v>0</v>
      </c>
      <c r="E60" s="63"/>
      <c r="F60" s="72">
        <f>SUM('Beiblatt Personal'!H113:H121)</f>
        <v>0</v>
      </c>
      <c r="G60" s="71">
        <f>SUM('Beiblatt Personal'!I113:I121)</f>
        <v>0</v>
      </c>
      <c r="H60" s="69"/>
      <c r="I60" s="449"/>
      <c r="J60" s="69"/>
      <c r="K60" s="449"/>
      <c r="L60" s="69"/>
      <c r="M60" s="69"/>
      <c r="N60" s="450" t="s">
        <v>30</v>
      </c>
      <c r="O60" s="100"/>
      <c r="P60" s="100"/>
      <c r="Q60" s="100"/>
      <c r="R60" s="182"/>
      <c r="S60" s="451">
        <f t="shared" si="5"/>
        <v>0</v>
      </c>
      <c r="T60" s="182"/>
      <c r="U60" s="182"/>
      <c r="V60" s="433" t="s">
        <v>60</v>
      </c>
      <c r="W60" s="434" t="s">
        <v>60</v>
      </c>
      <c r="X60" s="434" t="s">
        <v>60</v>
      </c>
      <c r="Y60" s="434" t="s">
        <v>60</v>
      </c>
      <c r="Z60" s="434" t="s">
        <v>60</v>
      </c>
      <c r="AA60" s="434" t="s">
        <v>60</v>
      </c>
      <c r="AB60" s="434" t="s">
        <v>60</v>
      </c>
      <c r="AC60" s="434" t="s">
        <v>60</v>
      </c>
      <c r="AD60" s="434" t="s">
        <v>60</v>
      </c>
      <c r="AE60" s="434" t="s">
        <v>60</v>
      </c>
      <c r="AF60" s="434" t="s">
        <v>60</v>
      </c>
      <c r="AG60" s="434" t="s">
        <v>60</v>
      </c>
      <c r="AH60" s="434" t="s">
        <v>60</v>
      </c>
      <c r="AI60" s="434" t="s">
        <v>60</v>
      </c>
      <c r="AJ60" s="434" t="s">
        <v>61</v>
      </c>
      <c r="AK60" s="434" t="s">
        <v>60</v>
      </c>
      <c r="AL60" s="434" t="s">
        <v>60</v>
      </c>
      <c r="AM60" s="434" t="s">
        <v>60</v>
      </c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</row>
    <row r="61" spans="1:100" s="435" customFormat="1" ht="13.9" customHeight="1" x14ac:dyDescent="0.2">
      <c r="A61" s="182"/>
      <c r="B61" s="50" t="s">
        <v>3</v>
      </c>
      <c r="C61" s="445"/>
      <c r="D61" s="71">
        <f t="shared" si="6"/>
        <v>0</v>
      </c>
      <c r="E61" s="63"/>
      <c r="F61" s="72">
        <f>SUM('Beiblatt Personal'!H122:H125)</f>
        <v>0</v>
      </c>
      <c r="G61" s="71">
        <f>SUM('Beiblatt Personal'!I122:I126)</f>
        <v>0</v>
      </c>
      <c r="H61" s="69"/>
      <c r="I61" s="449"/>
      <c r="J61" s="69"/>
      <c r="K61" s="449">
        <f>SUM('Beiblatt Personal'!S123:S124,'Beiblatt Personal'!S126)</f>
        <v>0</v>
      </c>
      <c r="L61" s="69"/>
      <c r="M61" s="69"/>
      <c r="N61" s="450" t="s">
        <v>30</v>
      </c>
      <c r="O61" s="100"/>
      <c r="P61" s="100"/>
      <c r="Q61" s="100"/>
      <c r="R61" s="182"/>
      <c r="S61" s="451">
        <f t="shared" si="5"/>
        <v>0</v>
      </c>
      <c r="T61" s="182"/>
      <c r="U61" s="182"/>
      <c r="V61" s="433" t="s">
        <v>60</v>
      </c>
      <c r="W61" s="434" t="s">
        <v>60</v>
      </c>
      <c r="X61" s="434" t="s">
        <v>60</v>
      </c>
      <c r="Y61" s="434" t="s">
        <v>60</v>
      </c>
      <c r="Z61" s="434" t="s">
        <v>60</v>
      </c>
      <c r="AA61" s="434" t="s">
        <v>60</v>
      </c>
      <c r="AB61" s="434" t="s">
        <v>60</v>
      </c>
      <c r="AC61" s="434" t="s">
        <v>60</v>
      </c>
      <c r="AD61" s="434" t="s">
        <v>60</v>
      </c>
      <c r="AE61" s="434" t="s">
        <v>60</v>
      </c>
      <c r="AF61" s="434" t="s">
        <v>60</v>
      </c>
      <c r="AG61" s="434" t="s">
        <v>60</v>
      </c>
      <c r="AH61" s="434" t="s">
        <v>60</v>
      </c>
      <c r="AI61" s="434" t="s">
        <v>61</v>
      </c>
      <c r="AJ61" s="434" t="s">
        <v>61</v>
      </c>
      <c r="AK61" s="434" t="s">
        <v>61</v>
      </c>
      <c r="AL61" s="434" t="s">
        <v>61</v>
      </c>
      <c r="AM61" s="434" t="s">
        <v>61</v>
      </c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1:100" s="435" customFormat="1" ht="13.9" customHeight="1" x14ac:dyDescent="0.2">
      <c r="A62" s="182"/>
      <c r="B62" s="51" t="s">
        <v>54</v>
      </c>
      <c r="C62" s="445"/>
      <c r="D62" s="71">
        <f t="shared" si="6"/>
        <v>0</v>
      </c>
      <c r="E62" s="63"/>
      <c r="F62" s="72">
        <f>SUM('Beiblatt Personal'!H127:H131)</f>
        <v>0</v>
      </c>
      <c r="G62" s="71">
        <f>SUM('Beiblatt Personal'!I127:I131)</f>
        <v>0</v>
      </c>
      <c r="H62" s="69"/>
      <c r="I62" s="449"/>
      <c r="J62" s="69"/>
      <c r="K62" s="449"/>
      <c r="L62" s="69"/>
      <c r="M62" s="69"/>
      <c r="N62" s="450" t="s">
        <v>30</v>
      </c>
      <c r="O62" s="100"/>
      <c r="P62" s="100"/>
      <c r="Q62" s="100"/>
      <c r="R62" s="182"/>
      <c r="S62" s="451">
        <f t="shared" si="5"/>
        <v>0</v>
      </c>
      <c r="T62" s="182"/>
      <c r="U62" s="182"/>
      <c r="V62" s="433" t="s">
        <v>61</v>
      </c>
      <c r="W62" s="434" t="s">
        <v>61</v>
      </c>
      <c r="X62" s="434" t="s">
        <v>61</v>
      </c>
      <c r="Y62" s="434" t="s">
        <v>61</v>
      </c>
      <c r="Z62" s="434" t="s">
        <v>61</v>
      </c>
      <c r="AA62" s="434" t="s">
        <v>61</v>
      </c>
      <c r="AB62" s="434" t="s">
        <v>61</v>
      </c>
      <c r="AC62" s="434" t="s">
        <v>61</v>
      </c>
      <c r="AD62" s="434" t="s">
        <v>60</v>
      </c>
      <c r="AE62" s="434" t="s">
        <v>61</v>
      </c>
      <c r="AF62" s="434" t="s">
        <v>61</v>
      </c>
      <c r="AG62" s="434" t="s">
        <v>61</v>
      </c>
      <c r="AH62" s="434" t="s">
        <v>60</v>
      </c>
      <c r="AI62" s="434" t="s">
        <v>61</v>
      </c>
      <c r="AJ62" s="434" t="s">
        <v>61</v>
      </c>
      <c r="AK62" s="434" t="s">
        <v>61</v>
      </c>
      <c r="AL62" s="434" t="s">
        <v>61</v>
      </c>
      <c r="AM62" s="434" t="s">
        <v>61</v>
      </c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</row>
    <row r="63" spans="1:100" s="435" customFormat="1" ht="13.9" customHeight="1" thickBot="1" x14ac:dyDescent="0.25">
      <c r="A63" s="182"/>
      <c r="B63" s="184" t="s">
        <v>15</v>
      </c>
      <c r="C63" s="445"/>
      <c r="D63" s="75">
        <f>SUM(F63:G63)</f>
        <v>0</v>
      </c>
      <c r="E63" s="63"/>
      <c r="F63" s="73">
        <f>SUM('Beiblatt Personal'!H132:H136)</f>
        <v>0</v>
      </c>
      <c r="G63" s="75">
        <f>SUM('Beiblatt Personal'!I132:I136)</f>
        <v>0</v>
      </c>
      <c r="H63" s="69"/>
      <c r="I63" s="453"/>
      <c r="J63" s="69"/>
      <c r="K63" s="453">
        <f>SUM('Beiblatt Personal'!S136)</f>
        <v>0</v>
      </c>
      <c r="L63" s="69"/>
      <c r="M63" s="69"/>
      <c r="N63" s="455" t="s">
        <v>30</v>
      </c>
      <c r="O63" s="100"/>
      <c r="P63" s="100"/>
      <c r="Q63" s="100"/>
      <c r="R63" s="182"/>
      <c r="S63" s="454">
        <f t="shared" si="5"/>
        <v>0</v>
      </c>
      <c r="T63" s="182"/>
      <c r="U63" s="182"/>
      <c r="V63" s="433" t="s">
        <v>60</v>
      </c>
      <c r="W63" s="434" t="s">
        <v>60</v>
      </c>
      <c r="X63" s="434" t="s">
        <v>60</v>
      </c>
      <c r="Y63" s="434" t="s">
        <v>60</v>
      </c>
      <c r="Z63" s="434" t="s">
        <v>60</v>
      </c>
      <c r="AA63" s="434" t="s">
        <v>60</v>
      </c>
      <c r="AB63" s="434" t="s">
        <v>60</v>
      </c>
      <c r="AC63" s="434" t="s">
        <v>60</v>
      </c>
      <c r="AD63" s="434" t="s">
        <v>60</v>
      </c>
      <c r="AE63" s="434" t="s">
        <v>60</v>
      </c>
      <c r="AF63" s="434" t="s">
        <v>60</v>
      </c>
      <c r="AG63" s="434" t="s">
        <v>61</v>
      </c>
      <c r="AH63" s="434" t="s">
        <v>60</v>
      </c>
      <c r="AI63" s="434" t="s">
        <v>60</v>
      </c>
      <c r="AJ63" s="434" t="s">
        <v>61</v>
      </c>
      <c r="AK63" s="434" t="s">
        <v>61</v>
      </c>
      <c r="AL63" s="434" t="s">
        <v>60</v>
      </c>
      <c r="AM63" s="434" t="s">
        <v>60</v>
      </c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</row>
    <row r="64" spans="1:100" s="435" customFormat="1" ht="18.75" customHeight="1" thickBot="1" x14ac:dyDescent="0.25">
      <c r="A64" s="182"/>
      <c r="B64" s="423"/>
      <c r="C64" s="445"/>
      <c r="D64" s="441"/>
      <c r="E64" s="442"/>
      <c r="F64" s="443"/>
      <c r="G64" s="443"/>
      <c r="H64" s="443"/>
      <c r="I64" s="443"/>
      <c r="J64" s="443"/>
      <c r="K64" s="443"/>
      <c r="L64" s="443"/>
      <c r="M64" s="443"/>
      <c r="N64" s="478"/>
      <c r="O64" s="478"/>
      <c r="P64" s="478"/>
      <c r="Q64" s="478"/>
      <c r="R64" s="182"/>
      <c r="S64" s="332"/>
      <c r="T64" s="182"/>
      <c r="U64" s="182"/>
      <c r="V64" s="433" t="s">
        <v>60</v>
      </c>
      <c r="W64" s="434" t="s">
        <v>60</v>
      </c>
      <c r="X64" s="434" t="s">
        <v>60</v>
      </c>
      <c r="Y64" s="434" t="s">
        <v>60</v>
      </c>
      <c r="Z64" s="434" t="s">
        <v>60</v>
      </c>
      <c r="AA64" s="434" t="s">
        <v>60</v>
      </c>
      <c r="AB64" s="434" t="s">
        <v>60</v>
      </c>
      <c r="AC64" s="434" t="s">
        <v>60</v>
      </c>
      <c r="AD64" s="434" t="s">
        <v>60</v>
      </c>
      <c r="AE64" s="434" t="s">
        <v>60</v>
      </c>
      <c r="AF64" s="434" t="s">
        <v>60</v>
      </c>
      <c r="AG64" s="434" t="s">
        <v>60</v>
      </c>
      <c r="AH64" s="434" t="s">
        <v>61</v>
      </c>
      <c r="AI64" s="434" t="s">
        <v>60</v>
      </c>
      <c r="AJ64" s="434" t="s">
        <v>60</v>
      </c>
      <c r="AK64" s="434" t="s">
        <v>60</v>
      </c>
      <c r="AL64" s="434" t="s">
        <v>60</v>
      </c>
      <c r="AM64" s="434" t="s">
        <v>60</v>
      </c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</row>
    <row r="65" spans="1:100" s="435" customFormat="1" ht="18.75" customHeight="1" thickBot="1" x14ac:dyDescent="0.25">
      <c r="A65" s="182"/>
      <c r="B65" s="18" t="s">
        <v>95</v>
      </c>
      <c r="C65" s="445"/>
      <c r="D65" s="40">
        <f>SUM(D66:D70)</f>
        <v>0</v>
      </c>
      <c r="E65" s="30"/>
      <c r="F65" s="40">
        <f>SUM(F66:F70)</f>
        <v>0</v>
      </c>
      <c r="G65" s="40">
        <f t="shared" ref="G65" si="7">SUM(G66:G70)</f>
        <v>0</v>
      </c>
      <c r="H65" s="47"/>
      <c r="I65" s="64">
        <f>SUM(I66:I70)</f>
        <v>0</v>
      </c>
      <c r="J65" s="78"/>
      <c r="K65" s="64">
        <f>SUM(K66:K70)</f>
        <v>0</v>
      </c>
      <c r="L65" s="47"/>
      <c r="M65" s="47"/>
      <c r="N65" s="628" t="s">
        <v>352</v>
      </c>
      <c r="O65" s="479"/>
      <c r="P65" s="479"/>
      <c r="Q65" s="479"/>
      <c r="R65" s="182"/>
      <c r="S65" s="335">
        <f t="shared" ref="S65:S70" si="8">IFERROR(D65/$D$46,0)</f>
        <v>0</v>
      </c>
      <c r="T65" s="182"/>
      <c r="U65" s="182"/>
      <c r="V65" s="433" t="s">
        <v>60</v>
      </c>
      <c r="W65" s="434" t="s">
        <v>60</v>
      </c>
      <c r="X65" s="434" t="s">
        <v>60</v>
      </c>
      <c r="Y65" s="434" t="s">
        <v>60</v>
      </c>
      <c r="Z65" s="434" t="s">
        <v>60</v>
      </c>
      <c r="AA65" s="434" t="s">
        <v>60</v>
      </c>
      <c r="AB65" s="434" t="s">
        <v>60</v>
      </c>
      <c r="AC65" s="434" t="s">
        <v>60</v>
      </c>
      <c r="AD65" s="434" t="s">
        <v>60</v>
      </c>
      <c r="AE65" s="434" t="s">
        <v>60</v>
      </c>
      <c r="AF65" s="434" t="s">
        <v>60</v>
      </c>
      <c r="AG65" s="434" t="s">
        <v>60</v>
      </c>
      <c r="AH65" s="434" t="s">
        <v>61</v>
      </c>
      <c r="AI65" s="434" t="s">
        <v>60</v>
      </c>
      <c r="AJ65" s="434" t="s">
        <v>60</v>
      </c>
      <c r="AK65" s="434" t="s">
        <v>60</v>
      </c>
      <c r="AL65" s="434" t="s">
        <v>60</v>
      </c>
      <c r="AM65" s="434" t="s">
        <v>60</v>
      </c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</row>
    <row r="66" spans="1:100" s="435" customFormat="1" ht="13.5" hidden="1" thickBot="1" x14ac:dyDescent="0.25">
      <c r="A66" s="182"/>
      <c r="B66" s="405" t="s">
        <v>26</v>
      </c>
      <c r="C66" s="445"/>
      <c r="D66" s="560"/>
      <c r="E66" s="178"/>
      <c r="F66" s="74">
        <f>D66</f>
        <v>0</v>
      </c>
      <c r="G66" s="74"/>
      <c r="H66" s="69"/>
      <c r="I66" s="69"/>
      <c r="J66" s="69"/>
      <c r="K66" s="570"/>
      <c r="L66" s="69"/>
      <c r="M66" s="69"/>
      <c r="N66" s="576"/>
      <c r="O66" s="101"/>
      <c r="P66" s="101"/>
      <c r="Q66" s="101"/>
      <c r="R66" s="182"/>
      <c r="S66" s="456">
        <f t="shared" si="8"/>
        <v>0</v>
      </c>
      <c r="T66" s="182"/>
      <c r="U66" s="182"/>
      <c r="V66" s="433" t="s">
        <v>60</v>
      </c>
      <c r="W66" s="434" t="s">
        <v>60</v>
      </c>
      <c r="X66" s="434" t="s">
        <v>60</v>
      </c>
      <c r="Y66" s="434" t="s">
        <v>60</v>
      </c>
      <c r="Z66" s="434" t="s">
        <v>60</v>
      </c>
      <c r="AA66" s="434" t="s">
        <v>60</v>
      </c>
      <c r="AB66" s="434" t="s">
        <v>60</v>
      </c>
      <c r="AC66" s="434" t="s">
        <v>60</v>
      </c>
      <c r="AD66" s="434" t="s">
        <v>61</v>
      </c>
      <c r="AE66" s="434" t="s">
        <v>60</v>
      </c>
      <c r="AF66" s="434" t="s">
        <v>60</v>
      </c>
      <c r="AG66" s="434" t="s">
        <v>60</v>
      </c>
      <c r="AH66" s="434" t="s">
        <v>61</v>
      </c>
      <c r="AI66" s="434" t="s">
        <v>60</v>
      </c>
      <c r="AJ66" s="434" t="s">
        <v>61</v>
      </c>
      <c r="AK66" s="434" t="s">
        <v>61</v>
      </c>
      <c r="AL66" s="434" t="s">
        <v>60</v>
      </c>
      <c r="AM66" s="434" t="s">
        <v>60</v>
      </c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</row>
    <row r="67" spans="1:100" s="435" customFormat="1" ht="13.5" hidden="1" thickBot="1" x14ac:dyDescent="0.25">
      <c r="A67" s="182"/>
      <c r="B67" s="51" t="s">
        <v>4</v>
      </c>
      <c r="C67" s="445"/>
      <c r="D67" s="561"/>
      <c r="E67" s="178"/>
      <c r="F67" s="432">
        <f t="shared" ref="F67:F70" si="9">D67</f>
        <v>0</v>
      </c>
      <c r="G67" s="432"/>
      <c r="H67" s="69"/>
      <c r="I67" s="569"/>
      <c r="J67" s="69"/>
      <c r="K67" s="571"/>
      <c r="L67" s="69"/>
      <c r="M67" s="69"/>
      <c r="N67" s="574"/>
      <c r="O67" s="101"/>
      <c r="P67" s="101"/>
      <c r="Q67" s="101"/>
      <c r="R67" s="182"/>
      <c r="S67" s="457">
        <f t="shared" si="8"/>
        <v>0</v>
      </c>
      <c r="T67" s="182"/>
      <c r="U67" s="182"/>
      <c r="V67" s="433" t="s">
        <v>60</v>
      </c>
      <c r="W67" s="434" t="s">
        <v>60</v>
      </c>
      <c r="X67" s="434" t="s">
        <v>60</v>
      </c>
      <c r="Y67" s="434" t="s">
        <v>60</v>
      </c>
      <c r="Z67" s="434" t="s">
        <v>60</v>
      </c>
      <c r="AA67" s="434" t="s">
        <v>60</v>
      </c>
      <c r="AB67" s="434" t="s">
        <v>60</v>
      </c>
      <c r="AC67" s="434" t="s">
        <v>60</v>
      </c>
      <c r="AD67" s="434" t="s">
        <v>61</v>
      </c>
      <c r="AE67" s="434" t="s">
        <v>60</v>
      </c>
      <c r="AF67" s="434" t="s">
        <v>60</v>
      </c>
      <c r="AG67" s="434" t="s">
        <v>60</v>
      </c>
      <c r="AH67" s="434" t="s">
        <v>61</v>
      </c>
      <c r="AI67" s="434" t="s">
        <v>60</v>
      </c>
      <c r="AJ67" s="434" t="s">
        <v>60</v>
      </c>
      <c r="AK67" s="434" t="s">
        <v>61</v>
      </c>
      <c r="AL67" s="434" t="s">
        <v>60</v>
      </c>
      <c r="AM67" s="434" t="s">
        <v>60</v>
      </c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</row>
    <row r="68" spans="1:100" s="435" customFormat="1" ht="13.5" thickBot="1" x14ac:dyDescent="0.25">
      <c r="A68" s="182"/>
      <c r="B68" s="267" t="s">
        <v>110</v>
      </c>
      <c r="C68" s="445"/>
      <c r="D68" s="538"/>
      <c r="E68" s="178"/>
      <c r="F68" s="436">
        <f t="shared" si="9"/>
        <v>0</v>
      </c>
      <c r="G68" s="432"/>
      <c r="H68" s="69"/>
      <c r="I68" s="69"/>
      <c r="J68" s="69"/>
      <c r="K68" s="69"/>
      <c r="L68" s="69"/>
      <c r="M68" s="69"/>
      <c r="N68" s="260"/>
      <c r="O68" s="101"/>
      <c r="P68" s="101"/>
      <c r="Q68" s="101"/>
      <c r="R68" s="182"/>
      <c r="S68" s="458">
        <f t="shared" si="8"/>
        <v>0</v>
      </c>
      <c r="T68" s="182"/>
      <c r="U68" s="182"/>
      <c r="V68" s="433" t="s">
        <v>60</v>
      </c>
      <c r="W68" s="434" t="s">
        <v>61</v>
      </c>
      <c r="X68" s="434" t="s">
        <v>60</v>
      </c>
      <c r="Y68" s="434" t="s">
        <v>60</v>
      </c>
      <c r="Z68" s="434" t="s">
        <v>60</v>
      </c>
      <c r="AA68" s="434" t="s">
        <v>60</v>
      </c>
      <c r="AB68" s="434" t="s">
        <v>60</v>
      </c>
      <c r="AC68" s="434" t="s">
        <v>60</v>
      </c>
      <c r="AD68" s="434" t="s">
        <v>60</v>
      </c>
      <c r="AE68" s="434" t="s">
        <v>60</v>
      </c>
      <c r="AF68" s="434" t="s">
        <v>60</v>
      </c>
      <c r="AG68" s="434" t="s">
        <v>60</v>
      </c>
      <c r="AH68" s="434" t="s">
        <v>61</v>
      </c>
      <c r="AI68" s="434" t="s">
        <v>60</v>
      </c>
      <c r="AJ68" s="434" t="s">
        <v>61</v>
      </c>
      <c r="AK68" s="434" t="s">
        <v>60</v>
      </c>
      <c r="AL68" s="434" t="s">
        <v>60</v>
      </c>
      <c r="AM68" s="434" t="s">
        <v>60</v>
      </c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</row>
    <row r="69" spans="1:100" s="435" customFormat="1" ht="13.5" hidden="1" thickBot="1" x14ac:dyDescent="0.25">
      <c r="A69" s="182"/>
      <c r="B69" s="60" t="s">
        <v>55</v>
      </c>
      <c r="C69" s="445"/>
      <c r="D69" s="562"/>
      <c r="E69" s="178"/>
      <c r="F69" s="436">
        <f t="shared" si="9"/>
        <v>0</v>
      </c>
      <c r="G69" s="432"/>
      <c r="H69" s="69"/>
      <c r="I69" s="69"/>
      <c r="J69" s="69"/>
      <c r="K69" s="69"/>
      <c r="L69" s="69"/>
      <c r="M69" s="69"/>
      <c r="N69" s="575"/>
      <c r="O69" s="101"/>
      <c r="P69" s="101"/>
      <c r="Q69" s="101"/>
      <c r="R69" s="182"/>
      <c r="S69" s="459">
        <f t="shared" si="8"/>
        <v>0</v>
      </c>
      <c r="T69" s="182"/>
      <c r="U69" s="182"/>
      <c r="V69" s="433" t="s">
        <v>60</v>
      </c>
      <c r="W69" s="434" t="s">
        <v>60</v>
      </c>
      <c r="X69" s="434" t="s">
        <v>60</v>
      </c>
      <c r="Y69" s="434" t="s">
        <v>60</v>
      </c>
      <c r="Z69" s="434" t="s">
        <v>60</v>
      </c>
      <c r="AA69" s="434" t="s">
        <v>61</v>
      </c>
      <c r="AB69" s="434" t="s">
        <v>60</v>
      </c>
      <c r="AC69" s="434" t="s">
        <v>60</v>
      </c>
      <c r="AD69" s="434" t="s">
        <v>61</v>
      </c>
      <c r="AE69" s="434" t="s">
        <v>60</v>
      </c>
      <c r="AF69" s="434" t="s">
        <v>60</v>
      </c>
      <c r="AG69" s="434" t="s">
        <v>61</v>
      </c>
      <c r="AH69" s="434" t="s">
        <v>61</v>
      </c>
      <c r="AI69" s="434" t="s">
        <v>60</v>
      </c>
      <c r="AJ69" s="434" t="s">
        <v>61</v>
      </c>
      <c r="AK69" s="434" t="s">
        <v>61</v>
      </c>
      <c r="AL69" s="434" t="s">
        <v>60</v>
      </c>
      <c r="AM69" s="434" t="s">
        <v>60</v>
      </c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</row>
    <row r="70" spans="1:100" s="435" customFormat="1" ht="13.5" thickBot="1" x14ac:dyDescent="0.25">
      <c r="A70" s="182"/>
      <c r="B70" s="270" t="s">
        <v>102</v>
      </c>
      <c r="C70" s="445"/>
      <c r="D70" s="539"/>
      <c r="E70" s="178"/>
      <c r="F70" s="440">
        <f t="shared" si="9"/>
        <v>0</v>
      </c>
      <c r="G70" s="440"/>
      <c r="H70" s="69"/>
      <c r="I70" s="69"/>
      <c r="J70" s="69"/>
      <c r="K70" s="569"/>
      <c r="L70" s="69"/>
      <c r="M70" s="69"/>
      <c r="N70" s="259"/>
      <c r="O70" s="101"/>
      <c r="P70" s="101"/>
      <c r="Q70" s="101"/>
      <c r="R70" s="182"/>
      <c r="S70" s="458">
        <f t="shared" si="8"/>
        <v>0</v>
      </c>
      <c r="T70" s="182"/>
      <c r="U70" s="182"/>
      <c r="V70" s="433" t="s">
        <v>60</v>
      </c>
      <c r="W70" s="434" t="s">
        <v>60</v>
      </c>
      <c r="X70" s="434" t="s">
        <v>60</v>
      </c>
      <c r="Y70" s="434" t="s">
        <v>60</v>
      </c>
      <c r="Z70" s="434" t="s">
        <v>60</v>
      </c>
      <c r="AA70" s="434" t="s">
        <v>60</v>
      </c>
      <c r="AB70" s="434" t="s">
        <v>60</v>
      </c>
      <c r="AC70" s="434" t="s">
        <v>60</v>
      </c>
      <c r="AD70" s="434" t="s">
        <v>60</v>
      </c>
      <c r="AE70" s="434" t="s">
        <v>60</v>
      </c>
      <c r="AF70" s="434" t="s">
        <v>60</v>
      </c>
      <c r="AG70" s="434" t="s">
        <v>60</v>
      </c>
      <c r="AH70" s="434" t="s">
        <v>61</v>
      </c>
      <c r="AI70" s="434" t="s">
        <v>60</v>
      </c>
      <c r="AJ70" s="434" t="s">
        <v>61</v>
      </c>
      <c r="AK70" s="434" t="s">
        <v>61</v>
      </c>
      <c r="AL70" s="434" t="s">
        <v>60</v>
      </c>
      <c r="AM70" s="434" t="s">
        <v>60</v>
      </c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</row>
    <row r="71" spans="1:100" s="435" customFormat="1" ht="18.75" customHeight="1" thickBot="1" x14ac:dyDescent="0.25">
      <c r="A71" s="182"/>
      <c r="B71" s="423"/>
      <c r="C71" s="445"/>
      <c r="D71" s="441"/>
      <c r="E71" s="442"/>
      <c r="F71" s="443"/>
      <c r="G71" s="443"/>
      <c r="H71" s="443"/>
      <c r="I71" s="443"/>
      <c r="J71" s="443"/>
      <c r="K71" s="443"/>
      <c r="L71" s="443"/>
      <c r="M71" s="443"/>
      <c r="N71" s="478"/>
      <c r="O71" s="478"/>
      <c r="P71" s="478"/>
      <c r="Q71" s="478"/>
      <c r="R71" s="182"/>
      <c r="S71" s="332"/>
      <c r="T71" s="182"/>
      <c r="U71" s="182"/>
      <c r="V71" s="433" t="s">
        <v>60</v>
      </c>
      <c r="W71" s="434" t="s">
        <v>60</v>
      </c>
      <c r="X71" s="434" t="s">
        <v>60</v>
      </c>
      <c r="Y71" s="434" t="s">
        <v>60</v>
      </c>
      <c r="Z71" s="434" t="s">
        <v>60</v>
      </c>
      <c r="AA71" s="434" t="s">
        <v>60</v>
      </c>
      <c r="AB71" s="434" t="s">
        <v>60</v>
      </c>
      <c r="AC71" s="434" t="s">
        <v>60</v>
      </c>
      <c r="AD71" s="434" t="s">
        <v>60</v>
      </c>
      <c r="AE71" s="434" t="s">
        <v>60</v>
      </c>
      <c r="AF71" s="434" t="s">
        <v>60</v>
      </c>
      <c r="AG71" s="434" t="s">
        <v>60</v>
      </c>
      <c r="AH71" s="434" t="s">
        <v>60</v>
      </c>
      <c r="AI71" s="434" t="s">
        <v>60</v>
      </c>
      <c r="AJ71" s="434" t="s">
        <v>60</v>
      </c>
      <c r="AK71" s="434" t="s">
        <v>60</v>
      </c>
      <c r="AL71" s="434" t="s">
        <v>60</v>
      </c>
      <c r="AM71" s="434" t="s">
        <v>60</v>
      </c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</row>
    <row r="72" spans="1:100" s="435" customFormat="1" ht="15.6" hidden="1" customHeight="1" thickBot="1" x14ac:dyDescent="0.25">
      <c r="A72" s="182"/>
      <c r="B72" s="18" t="s">
        <v>5</v>
      </c>
      <c r="C72" s="445"/>
      <c r="D72" s="541">
        <f>SUM(D73:D79)</f>
        <v>0</v>
      </c>
      <c r="E72" s="30"/>
      <c r="F72" s="43">
        <f>SUM(F73:F79)</f>
        <v>0</v>
      </c>
      <c r="G72" s="43">
        <f>SUM(G73:G79)</f>
        <v>0</v>
      </c>
      <c r="H72" s="47"/>
      <c r="I72" s="40">
        <f>SUM(I73:I79)</f>
        <v>0</v>
      </c>
      <c r="J72" s="185"/>
      <c r="K72" s="40">
        <f>SUM(K73:K79)</f>
        <v>0</v>
      </c>
      <c r="L72" s="47"/>
      <c r="M72" s="47"/>
      <c r="N72" s="628" t="s">
        <v>352</v>
      </c>
      <c r="O72" s="479"/>
      <c r="P72" s="479"/>
      <c r="Q72" s="479"/>
      <c r="R72" s="182"/>
      <c r="S72" s="179">
        <f t="shared" ref="S72:S79" si="10">IFERROR(D72/$D$46,0)</f>
        <v>0</v>
      </c>
      <c r="T72" s="182"/>
      <c r="U72" s="182"/>
      <c r="V72" s="433" t="s">
        <v>60</v>
      </c>
      <c r="W72" s="434" t="s">
        <v>60</v>
      </c>
      <c r="X72" s="434" t="s">
        <v>60</v>
      </c>
      <c r="Y72" s="434" t="s">
        <v>60</v>
      </c>
      <c r="Z72" s="434" t="s">
        <v>60</v>
      </c>
      <c r="AA72" s="434" t="s">
        <v>60</v>
      </c>
      <c r="AB72" s="434" t="s">
        <v>60</v>
      </c>
      <c r="AC72" s="434" t="s">
        <v>60</v>
      </c>
      <c r="AD72" s="434" t="s">
        <v>61</v>
      </c>
      <c r="AE72" s="434" t="s">
        <v>60</v>
      </c>
      <c r="AF72" s="434" t="s">
        <v>60</v>
      </c>
      <c r="AG72" s="434" t="s">
        <v>60</v>
      </c>
      <c r="AH72" s="434" t="s">
        <v>60</v>
      </c>
      <c r="AI72" s="434" t="s">
        <v>60</v>
      </c>
      <c r="AJ72" s="434" t="s">
        <v>60</v>
      </c>
      <c r="AK72" s="434" t="s">
        <v>60</v>
      </c>
      <c r="AL72" s="434" t="s">
        <v>60</v>
      </c>
      <c r="AM72" s="434" t="s">
        <v>60</v>
      </c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</row>
    <row r="73" spans="1:100" s="435" customFormat="1" ht="13.5" hidden="1" thickBot="1" x14ac:dyDescent="0.25">
      <c r="A73" s="182"/>
      <c r="B73" s="405" t="s">
        <v>134</v>
      </c>
      <c r="C73" s="445"/>
      <c r="D73" s="564"/>
      <c r="E73" s="178"/>
      <c r="F73" s="77">
        <f>D73</f>
        <v>0</v>
      </c>
      <c r="G73" s="74"/>
      <c r="H73" s="69"/>
      <c r="I73" s="569"/>
      <c r="J73" s="69"/>
      <c r="K73" s="569"/>
      <c r="L73" s="69"/>
      <c r="M73" s="69"/>
      <c r="N73" s="576"/>
      <c r="O73" s="101"/>
      <c r="P73" s="101"/>
      <c r="Q73" s="101"/>
      <c r="R73" s="182"/>
      <c r="S73" s="456">
        <f t="shared" si="10"/>
        <v>0</v>
      </c>
      <c r="T73" s="182"/>
      <c r="U73" s="182"/>
      <c r="V73" s="433" t="s">
        <v>60</v>
      </c>
      <c r="W73" s="434" t="s">
        <v>60</v>
      </c>
      <c r="X73" s="434" t="s">
        <v>60</v>
      </c>
      <c r="Y73" s="434" t="s">
        <v>60</v>
      </c>
      <c r="Z73" s="434" t="s">
        <v>60</v>
      </c>
      <c r="AA73" s="434" t="s">
        <v>60</v>
      </c>
      <c r="AB73" s="434" t="s">
        <v>60</v>
      </c>
      <c r="AC73" s="434" t="s">
        <v>60</v>
      </c>
      <c r="AD73" s="434" t="s">
        <v>61</v>
      </c>
      <c r="AE73" s="434" t="s">
        <v>60</v>
      </c>
      <c r="AF73" s="434" t="s">
        <v>60</v>
      </c>
      <c r="AG73" s="434" t="s">
        <v>60</v>
      </c>
      <c r="AH73" s="434" t="s">
        <v>61</v>
      </c>
      <c r="AI73" s="434" t="s">
        <v>60</v>
      </c>
      <c r="AJ73" s="434" t="s">
        <v>61</v>
      </c>
      <c r="AK73" s="434" t="s">
        <v>61</v>
      </c>
      <c r="AL73" s="434" t="s">
        <v>60</v>
      </c>
      <c r="AM73" s="434" t="s">
        <v>60</v>
      </c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</row>
    <row r="74" spans="1:100" s="435" customFormat="1" ht="13.5" hidden="1" thickBot="1" x14ac:dyDescent="0.25">
      <c r="A74" s="182"/>
      <c r="B74" s="76" t="s">
        <v>6</v>
      </c>
      <c r="C74" s="445"/>
      <c r="D74" s="560"/>
      <c r="E74" s="178"/>
      <c r="F74" s="72"/>
      <c r="G74" s="71">
        <f>D74</f>
        <v>0</v>
      </c>
      <c r="H74" s="69"/>
      <c r="I74" s="69"/>
      <c r="J74" s="69"/>
      <c r="K74" s="69"/>
      <c r="L74" s="69"/>
      <c r="M74" s="69"/>
      <c r="N74" s="573"/>
      <c r="O74" s="101"/>
      <c r="P74" s="101"/>
      <c r="Q74" s="101"/>
      <c r="R74" s="182"/>
      <c r="S74" s="457">
        <f t="shared" si="10"/>
        <v>0</v>
      </c>
      <c r="T74" s="182"/>
      <c r="U74" s="182"/>
      <c r="V74" s="433" t="s">
        <v>60</v>
      </c>
      <c r="W74" s="434" t="s">
        <v>60</v>
      </c>
      <c r="X74" s="434" t="s">
        <v>60</v>
      </c>
      <c r="Y74" s="434" t="s">
        <v>60</v>
      </c>
      <c r="Z74" s="434" t="s">
        <v>60</v>
      </c>
      <c r="AA74" s="434" t="s">
        <v>60</v>
      </c>
      <c r="AB74" s="434" t="s">
        <v>60</v>
      </c>
      <c r="AC74" s="434" t="s">
        <v>60</v>
      </c>
      <c r="AD74" s="434" t="s">
        <v>61</v>
      </c>
      <c r="AE74" s="434" t="s">
        <v>60</v>
      </c>
      <c r="AF74" s="434" t="s">
        <v>60</v>
      </c>
      <c r="AG74" s="434" t="s">
        <v>60</v>
      </c>
      <c r="AH74" s="434" t="s">
        <v>61</v>
      </c>
      <c r="AI74" s="434" t="s">
        <v>60</v>
      </c>
      <c r="AJ74" s="434" t="s">
        <v>61</v>
      </c>
      <c r="AK74" s="434" t="s">
        <v>61</v>
      </c>
      <c r="AL74" s="434" t="s">
        <v>60</v>
      </c>
      <c r="AM74" s="434" t="s">
        <v>60</v>
      </c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</row>
    <row r="75" spans="1:100" s="435" customFormat="1" ht="13.5" hidden="1" thickBot="1" x14ac:dyDescent="0.25">
      <c r="A75" s="182"/>
      <c r="B75" s="76" t="s">
        <v>56</v>
      </c>
      <c r="C75" s="445"/>
      <c r="D75" s="560"/>
      <c r="E75" s="178"/>
      <c r="F75" s="72">
        <f>D75</f>
        <v>0</v>
      </c>
      <c r="G75" s="71"/>
      <c r="H75" s="69"/>
      <c r="I75" s="69"/>
      <c r="J75" s="69"/>
      <c r="K75" s="69"/>
      <c r="L75" s="69"/>
      <c r="M75" s="69"/>
      <c r="N75" s="577"/>
      <c r="O75" s="101"/>
      <c r="P75" s="101"/>
      <c r="Q75" s="101"/>
      <c r="R75" s="182"/>
      <c r="S75" s="457">
        <f t="shared" si="10"/>
        <v>0</v>
      </c>
      <c r="T75" s="182"/>
      <c r="U75" s="182"/>
      <c r="V75" s="433" t="s">
        <v>60</v>
      </c>
      <c r="W75" s="434" t="s">
        <v>60</v>
      </c>
      <c r="X75" s="434" t="s">
        <v>60</v>
      </c>
      <c r="Y75" s="434" t="s">
        <v>60</v>
      </c>
      <c r="Z75" s="434" t="s">
        <v>60</v>
      </c>
      <c r="AA75" s="434" t="s">
        <v>60</v>
      </c>
      <c r="AB75" s="434" t="s">
        <v>60</v>
      </c>
      <c r="AC75" s="434" t="s">
        <v>60</v>
      </c>
      <c r="AD75" s="434" t="s">
        <v>61</v>
      </c>
      <c r="AE75" s="434" t="s">
        <v>60</v>
      </c>
      <c r="AF75" s="434" t="s">
        <v>60</v>
      </c>
      <c r="AG75" s="434" t="s">
        <v>61</v>
      </c>
      <c r="AH75" s="434" t="s">
        <v>61</v>
      </c>
      <c r="AI75" s="434" t="s">
        <v>60</v>
      </c>
      <c r="AJ75" s="434" t="s">
        <v>61</v>
      </c>
      <c r="AK75" s="434" t="s">
        <v>61</v>
      </c>
      <c r="AL75" s="434" t="s">
        <v>60</v>
      </c>
      <c r="AM75" s="434" t="s">
        <v>60</v>
      </c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</row>
    <row r="76" spans="1:100" s="435" customFormat="1" ht="13.5" hidden="1" thickBot="1" x14ac:dyDescent="0.25">
      <c r="A76" s="182"/>
      <c r="B76" s="51" t="s">
        <v>313</v>
      </c>
      <c r="C76" s="445"/>
      <c r="D76" s="563"/>
      <c r="E76" s="178"/>
      <c r="F76" s="437"/>
      <c r="G76" s="432">
        <f>D76</f>
        <v>0</v>
      </c>
      <c r="H76" s="69"/>
      <c r="I76" s="69"/>
      <c r="J76" s="69"/>
      <c r="K76" s="69"/>
      <c r="L76" s="69"/>
      <c r="M76" s="69"/>
      <c r="N76" s="577"/>
      <c r="O76" s="101"/>
      <c r="P76" s="101"/>
      <c r="Q76" s="101"/>
      <c r="R76" s="182"/>
      <c r="S76" s="457">
        <f t="shared" si="10"/>
        <v>0</v>
      </c>
      <c r="T76" s="182"/>
      <c r="U76" s="182"/>
      <c r="V76" s="433" t="s">
        <v>61</v>
      </c>
      <c r="W76" s="434" t="s">
        <v>61</v>
      </c>
      <c r="X76" s="434" t="s">
        <v>61</v>
      </c>
      <c r="Y76" s="434" t="s">
        <v>61</v>
      </c>
      <c r="Z76" s="434" t="s">
        <v>61</v>
      </c>
      <c r="AA76" s="434" t="s">
        <v>61</v>
      </c>
      <c r="AB76" s="434" t="s">
        <v>61</v>
      </c>
      <c r="AC76" s="434" t="s">
        <v>61</v>
      </c>
      <c r="AD76" s="434" t="s">
        <v>61</v>
      </c>
      <c r="AE76" s="434" t="s">
        <v>60</v>
      </c>
      <c r="AF76" s="434" t="s">
        <v>61</v>
      </c>
      <c r="AG76" s="434" t="s">
        <v>61</v>
      </c>
      <c r="AH76" s="434" t="s">
        <v>61</v>
      </c>
      <c r="AI76" s="434" t="s">
        <v>61</v>
      </c>
      <c r="AJ76" s="434" t="s">
        <v>61</v>
      </c>
      <c r="AK76" s="434" t="s">
        <v>61</v>
      </c>
      <c r="AL76" s="434" t="s">
        <v>61</v>
      </c>
      <c r="AM76" s="434" t="s">
        <v>61</v>
      </c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</row>
    <row r="77" spans="1:100" s="435" customFormat="1" ht="13.5" hidden="1" thickBot="1" x14ac:dyDescent="0.25">
      <c r="A77" s="182"/>
      <c r="B77" s="50" t="s">
        <v>26</v>
      </c>
      <c r="C77" s="445"/>
      <c r="D77" s="563"/>
      <c r="E77" s="178"/>
      <c r="F77" s="437">
        <f>D77</f>
        <v>0</v>
      </c>
      <c r="G77" s="432"/>
      <c r="H77" s="69"/>
      <c r="I77" s="69"/>
      <c r="J77" s="69"/>
      <c r="K77" s="566"/>
      <c r="L77" s="69"/>
      <c r="M77" s="69"/>
      <c r="N77" s="577"/>
      <c r="O77" s="101"/>
      <c r="P77" s="101"/>
      <c r="Q77" s="101"/>
      <c r="R77" s="182"/>
      <c r="S77" s="457">
        <f t="shared" si="10"/>
        <v>0</v>
      </c>
      <c r="T77" s="182"/>
      <c r="U77" s="182"/>
      <c r="V77" s="433" t="s">
        <v>60</v>
      </c>
      <c r="W77" s="434" t="s">
        <v>60</v>
      </c>
      <c r="X77" s="434" t="s">
        <v>61</v>
      </c>
      <c r="Y77" s="434" t="s">
        <v>61</v>
      </c>
      <c r="Z77" s="434" t="s">
        <v>60</v>
      </c>
      <c r="AA77" s="434" t="s">
        <v>60</v>
      </c>
      <c r="AB77" s="434" t="s">
        <v>60</v>
      </c>
      <c r="AC77" s="434" t="s">
        <v>60</v>
      </c>
      <c r="AD77" s="434" t="s">
        <v>61</v>
      </c>
      <c r="AE77" s="434" t="s">
        <v>60</v>
      </c>
      <c r="AF77" s="434" t="s">
        <v>60</v>
      </c>
      <c r="AG77" s="434" t="s">
        <v>60</v>
      </c>
      <c r="AH77" s="434" t="s">
        <v>61</v>
      </c>
      <c r="AI77" s="434" t="s">
        <v>60</v>
      </c>
      <c r="AJ77" s="434" t="s">
        <v>61</v>
      </c>
      <c r="AK77" s="434" t="s">
        <v>61</v>
      </c>
      <c r="AL77" s="434" t="s">
        <v>60</v>
      </c>
      <c r="AM77" s="434" t="s">
        <v>60</v>
      </c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</row>
    <row r="78" spans="1:100" s="435" customFormat="1" ht="13.5" hidden="1" thickBot="1" x14ac:dyDescent="0.25">
      <c r="A78" s="182"/>
      <c r="B78" s="51" t="s">
        <v>43</v>
      </c>
      <c r="C78" s="445"/>
      <c r="D78" s="561"/>
      <c r="E78" s="178"/>
      <c r="F78" s="438"/>
      <c r="G78" s="436">
        <f>D78</f>
        <v>0</v>
      </c>
      <c r="H78" s="69"/>
      <c r="I78" s="69"/>
      <c r="J78" s="69"/>
      <c r="K78" s="567"/>
      <c r="L78" s="69"/>
      <c r="M78" s="69"/>
      <c r="N78" s="577"/>
      <c r="O78" s="101"/>
      <c r="P78" s="101"/>
      <c r="Q78" s="101"/>
      <c r="R78" s="182"/>
      <c r="S78" s="457">
        <f t="shared" si="10"/>
        <v>0</v>
      </c>
      <c r="T78" s="182"/>
      <c r="U78" s="182"/>
      <c r="V78" s="433" t="s">
        <v>61</v>
      </c>
      <c r="W78" s="434" t="s">
        <v>60</v>
      </c>
      <c r="X78" s="434" t="s">
        <v>61</v>
      </c>
      <c r="Y78" s="434" t="s">
        <v>61</v>
      </c>
      <c r="Z78" s="434" t="s">
        <v>61</v>
      </c>
      <c r="AA78" s="434" t="s">
        <v>61</v>
      </c>
      <c r="AB78" s="434" t="s">
        <v>61</v>
      </c>
      <c r="AC78" s="434" t="s">
        <v>61</v>
      </c>
      <c r="AD78" s="434" t="s">
        <v>61</v>
      </c>
      <c r="AE78" s="434" t="s">
        <v>60</v>
      </c>
      <c r="AF78" s="434" t="s">
        <v>60</v>
      </c>
      <c r="AG78" s="434" t="s">
        <v>61</v>
      </c>
      <c r="AH78" s="434" t="s">
        <v>61</v>
      </c>
      <c r="AI78" s="434" t="s">
        <v>60</v>
      </c>
      <c r="AJ78" s="434" t="s">
        <v>61</v>
      </c>
      <c r="AK78" s="434" t="s">
        <v>61</v>
      </c>
      <c r="AL78" s="434" t="s">
        <v>60</v>
      </c>
      <c r="AM78" s="434" t="s">
        <v>60</v>
      </c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</row>
    <row r="79" spans="1:100" s="435" customFormat="1" ht="13.5" hidden="1" thickBot="1" x14ac:dyDescent="0.25">
      <c r="A79" s="182"/>
      <c r="B79" s="36" t="s">
        <v>142</v>
      </c>
      <c r="C79" s="445"/>
      <c r="D79" s="565"/>
      <c r="E79" s="178"/>
      <c r="F79" s="460"/>
      <c r="G79" s="440">
        <f t="shared" ref="G79" si="11">D79</f>
        <v>0</v>
      </c>
      <c r="H79" s="69"/>
      <c r="I79" s="69"/>
      <c r="J79" s="69"/>
      <c r="K79" s="568"/>
      <c r="L79" s="69"/>
      <c r="M79" s="69"/>
      <c r="N79" s="578"/>
      <c r="O79" s="101"/>
      <c r="P79" s="101"/>
      <c r="Q79" s="101"/>
      <c r="R79" s="182"/>
      <c r="S79" s="461">
        <f t="shared" si="10"/>
        <v>0</v>
      </c>
      <c r="T79" s="182"/>
      <c r="U79" s="182"/>
      <c r="V79" s="433" t="s">
        <v>60</v>
      </c>
      <c r="W79" s="434" t="s">
        <v>60</v>
      </c>
      <c r="X79" s="434" t="s">
        <v>60</v>
      </c>
      <c r="Y79" s="434" t="s">
        <v>60</v>
      </c>
      <c r="Z79" s="434" t="s">
        <v>60</v>
      </c>
      <c r="AA79" s="434" t="s">
        <v>60</v>
      </c>
      <c r="AB79" s="434" t="s">
        <v>60</v>
      </c>
      <c r="AC79" s="434" t="s">
        <v>60</v>
      </c>
      <c r="AD79" s="434" t="s">
        <v>61</v>
      </c>
      <c r="AE79" s="434" t="s">
        <v>60</v>
      </c>
      <c r="AF79" s="434" t="s">
        <v>60</v>
      </c>
      <c r="AG79" s="434" t="s">
        <v>60</v>
      </c>
      <c r="AH79" s="434" t="s">
        <v>60</v>
      </c>
      <c r="AI79" s="434" t="s">
        <v>60</v>
      </c>
      <c r="AJ79" s="434" t="s">
        <v>60</v>
      </c>
      <c r="AK79" s="434" t="s">
        <v>60</v>
      </c>
      <c r="AL79" s="434" t="s">
        <v>60</v>
      </c>
      <c r="AM79" s="434" t="s">
        <v>60</v>
      </c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</row>
    <row r="80" spans="1:100" s="435" customFormat="1" ht="18" hidden="1" customHeight="1" thickBot="1" x14ac:dyDescent="0.25">
      <c r="A80" s="182"/>
      <c r="B80" s="423"/>
      <c r="C80" s="445"/>
      <c r="D80" s="443"/>
      <c r="E80" s="442"/>
      <c r="F80" s="443"/>
      <c r="G80" s="443"/>
      <c r="H80" s="443"/>
      <c r="I80" s="443"/>
      <c r="J80" s="443"/>
      <c r="K80" s="443"/>
      <c r="L80" s="443"/>
      <c r="M80" s="443"/>
      <c r="N80" s="478"/>
      <c r="O80" s="478"/>
      <c r="P80" s="478"/>
      <c r="Q80" s="478"/>
      <c r="R80" s="182"/>
      <c r="S80" s="37"/>
      <c r="T80" s="182"/>
      <c r="U80" s="182"/>
      <c r="V80" s="433" t="s">
        <v>60</v>
      </c>
      <c r="W80" s="434" t="s">
        <v>60</v>
      </c>
      <c r="X80" s="434" t="s">
        <v>60</v>
      </c>
      <c r="Y80" s="434" t="s">
        <v>60</v>
      </c>
      <c r="Z80" s="434" t="s">
        <v>60</v>
      </c>
      <c r="AA80" s="434" t="s">
        <v>60</v>
      </c>
      <c r="AB80" s="434" t="s">
        <v>60</v>
      </c>
      <c r="AC80" s="434" t="s">
        <v>60</v>
      </c>
      <c r="AD80" s="434" t="s">
        <v>61</v>
      </c>
      <c r="AE80" s="434" t="s">
        <v>60</v>
      </c>
      <c r="AF80" s="434" t="s">
        <v>60</v>
      </c>
      <c r="AG80" s="434" t="s">
        <v>60</v>
      </c>
      <c r="AH80" s="434" t="s">
        <v>60</v>
      </c>
      <c r="AI80" s="434" t="s">
        <v>60</v>
      </c>
      <c r="AJ80" s="434" t="s">
        <v>60</v>
      </c>
      <c r="AK80" s="434" t="s">
        <v>60</v>
      </c>
      <c r="AL80" s="434" t="s">
        <v>60</v>
      </c>
      <c r="AM80" s="434" t="s">
        <v>60</v>
      </c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</row>
    <row r="81" spans="1:100" s="435" customFormat="1" ht="18.75" customHeight="1" thickBot="1" x14ac:dyDescent="0.25">
      <c r="A81" s="182"/>
      <c r="B81" s="18" t="s">
        <v>17</v>
      </c>
      <c r="C81" s="445"/>
      <c r="D81" s="40">
        <f>SUM(D82:D95)</f>
        <v>0</v>
      </c>
      <c r="E81" s="30"/>
      <c r="F81" s="43">
        <f>SUM(F82:F95)</f>
        <v>0</v>
      </c>
      <c r="G81" s="43">
        <f>SUM(G82:G95)</f>
        <v>0</v>
      </c>
      <c r="H81" s="47"/>
      <c r="I81" s="47"/>
      <c r="J81" s="47"/>
      <c r="K81" s="47"/>
      <c r="L81" s="47"/>
      <c r="M81" s="47"/>
      <c r="N81" s="628" t="s">
        <v>352</v>
      </c>
      <c r="O81" s="479"/>
      <c r="P81" s="479"/>
      <c r="Q81" s="479"/>
      <c r="R81" s="182"/>
      <c r="S81" s="335">
        <f t="shared" ref="S81:S95" si="12">IFERROR(D81/$D$46,0)</f>
        <v>0</v>
      </c>
      <c r="T81" s="182"/>
      <c r="U81" s="182"/>
      <c r="V81" s="433" t="s">
        <v>60</v>
      </c>
      <c r="W81" s="434" t="s">
        <v>60</v>
      </c>
      <c r="X81" s="434" t="s">
        <v>60</v>
      </c>
      <c r="Y81" s="434" t="s">
        <v>60</v>
      </c>
      <c r="Z81" s="434" t="s">
        <v>60</v>
      </c>
      <c r="AA81" s="434" t="s">
        <v>60</v>
      </c>
      <c r="AB81" s="434" t="s">
        <v>60</v>
      </c>
      <c r="AC81" s="434" t="s">
        <v>60</v>
      </c>
      <c r="AD81" s="434" t="s">
        <v>60</v>
      </c>
      <c r="AE81" s="434" t="s">
        <v>60</v>
      </c>
      <c r="AF81" s="434" t="s">
        <v>60</v>
      </c>
      <c r="AG81" s="434" t="s">
        <v>60</v>
      </c>
      <c r="AH81" s="434" t="s">
        <v>60</v>
      </c>
      <c r="AI81" s="434" t="s">
        <v>60</v>
      </c>
      <c r="AJ81" s="434" t="s">
        <v>60</v>
      </c>
      <c r="AK81" s="434" t="s">
        <v>60</v>
      </c>
      <c r="AL81" s="434" t="s">
        <v>60</v>
      </c>
      <c r="AM81" s="434" t="s">
        <v>60</v>
      </c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</row>
    <row r="82" spans="1:100" s="435" customFormat="1" ht="13.5" thickBot="1" x14ac:dyDescent="0.25">
      <c r="A82" s="182"/>
      <c r="B82" s="406" t="s">
        <v>137</v>
      </c>
      <c r="C82" s="445"/>
      <c r="D82" s="544"/>
      <c r="E82" s="178"/>
      <c r="F82" s="77"/>
      <c r="G82" s="74">
        <f>D82</f>
        <v>0</v>
      </c>
      <c r="H82" s="69"/>
      <c r="I82" s="69"/>
      <c r="J82" s="69"/>
      <c r="K82" s="69"/>
      <c r="L82" s="69"/>
      <c r="M82" s="69"/>
      <c r="N82" s="237"/>
      <c r="O82" s="101"/>
      <c r="P82" s="559"/>
      <c r="Q82" s="463" t="s">
        <v>109</v>
      </c>
      <c r="R82" s="182"/>
      <c r="S82" s="464">
        <f t="shared" si="12"/>
        <v>0</v>
      </c>
      <c r="T82" s="182"/>
      <c r="U82" s="182"/>
      <c r="V82" s="433" t="s">
        <v>60</v>
      </c>
      <c r="W82" s="434" t="s">
        <v>60</v>
      </c>
      <c r="X82" s="434" t="s">
        <v>60</v>
      </c>
      <c r="Y82" s="434" t="s">
        <v>60</v>
      </c>
      <c r="Z82" s="434" t="s">
        <v>60</v>
      </c>
      <c r="AA82" s="434" t="s">
        <v>60</v>
      </c>
      <c r="AB82" s="434" t="s">
        <v>60</v>
      </c>
      <c r="AC82" s="434" t="s">
        <v>60</v>
      </c>
      <c r="AD82" s="434" t="s">
        <v>60</v>
      </c>
      <c r="AE82" s="434" t="s">
        <v>60</v>
      </c>
      <c r="AF82" s="434" t="s">
        <v>60</v>
      </c>
      <c r="AG82" s="465" t="s">
        <v>60</v>
      </c>
      <c r="AH82" s="434" t="s">
        <v>61</v>
      </c>
      <c r="AI82" s="434" t="s">
        <v>60</v>
      </c>
      <c r="AJ82" s="434" t="s">
        <v>61</v>
      </c>
      <c r="AK82" s="434" t="s">
        <v>61</v>
      </c>
      <c r="AL82" s="434" t="s">
        <v>60</v>
      </c>
      <c r="AM82" s="434" t="s">
        <v>60</v>
      </c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</row>
    <row r="83" spans="1:100" s="435" customFormat="1" ht="12.75" x14ac:dyDescent="0.2">
      <c r="A83" s="182"/>
      <c r="B83" s="268" t="s">
        <v>117</v>
      </c>
      <c r="C83" s="445"/>
      <c r="D83" s="538"/>
      <c r="E83" s="178"/>
      <c r="F83" s="437"/>
      <c r="G83" s="432">
        <f t="shared" ref="G83:G95" si="13">D83</f>
        <v>0</v>
      </c>
      <c r="H83" s="69"/>
      <c r="I83" s="69"/>
      <c r="J83" s="69"/>
      <c r="K83" s="69"/>
      <c r="L83" s="69"/>
      <c r="M83" s="69"/>
      <c r="N83" s="261"/>
      <c r="O83" s="101"/>
      <c r="P83" s="101"/>
      <c r="Q83" s="101"/>
      <c r="R83" s="182"/>
      <c r="S83" s="466">
        <f t="shared" si="12"/>
        <v>0</v>
      </c>
      <c r="T83" s="182"/>
      <c r="U83" s="182"/>
      <c r="V83" s="433" t="s">
        <v>60</v>
      </c>
      <c r="W83" s="434" t="s">
        <v>60</v>
      </c>
      <c r="X83" s="434" t="s">
        <v>60</v>
      </c>
      <c r="Y83" s="434" t="s">
        <v>60</v>
      </c>
      <c r="Z83" s="434" t="s">
        <v>60</v>
      </c>
      <c r="AA83" s="434" t="s">
        <v>60</v>
      </c>
      <c r="AB83" s="434" t="s">
        <v>60</v>
      </c>
      <c r="AC83" s="434" t="s">
        <v>60</v>
      </c>
      <c r="AD83" s="434" t="s">
        <v>60</v>
      </c>
      <c r="AE83" s="434" t="s">
        <v>60</v>
      </c>
      <c r="AF83" s="434" t="s">
        <v>60</v>
      </c>
      <c r="AG83" s="434" t="s">
        <v>60</v>
      </c>
      <c r="AH83" s="434" t="s">
        <v>61</v>
      </c>
      <c r="AI83" s="434" t="s">
        <v>60</v>
      </c>
      <c r="AJ83" s="434" t="s">
        <v>61</v>
      </c>
      <c r="AK83" s="434" t="s">
        <v>61</v>
      </c>
      <c r="AL83" s="434" t="s">
        <v>60</v>
      </c>
      <c r="AM83" s="434" t="s">
        <v>60</v>
      </c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</row>
    <row r="84" spans="1:100" s="435" customFormat="1" ht="13.5" hidden="1" thickBot="1" x14ac:dyDescent="0.25">
      <c r="A84" s="182"/>
      <c r="B84" s="76" t="s">
        <v>135</v>
      </c>
      <c r="C84" s="445"/>
      <c r="D84" s="560"/>
      <c r="E84" s="178"/>
      <c r="F84" s="437"/>
      <c r="G84" s="432">
        <f t="shared" si="13"/>
        <v>0</v>
      </c>
      <c r="H84" s="69"/>
      <c r="I84" s="69"/>
      <c r="J84" s="69"/>
      <c r="K84" s="69"/>
      <c r="L84" s="69"/>
      <c r="M84" s="69"/>
      <c r="N84" s="573"/>
      <c r="O84" s="101"/>
      <c r="P84" s="572"/>
      <c r="Q84" s="467" t="s">
        <v>109</v>
      </c>
      <c r="R84" s="182"/>
      <c r="S84" s="456">
        <f t="shared" si="12"/>
        <v>0</v>
      </c>
      <c r="T84" s="182"/>
      <c r="U84" s="182"/>
      <c r="V84" s="433" t="s">
        <v>60</v>
      </c>
      <c r="W84" s="434" t="s">
        <v>60</v>
      </c>
      <c r="X84" s="434" t="s">
        <v>60</v>
      </c>
      <c r="Y84" s="434" t="s">
        <v>60</v>
      </c>
      <c r="Z84" s="434" t="s">
        <v>60</v>
      </c>
      <c r="AA84" s="434" t="s">
        <v>60</v>
      </c>
      <c r="AB84" s="434" t="s">
        <v>60</v>
      </c>
      <c r="AC84" s="434" t="s">
        <v>60</v>
      </c>
      <c r="AD84" s="434" t="s">
        <v>61</v>
      </c>
      <c r="AE84" s="434" t="s">
        <v>60</v>
      </c>
      <c r="AF84" s="434" t="s">
        <v>60</v>
      </c>
      <c r="AG84" s="434" t="s">
        <v>60</v>
      </c>
      <c r="AH84" s="434" t="s">
        <v>61</v>
      </c>
      <c r="AI84" s="434" t="s">
        <v>60</v>
      </c>
      <c r="AJ84" s="434" t="s">
        <v>60</v>
      </c>
      <c r="AK84" s="434" t="s">
        <v>61</v>
      </c>
      <c r="AL84" s="434" t="s">
        <v>60</v>
      </c>
      <c r="AM84" s="434" t="s">
        <v>60</v>
      </c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</row>
    <row r="85" spans="1:100" s="435" customFormat="1" ht="12.75" hidden="1" x14ac:dyDescent="0.2">
      <c r="A85" s="182"/>
      <c r="B85" s="51" t="s">
        <v>91</v>
      </c>
      <c r="C85" s="445"/>
      <c r="D85" s="561"/>
      <c r="E85" s="178"/>
      <c r="F85" s="437"/>
      <c r="G85" s="432">
        <f t="shared" si="13"/>
        <v>0</v>
      </c>
      <c r="H85" s="69"/>
      <c r="I85" s="69"/>
      <c r="J85" s="69"/>
      <c r="K85" s="69"/>
      <c r="L85" s="69"/>
      <c r="M85" s="69"/>
      <c r="N85" s="575"/>
      <c r="O85" s="101"/>
      <c r="P85" s="101"/>
      <c r="Q85" s="101"/>
      <c r="R85" s="182"/>
      <c r="S85" s="468">
        <f t="shared" si="12"/>
        <v>0</v>
      </c>
      <c r="T85" s="182"/>
      <c r="U85" s="182"/>
      <c r="V85" s="433" t="s">
        <v>60</v>
      </c>
      <c r="W85" s="434" t="s">
        <v>60</v>
      </c>
      <c r="X85" s="434" t="s">
        <v>60</v>
      </c>
      <c r="Y85" s="434" t="s">
        <v>60</v>
      </c>
      <c r="Z85" s="434" t="s">
        <v>61</v>
      </c>
      <c r="AA85" s="434" t="s">
        <v>60</v>
      </c>
      <c r="AB85" s="434" t="s">
        <v>60</v>
      </c>
      <c r="AC85" s="434" t="s">
        <v>60</v>
      </c>
      <c r="AD85" s="434" t="s">
        <v>61</v>
      </c>
      <c r="AE85" s="434" t="s">
        <v>60</v>
      </c>
      <c r="AF85" s="434" t="s">
        <v>60</v>
      </c>
      <c r="AG85" s="434" t="s">
        <v>60</v>
      </c>
      <c r="AH85" s="434" t="s">
        <v>61</v>
      </c>
      <c r="AI85" s="434" t="s">
        <v>60</v>
      </c>
      <c r="AJ85" s="434" t="s">
        <v>61</v>
      </c>
      <c r="AK85" s="434" t="s">
        <v>61</v>
      </c>
      <c r="AL85" s="434" t="s">
        <v>60</v>
      </c>
      <c r="AM85" s="434" t="s">
        <v>60</v>
      </c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</row>
    <row r="86" spans="1:100" s="435" customFormat="1" ht="12.75" x14ac:dyDescent="0.2">
      <c r="A86" s="182"/>
      <c r="B86" s="268" t="s">
        <v>25</v>
      </c>
      <c r="C86" s="445"/>
      <c r="D86" s="538"/>
      <c r="E86" s="178"/>
      <c r="F86" s="437"/>
      <c r="G86" s="432">
        <f t="shared" si="13"/>
        <v>0</v>
      </c>
      <c r="H86" s="69"/>
      <c r="I86" s="69"/>
      <c r="J86" s="69"/>
      <c r="K86" s="69"/>
      <c r="L86" s="69"/>
      <c r="M86" s="69"/>
      <c r="N86" s="261"/>
      <c r="O86" s="101"/>
      <c r="P86" s="101"/>
      <c r="Q86" s="101"/>
      <c r="R86" s="182"/>
      <c r="S86" s="466">
        <f t="shared" si="12"/>
        <v>0</v>
      </c>
      <c r="T86" s="182"/>
      <c r="U86" s="182"/>
      <c r="V86" s="433" t="s">
        <v>60</v>
      </c>
      <c r="W86" s="434" t="s">
        <v>60</v>
      </c>
      <c r="X86" s="434" t="s">
        <v>60</v>
      </c>
      <c r="Y86" s="434" t="s">
        <v>60</v>
      </c>
      <c r="Z86" s="434" t="s">
        <v>60</v>
      </c>
      <c r="AA86" s="434" t="s">
        <v>60</v>
      </c>
      <c r="AB86" s="434" t="s">
        <v>60</v>
      </c>
      <c r="AC86" s="434" t="s">
        <v>60</v>
      </c>
      <c r="AD86" s="434" t="s">
        <v>60</v>
      </c>
      <c r="AE86" s="434" t="s">
        <v>60</v>
      </c>
      <c r="AF86" s="434" t="s">
        <v>60</v>
      </c>
      <c r="AG86" s="434" t="s">
        <v>60</v>
      </c>
      <c r="AH86" s="434" t="s">
        <v>61</v>
      </c>
      <c r="AI86" s="434" t="s">
        <v>60</v>
      </c>
      <c r="AJ86" s="434" t="s">
        <v>60</v>
      </c>
      <c r="AK86" s="434" t="s">
        <v>61</v>
      </c>
      <c r="AL86" s="434" t="s">
        <v>60</v>
      </c>
      <c r="AM86" s="434" t="s">
        <v>60</v>
      </c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</row>
    <row r="87" spans="1:100" s="435" customFormat="1" ht="12.75" hidden="1" x14ac:dyDescent="0.2">
      <c r="A87" s="182"/>
      <c r="B87" s="60" t="s">
        <v>314</v>
      </c>
      <c r="C87" s="445"/>
      <c r="D87" s="562"/>
      <c r="E87" s="178"/>
      <c r="F87" s="437"/>
      <c r="G87" s="432">
        <f t="shared" si="13"/>
        <v>0</v>
      </c>
      <c r="H87" s="69"/>
      <c r="I87" s="69"/>
      <c r="J87" s="69"/>
      <c r="K87" s="69"/>
      <c r="L87" s="69"/>
      <c r="M87" s="69"/>
      <c r="N87" s="575"/>
      <c r="O87" s="101"/>
      <c r="P87" s="101"/>
      <c r="Q87" s="101"/>
      <c r="R87" s="182"/>
      <c r="S87" s="459">
        <f t="shared" si="12"/>
        <v>0</v>
      </c>
      <c r="T87" s="182"/>
      <c r="U87" s="182"/>
      <c r="V87" s="433" t="s">
        <v>61</v>
      </c>
      <c r="W87" s="434" t="s">
        <v>61</v>
      </c>
      <c r="X87" s="434" t="s">
        <v>61</v>
      </c>
      <c r="Y87" s="434" t="s">
        <v>61</v>
      </c>
      <c r="Z87" s="434" t="s">
        <v>61</v>
      </c>
      <c r="AA87" s="434" t="s">
        <v>61</v>
      </c>
      <c r="AB87" s="434" t="s">
        <v>61</v>
      </c>
      <c r="AC87" s="434" t="s">
        <v>61</v>
      </c>
      <c r="AD87" s="434" t="s">
        <v>61</v>
      </c>
      <c r="AE87" s="434" t="s">
        <v>61</v>
      </c>
      <c r="AF87" s="434" t="s">
        <v>61</v>
      </c>
      <c r="AG87" s="434" t="s">
        <v>60</v>
      </c>
      <c r="AH87" s="434" t="s">
        <v>61</v>
      </c>
      <c r="AI87" s="434" t="s">
        <v>61</v>
      </c>
      <c r="AJ87" s="434" t="s">
        <v>61</v>
      </c>
      <c r="AK87" s="434" t="s">
        <v>61</v>
      </c>
      <c r="AL87" s="434" t="s">
        <v>61</v>
      </c>
      <c r="AM87" s="434" t="s">
        <v>61</v>
      </c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</row>
    <row r="88" spans="1:100" s="435" customFormat="1" ht="12.75" x14ac:dyDescent="0.2">
      <c r="A88" s="182"/>
      <c r="B88" s="268" t="s">
        <v>229</v>
      </c>
      <c r="C88" s="445"/>
      <c r="D88" s="538"/>
      <c r="E88" s="178"/>
      <c r="F88" s="437"/>
      <c r="G88" s="432">
        <f t="shared" si="13"/>
        <v>0</v>
      </c>
      <c r="H88" s="69"/>
      <c r="I88" s="69"/>
      <c r="J88" s="69"/>
      <c r="K88" s="69"/>
      <c r="L88" s="69"/>
      <c r="M88" s="69"/>
      <c r="N88" s="261"/>
      <c r="O88" s="101"/>
      <c r="P88" s="101"/>
      <c r="Q88" s="101"/>
      <c r="R88" s="182"/>
      <c r="S88" s="466">
        <f t="shared" si="12"/>
        <v>0</v>
      </c>
      <c r="T88" s="182"/>
      <c r="U88" s="182"/>
      <c r="V88" s="433" t="s">
        <v>60</v>
      </c>
      <c r="W88" s="434" t="s">
        <v>60</v>
      </c>
      <c r="X88" s="434" t="s">
        <v>60</v>
      </c>
      <c r="Y88" s="434" t="s">
        <v>60</v>
      </c>
      <c r="Z88" s="434" t="s">
        <v>60</v>
      </c>
      <c r="AA88" s="434" t="s">
        <v>60</v>
      </c>
      <c r="AB88" s="434" t="s">
        <v>60</v>
      </c>
      <c r="AC88" s="434" t="s">
        <v>60</v>
      </c>
      <c r="AD88" s="434" t="s">
        <v>60</v>
      </c>
      <c r="AE88" s="434" t="s">
        <v>60</v>
      </c>
      <c r="AF88" s="434" t="s">
        <v>60</v>
      </c>
      <c r="AG88" s="434" t="s">
        <v>60</v>
      </c>
      <c r="AH88" s="434" t="s">
        <v>61</v>
      </c>
      <c r="AI88" s="434" t="s">
        <v>60</v>
      </c>
      <c r="AJ88" s="434" t="s">
        <v>60</v>
      </c>
      <c r="AK88" s="434" t="s">
        <v>61</v>
      </c>
      <c r="AL88" s="434" t="s">
        <v>60</v>
      </c>
      <c r="AM88" s="434" t="s">
        <v>60</v>
      </c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</row>
    <row r="89" spans="1:100" s="435" customFormat="1" ht="12.75" x14ac:dyDescent="0.2">
      <c r="A89" s="182"/>
      <c r="B89" s="268" t="s">
        <v>19</v>
      </c>
      <c r="C89" s="445"/>
      <c r="D89" s="538"/>
      <c r="E89" s="178"/>
      <c r="F89" s="437"/>
      <c r="G89" s="432">
        <f t="shared" si="13"/>
        <v>0</v>
      </c>
      <c r="H89" s="69"/>
      <c r="I89" s="69"/>
      <c r="J89" s="69"/>
      <c r="K89" s="69"/>
      <c r="L89" s="69"/>
      <c r="M89" s="69"/>
      <c r="N89" s="261"/>
      <c r="O89" s="101"/>
      <c r="P89" s="101"/>
      <c r="Q89" s="101"/>
      <c r="R89" s="182"/>
      <c r="S89" s="466">
        <f t="shared" si="12"/>
        <v>0</v>
      </c>
      <c r="T89" s="182"/>
      <c r="U89" s="182"/>
      <c r="V89" s="433" t="s">
        <v>60</v>
      </c>
      <c r="W89" s="434" t="s">
        <v>60</v>
      </c>
      <c r="X89" s="434" t="s">
        <v>60</v>
      </c>
      <c r="Y89" s="434" t="s">
        <v>60</v>
      </c>
      <c r="Z89" s="434" t="s">
        <v>60</v>
      </c>
      <c r="AA89" s="434" t="s">
        <v>60</v>
      </c>
      <c r="AB89" s="434" t="s">
        <v>60</v>
      </c>
      <c r="AC89" s="434" t="s">
        <v>60</v>
      </c>
      <c r="AD89" s="434" t="s">
        <v>60</v>
      </c>
      <c r="AE89" s="434" t="s">
        <v>60</v>
      </c>
      <c r="AF89" s="434" t="s">
        <v>60</v>
      </c>
      <c r="AG89" s="434" t="s">
        <v>60</v>
      </c>
      <c r="AH89" s="434" t="s">
        <v>61</v>
      </c>
      <c r="AI89" s="434" t="s">
        <v>60</v>
      </c>
      <c r="AJ89" s="434" t="s">
        <v>61</v>
      </c>
      <c r="AK89" s="434" t="s">
        <v>61</v>
      </c>
      <c r="AL89" s="434" t="s">
        <v>60</v>
      </c>
      <c r="AM89" s="434" t="s">
        <v>60</v>
      </c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</row>
    <row r="90" spans="1:100" s="435" customFormat="1" ht="12.75" hidden="1" x14ac:dyDescent="0.2">
      <c r="A90" s="182"/>
      <c r="B90" s="76" t="s">
        <v>133</v>
      </c>
      <c r="C90" s="445"/>
      <c r="D90" s="560"/>
      <c r="E90" s="178"/>
      <c r="F90" s="437"/>
      <c r="G90" s="432">
        <f t="shared" si="13"/>
        <v>0</v>
      </c>
      <c r="H90" s="69"/>
      <c r="I90" s="69"/>
      <c r="J90" s="69"/>
      <c r="K90" s="69"/>
      <c r="L90" s="69"/>
      <c r="M90" s="69"/>
      <c r="N90" s="573"/>
      <c r="O90" s="101"/>
      <c r="P90" s="101"/>
      <c r="Q90" s="101"/>
      <c r="R90" s="182"/>
      <c r="S90" s="456">
        <f t="shared" si="12"/>
        <v>0</v>
      </c>
      <c r="T90" s="182"/>
      <c r="U90" s="182"/>
      <c r="V90" s="433" t="s">
        <v>60</v>
      </c>
      <c r="W90" s="434" t="s">
        <v>60</v>
      </c>
      <c r="X90" s="434" t="s">
        <v>60</v>
      </c>
      <c r="Y90" s="434" t="s">
        <v>60</v>
      </c>
      <c r="Z90" s="434" t="s">
        <v>60</v>
      </c>
      <c r="AA90" s="434" t="s">
        <v>60</v>
      </c>
      <c r="AB90" s="434" t="s">
        <v>60</v>
      </c>
      <c r="AC90" s="434" t="s">
        <v>60</v>
      </c>
      <c r="AD90" s="434" t="s">
        <v>61</v>
      </c>
      <c r="AE90" s="434" t="s">
        <v>60</v>
      </c>
      <c r="AF90" s="434" t="s">
        <v>60</v>
      </c>
      <c r="AG90" s="434" t="s">
        <v>60</v>
      </c>
      <c r="AH90" s="434" t="s">
        <v>61</v>
      </c>
      <c r="AI90" s="434" t="s">
        <v>61</v>
      </c>
      <c r="AJ90" s="434" t="s">
        <v>61</v>
      </c>
      <c r="AK90" s="434" t="s">
        <v>61</v>
      </c>
      <c r="AL90" s="434" t="s">
        <v>61</v>
      </c>
      <c r="AM90" s="434" t="s">
        <v>61</v>
      </c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</row>
    <row r="91" spans="1:100" s="435" customFormat="1" ht="12.75" hidden="1" x14ac:dyDescent="0.2">
      <c r="A91" s="182"/>
      <c r="B91" s="50" t="s">
        <v>132</v>
      </c>
      <c r="C91" s="445"/>
      <c r="D91" s="563"/>
      <c r="E91" s="178"/>
      <c r="F91" s="437"/>
      <c r="G91" s="432">
        <f t="shared" si="13"/>
        <v>0</v>
      </c>
      <c r="H91" s="69"/>
      <c r="I91" s="69"/>
      <c r="J91" s="69"/>
      <c r="K91" s="69"/>
      <c r="L91" s="69"/>
      <c r="M91" s="69"/>
      <c r="N91" s="573"/>
      <c r="O91" s="101"/>
      <c r="P91" s="101"/>
      <c r="Q91" s="101"/>
      <c r="R91" s="182"/>
      <c r="S91" s="457">
        <f t="shared" si="12"/>
        <v>0</v>
      </c>
      <c r="T91" s="182"/>
      <c r="U91" s="182"/>
      <c r="V91" s="433" t="s">
        <v>60</v>
      </c>
      <c r="W91" s="434" t="s">
        <v>60</v>
      </c>
      <c r="X91" s="434" t="s">
        <v>60</v>
      </c>
      <c r="Y91" s="434" t="s">
        <v>60</v>
      </c>
      <c r="Z91" s="434" t="s">
        <v>60</v>
      </c>
      <c r="AA91" s="434" t="s">
        <v>60</v>
      </c>
      <c r="AB91" s="434" t="s">
        <v>60</v>
      </c>
      <c r="AC91" s="434" t="s">
        <v>60</v>
      </c>
      <c r="AD91" s="434" t="s">
        <v>61</v>
      </c>
      <c r="AE91" s="434" t="s">
        <v>60</v>
      </c>
      <c r="AF91" s="434" t="s">
        <v>60</v>
      </c>
      <c r="AG91" s="434" t="s">
        <v>60</v>
      </c>
      <c r="AH91" s="434" t="s">
        <v>61</v>
      </c>
      <c r="AI91" s="434" t="s">
        <v>60</v>
      </c>
      <c r="AJ91" s="434" t="s">
        <v>61</v>
      </c>
      <c r="AK91" s="434" t="s">
        <v>61</v>
      </c>
      <c r="AL91" s="434" t="s">
        <v>60</v>
      </c>
      <c r="AM91" s="434" t="s">
        <v>60</v>
      </c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</row>
    <row r="92" spans="1:100" s="435" customFormat="1" ht="12.75" hidden="1" x14ac:dyDescent="0.2">
      <c r="A92" s="182"/>
      <c r="B92" s="51" t="s">
        <v>58</v>
      </c>
      <c r="C92" s="445"/>
      <c r="D92" s="561"/>
      <c r="E92" s="178"/>
      <c r="F92" s="437"/>
      <c r="G92" s="432">
        <f t="shared" si="13"/>
        <v>0</v>
      </c>
      <c r="H92" s="69"/>
      <c r="I92" s="69"/>
      <c r="J92" s="69"/>
      <c r="K92" s="69"/>
      <c r="L92" s="69"/>
      <c r="M92" s="69"/>
      <c r="N92" s="575"/>
      <c r="O92" s="101"/>
      <c r="P92" s="101"/>
      <c r="Q92" s="101"/>
      <c r="R92" s="182"/>
      <c r="S92" s="468">
        <f t="shared" si="12"/>
        <v>0</v>
      </c>
      <c r="T92" s="182"/>
      <c r="U92" s="182"/>
      <c r="V92" s="433" t="s">
        <v>60</v>
      </c>
      <c r="W92" s="434" t="s">
        <v>60</v>
      </c>
      <c r="X92" s="434" t="s">
        <v>60</v>
      </c>
      <c r="Y92" s="434" t="s">
        <v>60</v>
      </c>
      <c r="Z92" s="434" t="s">
        <v>60</v>
      </c>
      <c r="AA92" s="434" t="s">
        <v>60</v>
      </c>
      <c r="AB92" s="434" t="s">
        <v>60</v>
      </c>
      <c r="AC92" s="434" t="s">
        <v>60</v>
      </c>
      <c r="AD92" s="434" t="s">
        <v>61</v>
      </c>
      <c r="AE92" s="434" t="s">
        <v>60</v>
      </c>
      <c r="AF92" s="434" t="s">
        <v>60</v>
      </c>
      <c r="AG92" s="434" t="s">
        <v>60</v>
      </c>
      <c r="AH92" s="434" t="s">
        <v>61</v>
      </c>
      <c r="AI92" s="434" t="s">
        <v>60</v>
      </c>
      <c r="AJ92" s="434" t="s">
        <v>60</v>
      </c>
      <c r="AK92" s="434" t="s">
        <v>60</v>
      </c>
      <c r="AL92" s="434" t="s">
        <v>60</v>
      </c>
      <c r="AM92" s="434" t="s">
        <v>60</v>
      </c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</row>
    <row r="93" spans="1:100" s="435" customFormat="1" ht="12.75" x14ac:dyDescent="0.2">
      <c r="A93" s="182"/>
      <c r="B93" s="268" t="s">
        <v>57</v>
      </c>
      <c r="C93" s="445"/>
      <c r="D93" s="538"/>
      <c r="E93" s="178"/>
      <c r="F93" s="438"/>
      <c r="G93" s="436">
        <f t="shared" si="13"/>
        <v>0</v>
      </c>
      <c r="H93" s="69"/>
      <c r="I93" s="69"/>
      <c r="J93" s="69"/>
      <c r="K93" s="69"/>
      <c r="L93" s="69"/>
      <c r="M93" s="69"/>
      <c r="N93" s="261"/>
      <c r="O93" s="101"/>
      <c r="P93" s="101"/>
      <c r="Q93" s="101"/>
      <c r="R93" s="182"/>
      <c r="S93" s="466">
        <f t="shared" si="12"/>
        <v>0</v>
      </c>
      <c r="T93" s="182"/>
      <c r="U93" s="182"/>
      <c r="V93" s="433" t="s">
        <v>60</v>
      </c>
      <c r="W93" s="434" t="s">
        <v>60</v>
      </c>
      <c r="X93" s="434" t="s">
        <v>60</v>
      </c>
      <c r="Y93" s="434" t="s">
        <v>60</v>
      </c>
      <c r="Z93" s="434" t="s">
        <v>60</v>
      </c>
      <c r="AA93" s="434" t="s">
        <v>60</v>
      </c>
      <c r="AB93" s="434" t="s">
        <v>60</v>
      </c>
      <c r="AC93" s="434" t="s">
        <v>60</v>
      </c>
      <c r="AD93" s="434" t="s">
        <v>60</v>
      </c>
      <c r="AE93" s="434" t="s">
        <v>60</v>
      </c>
      <c r="AF93" s="434" t="s">
        <v>60</v>
      </c>
      <c r="AG93" s="434" t="s">
        <v>60</v>
      </c>
      <c r="AH93" s="434" t="s">
        <v>61</v>
      </c>
      <c r="AI93" s="434" t="s">
        <v>60</v>
      </c>
      <c r="AJ93" s="434" t="s">
        <v>60</v>
      </c>
      <c r="AK93" s="434" t="s">
        <v>61</v>
      </c>
      <c r="AL93" s="434" t="s">
        <v>60</v>
      </c>
      <c r="AM93" s="434" t="s">
        <v>60</v>
      </c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</row>
    <row r="94" spans="1:100" s="435" customFormat="1" ht="12.75" hidden="1" x14ac:dyDescent="0.2">
      <c r="A94" s="182"/>
      <c r="B94" s="60" t="s">
        <v>138</v>
      </c>
      <c r="C94" s="445"/>
      <c r="D94" s="562"/>
      <c r="E94" s="178"/>
      <c r="F94" s="438"/>
      <c r="G94" s="436">
        <f t="shared" si="13"/>
        <v>0</v>
      </c>
      <c r="H94" s="69"/>
      <c r="I94" s="69"/>
      <c r="J94" s="69"/>
      <c r="K94" s="69"/>
      <c r="L94" s="69"/>
      <c r="M94" s="69"/>
      <c r="N94" s="575"/>
      <c r="O94" s="101"/>
      <c r="P94" s="101"/>
      <c r="Q94" s="101"/>
      <c r="R94" s="182"/>
      <c r="S94" s="459">
        <f t="shared" si="12"/>
        <v>0</v>
      </c>
      <c r="T94" s="182"/>
      <c r="U94" s="182"/>
      <c r="V94" s="433" t="s">
        <v>60</v>
      </c>
      <c r="W94" s="434" t="s">
        <v>61</v>
      </c>
      <c r="X94" s="434" t="s">
        <v>61</v>
      </c>
      <c r="Y94" s="434" t="s">
        <v>61</v>
      </c>
      <c r="Z94" s="434" t="s">
        <v>60</v>
      </c>
      <c r="AA94" s="434" t="s">
        <v>61</v>
      </c>
      <c r="AB94" s="434" t="s">
        <v>61</v>
      </c>
      <c r="AC94" s="434" t="s">
        <v>61</v>
      </c>
      <c r="AD94" s="434" t="s">
        <v>61</v>
      </c>
      <c r="AE94" s="434" t="s">
        <v>61</v>
      </c>
      <c r="AF94" s="434" t="s">
        <v>61</v>
      </c>
      <c r="AG94" s="434" t="s">
        <v>60</v>
      </c>
      <c r="AH94" s="434" t="s">
        <v>61</v>
      </c>
      <c r="AI94" s="434" t="s">
        <v>61</v>
      </c>
      <c r="AJ94" s="434" t="s">
        <v>61</v>
      </c>
      <c r="AK94" s="434" t="s">
        <v>61</v>
      </c>
      <c r="AL94" s="434" t="s">
        <v>61</v>
      </c>
      <c r="AM94" s="434" t="s">
        <v>61</v>
      </c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/>
      <c r="CR94" s="182"/>
      <c r="CS94" s="182"/>
      <c r="CT94" s="182"/>
      <c r="CU94" s="182"/>
      <c r="CV94" s="182"/>
    </row>
    <row r="95" spans="1:100" s="435" customFormat="1" ht="13.5" thickBot="1" x14ac:dyDescent="0.25">
      <c r="A95" s="182"/>
      <c r="B95" s="270" t="s">
        <v>92</v>
      </c>
      <c r="C95" s="445"/>
      <c r="D95" s="539"/>
      <c r="E95" s="178"/>
      <c r="F95" s="460"/>
      <c r="G95" s="440">
        <f t="shared" si="13"/>
        <v>0</v>
      </c>
      <c r="H95" s="69"/>
      <c r="I95" s="69"/>
      <c r="J95" s="69"/>
      <c r="K95" s="69"/>
      <c r="L95" s="69"/>
      <c r="M95" s="69"/>
      <c r="N95" s="259"/>
      <c r="O95" s="101"/>
      <c r="P95" s="101"/>
      <c r="Q95" s="101"/>
      <c r="R95" s="182"/>
      <c r="S95" s="469">
        <f t="shared" si="12"/>
        <v>0</v>
      </c>
      <c r="T95" s="182"/>
      <c r="U95" s="182"/>
      <c r="V95" s="433" t="s">
        <v>60</v>
      </c>
      <c r="W95" s="434" t="s">
        <v>60</v>
      </c>
      <c r="X95" s="434" t="s">
        <v>60</v>
      </c>
      <c r="Y95" s="434" t="s">
        <v>60</v>
      </c>
      <c r="Z95" s="434" t="s">
        <v>60</v>
      </c>
      <c r="AA95" s="434" t="s">
        <v>60</v>
      </c>
      <c r="AB95" s="434" t="s">
        <v>60</v>
      </c>
      <c r="AC95" s="434" t="s">
        <v>60</v>
      </c>
      <c r="AD95" s="434" t="s">
        <v>60</v>
      </c>
      <c r="AE95" s="434" t="s">
        <v>60</v>
      </c>
      <c r="AF95" s="434" t="s">
        <v>60</v>
      </c>
      <c r="AG95" s="434" t="s">
        <v>60</v>
      </c>
      <c r="AH95" s="434" t="s">
        <v>60</v>
      </c>
      <c r="AI95" s="434" t="s">
        <v>60</v>
      </c>
      <c r="AJ95" s="434" t="s">
        <v>60</v>
      </c>
      <c r="AK95" s="434" t="s">
        <v>60</v>
      </c>
      <c r="AL95" s="434" t="s">
        <v>60</v>
      </c>
      <c r="AM95" s="434" t="s">
        <v>60</v>
      </c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</row>
    <row r="96" spans="1:100" s="435" customFormat="1" ht="18.75" customHeight="1" thickBot="1" x14ac:dyDescent="0.25">
      <c r="A96" s="182"/>
      <c r="B96" s="423"/>
      <c r="C96" s="445"/>
      <c r="D96" s="441"/>
      <c r="E96" s="442"/>
      <c r="F96" s="443"/>
      <c r="G96" s="443"/>
      <c r="H96" s="443"/>
      <c r="I96" s="443"/>
      <c r="J96" s="443"/>
      <c r="K96" s="443"/>
      <c r="L96" s="443"/>
      <c r="M96" s="443"/>
      <c r="N96" s="478"/>
      <c r="O96" s="101"/>
      <c r="P96" s="101"/>
      <c r="Q96" s="101"/>
      <c r="R96" s="182"/>
      <c r="S96" s="332"/>
      <c r="T96" s="182"/>
      <c r="U96" s="182"/>
      <c r="V96" s="433" t="s">
        <v>60</v>
      </c>
      <c r="W96" s="434" t="s">
        <v>60</v>
      </c>
      <c r="X96" s="434" t="s">
        <v>60</v>
      </c>
      <c r="Y96" s="434" t="s">
        <v>60</v>
      </c>
      <c r="Z96" s="434" t="s">
        <v>60</v>
      </c>
      <c r="AA96" s="434" t="s">
        <v>60</v>
      </c>
      <c r="AB96" s="434" t="s">
        <v>60</v>
      </c>
      <c r="AC96" s="434" t="s">
        <v>60</v>
      </c>
      <c r="AD96" s="434" t="s">
        <v>60</v>
      </c>
      <c r="AE96" s="434" t="s">
        <v>60</v>
      </c>
      <c r="AF96" s="434" t="s">
        <v>60</v>
      </c>
      <c r="AG96" s="434" t="s">
        <v>60</v>
      </c>
      <c r="AH96" s="434" t="s">
        <v>60</v>
      </c>
      <c r="AI96" s="434" t="s">
        <v>60</v>
      </c>
      <c r="AJ96" s="434" t="s">
        <v>60</v>
      </c>
      <c r="AK96" s="434" t="s">
        <v>60</v>
      </c>
      <c r="AL96" s="434" t="s">
        <v>60</v>
      </c>
      <c r="AM96" s="434" t="s">
        <v>60</v>
      </c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</row>
    <row r="97" spans="1:100" s="435" customFormat="1" ht="18.75" customHeight="1" thickBot="1" x14ac:dyDescent="0.25">
      <c r="A97" s="182"/>
      <c r="B97" s="18" t="s">
        <v>31</v>
      </c>
      <c r="C97" s="445"/>
      <c r="D97" s="40">
        <f>SUM(D98:D102)</f>
        <v>0</v>
      </c>
      <c r="E97" s="30"/>
      <c r="F97" s="43">
        <f>SUM(F98:F102)</f>
        <v>0</v>
      </c>
      <c r="G97" s="40">
        <f>SUM(G98:G102)</f>
        <v>0</v>
      </c>
      <c r="H97" s="47"/>
      <c r="I97" s="47"/>
      <c r="J97" s="47"/>
      <c r="K97" s="47"/>
      <c r="L97" s="47"/>
      <c r="M97" s="47"/>
      <c r="N97" s="628" t="s">
        <v>352</v>
      </c>
      <c r="O97" s="480"/>
      <c r="P97" s="480"/>
      <c r="Q97" s="480"/>
      <c r="R97" s="182"/>
      <c r="S97" s="335">
        <f t="shared" ref="S97:S102" si="14">IFERROR(D97/$D$46,0)</f>
        <v>0</v>
      </c>
      <c r="T97" s="182"/>
      <c r="U97" s="182"/>
      <c r="V97" s="433" t="s">
        <v>60</v>
      </c>
      <c r="W97" s="434" t="s">
        <v>60</v>
      </c>
      <c r="X97" s="434" t="s">
        <v>60</v>
      </c>
      <c r="Y97" s="434" t="s">
        <v>60</v>
      </c>
      <c r="Z97" s="434" t="s">
        <v>60</v>
      </c>
      <c r="AA97" s="434" t="s">
        <v>60</v>
      </c>
      <c r="AB97" s="434" t="s">
        <v>60</v>
      </c>
      <c r="AC97" s="434" t="s">
        <v>60</v>
      </c>
      <c r="AD97" s="434" t="s">
        <v>60</v>
      </c>
      <c r="AE97" s="434" t="s">
        <v>60</v>
      </c>
      <c r="AF97" s="434" t="s">
        <v>60</v>
      </c>
      <c r="AG97" s="434" t="s">
        <v>60</v>
      </c>
      <c r="AH97" s="434" t="s">
        <v>60</v>
      </c>
      <c r="AI97" s="434" t="s">
        <v>60</v>
      </c>
      <c r="AJ97" s="434" t="s">
        <v>60</v>
      </c>
      <c r="AK97" s="434" t="s">
        <v>60</v>
      </c>
      <c r="AL97" s="434" t="s">
        <v>60</v>
      </c>
      <c r="AM97" s="434" t="s">
        <v>60</v>
      </c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</row>
    <row r="98" spans="1:100" s="435" customFormat="1" ht="12.75" x14ac:dyDescent="0.2">
      <c r="A98" s="182"/>
      <c r="B98" s="406" t="s">
        <v>12</v>
      </c>
      <c r="C98" s="445"/>
      <c r="D98" s="544"/>
      <c r="E98" s="178"/>
      <c r="F98" s="77"/>
      <c r="G98" s="74">
        <f t="shared" ref="G98" si="15">D98</f>
        <v>0</v>
      </c>
      <c r="H98" s="69"/>
      <c r="I98" s="69"/>
      <c r="J98" s="69"/>
      <c r="K98" s="69"/>
      <c r="L98" s="69"/>
      <c r="M98" s="69"/>
      <c r="N98" s="237"/>
      <c r="O98" s="101"/>
      <c r="P98" s="101"/>
      <c r="Q98" s="101"/>
      <c r="R98" s="182"/>
      <c r="S98" s="464">
        <f t="shared" si="14"/>
        <v>0</v>
      </c>
      <c r="T98" s="182"/>
      <c r="U98" s="182"/>
      <c r="V98" s="433" t="s">
        <v>60</v>
      </c>
      <c r="W98" s="434" t="s">
        <v>60</v>
      </c>
      <c r="X98" s="434" t="s">
        <v>60</v>
      </c>
      <c r="Y98" s="434" t="s">
        <v>60</v>
      </c>
      <c r="Z98" s="434" t="s">
        <v>60</v>
      </c>
      <c r="AA98" s="434" t="s">
        <v>60</v>
      </c>
      <c r="AB98" s="434" t="s">
        <v>60</v>
      </c>
      <c r="AC98" s="434" t="s">
        <v>60</v>
      </c>
      <c r="AD98" s="434" t="s">
        <v>60</v>
      </c>
      <c r="AE98" s="434" t="s">
        <v>60</v>
      </c>
      <c r="AF98" s="434" t="s">
        <v>60</v>
      </c>
      <c r="AG98" s="434" t="s">
        <v>60</v>
      </c>
      <c r="AH98" s="434" t="s">
        <v>61</v>
      </c>
      <c r="AI98" s="434" t="s">
        <v>60</v>
      </c>
      <c r="AJ98" s="434" t="s">
        <v>60</v>
      </c>
      <c r="AK98" s="434" t="s">
        <v>60</v>
      </c>
      <c r="AL98" s="434" t="s">
        <v>60</v>
      </c>
      <c r="AM98" s="434" t="s">
        <v>60</v>
      </c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</row>
    <row r="99" spans="1:100" s="435" customFormat="1" ht="12.75" x14ac:dyDescent="0.2">
      <c r="A99" s="182"/>
      <c r="B99" s="268" t="s">
        <v>82</v>
      </c>
      <c r="C99" s="445"/>
      <c r="D99" s="538"/>
      <c r="E99" s="178"/>
      <c r="F99" s="72"/>
      <c r="G99" s="71">
        <f>D99</f>
        <v>0</v>
      </c>
      <c r="H99" s="69"/>
      <c r="I99" s="69"/>
      <c r="J99" s="69"/>
      <c r="K99" s="69"/>
      <c r="L99" s="69"/>
      <c r="M99" s="69"/>
      <c r="N99" s="261"/>
      <c r="O99" s="101"/>
      <c r="P99" s="101"/>
      <c r="Q99" s="101"/>
      <c r="R99" s="182"/>
      <c r="S99" s="466">
        <f t="shared" si="14"/>
        <v>0</v>
      </c>
      <c r="T99" s="182"/>
      <c r="U99" s="182"/>
      <c r="V99" s="433" t="s">
        <v>60</v>
      </c>
      <c r="W99" s="434" t="s">
        <v>60</v>
      </c>
      <c r="X99" s="434" t="s">
        <v>60</v>
      </c>
      <c r="Y99" s="434" t="s">
        <v>60</v>
      </c>
      <c r="Z99" s="434" t="s">
        <v>60</v>
      </c>
      <c r="AA99" s="434" t="s">
        <v>60</v>
      </c>
      <c r="AB99" s="434" t="s">
        <v>60</v>
      </c>
      <c r="AC99" s="434" t="s">
        <v>60</v>
      </c>
      <c r="AD99" s="434" t="s">
        <v>60</v>
      </c>
      <c r="AE99" s="434" t="s">
        <v>60</v>
      </c>
      <c r="AF99" s="434" t="s">
        <v>60</v>
      </c>
      <c r="AG99" s="434" t="s">
        <v>60</v>
      </c>
      <c r="AH99" s="434" t="s">
        <v>61</v>
      </c>
      <c r="AI99" s="434" t="s">
        <v>60</v>
      </c>
      <c r="AJ99" s="434" t="s">
        <v>60</v>
      </c>
      <c r="AK99" s="434" t="s">
        <v>60</v>
      </c>
      <c r="AL99" s="434" t="s">
        <v>60</v>
      </c>
      <c r="AM99" s="434" t="s">
        <v>60</v>
      </c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</row>
    <row r="100" spans="1:100" s="435" customFormat="1" ht="12.75" hidden="1" x14ac:dyDescent="0.2">
      <c r="A100" s="182"/>
      <c r="B100" s="60" t="s">
        <v>80</v>
      </c>
      <c r="C100" s="445"/>
      <c r="D100" s="562"/>
      <c r="E100" s="178"/>
      <c r="F100" s="437"/>
      <c r="G100" s="432">
        <f>D100</f>
        <v>0</v>
      </c>
      <c r="H100" s="69"/>
      <c r="I100" s="69"/>
      <c r="J100" s="69"/>
      <c r="K100" s="69"/>
      <c r="L100" s="69"/>
      <c r="M100" s="69"/>
      <c r="N100" s="575"/>
      <c r="O100" s="101"/>
      <c r="P100" s="101"/>
      <c r="Q100" s="101"/>
      <c r="R100" s="182"/>
      <c r="S100" s="459">
        <f t="shared" si="14"/>
        <v>0</v>
      </c>
      <c r="T100" s="182"/>
      <c r="U100" s="182"/>
      <c r="V100" s="433" t="s">
        <v>60</v>
      </c>
      <c r="W100" s="434" t="s">
        <v>60</v>
      </c>
      <c r="X100" s="434" t="s">
        <v>60</v>
      </c>
      <c r="Y100" s="434" t="s">
        <v>60</v>
      </c>
      <c r="Z100" s="434" t="s">
        <v>60</v>
      </c>
      <c r="AA100" s="434" t="s">
        <v>60</v>
      </c>
      <c r="AB100" s="434" t="s">
        <v>60</v>
      </c>
      <c r="AC100" s="434" t="s">
        <v>60</v>
      </c>
      <c r="AD100" s="434" t="s">
        <v>61</v>
      </c>
      <c r="AE100" s="434" t="s">
        <v>60</v>
      </c>
      <c r="AF100" s="434" t="s">
        <v>60</v>
      </c>
      <c r="AG100" s="434" t="s">
        <v>60</v>
      </c>
      <c r="AH100" s="434" t="s">
        <v>60</v>
      </c>
      <c r="AI100" s="434" t="s">
        <v>60</v>
      </c>
      <c r="AJ100" s="434" t="s">
        <v>60</v>
      </c>
      <c r="AK100" s="434" t="s">
        <v>60</v>
      </c>
      <c r="AL100" s="434" t="s">
        <v>60</v>
      </c>
      <c r="AM100" s="434" t="s">
        <v>60</v>
      </c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</row>
    <row r="101" spans="1:100" s="435" customFormat="1" ht="12.75" x14ac:dyDescent="0.2">
      <c r="A101" s="182"/>
      <c r="B101" s="268" t="s">
        <v>74</v>
      </c>
      <c r="C101" s="445"/>
      <c r="D101" s="538"/>
      <c r="E101" s="178"/>
      <c r="F101" s="437"/>
      <c r="G101" s="432">
        <f>D101</f>
        <v>0</v>
      </c>
      <c r="H101" s="69"/>
      <c r="I101" s="69"/>
      <c r="J101" s="69"/>
      <c r="K101" s="69"/>
      <c r="L101" s="69"/>
      <c r="M101" s="69"/>
      <c r="N101" s="261"/>
      <c r="O101" s="101"/>
      <c r="P101" s="101"/>
      <c r="Q101" s="101"/>
      <c r="R101" s="182"/>
      <c r="S101" s="466">
        <f t="shared" si="14"/>
        <v>0</v>
      </c>
      <c r="T101" s="182"/>
      <c r="U101" s="182"/>
      <c r="V101" s="433" t="s">
        <v>60</v>
      </c>
      <c r="W101" s="434" t="s">
        <v>60</v>
      </c>
      <c r="X101" s="434" t="s">
        <v>60</v>
      </c>
      <c r="Y101" s="434" t="s">
        <v>60</v>
      </c>
      <c r="Z101" s="434" t="s">
        <v>60</v>
      </c>
      <c r="AA101" s="434" t="s">
        <v>60</v>
      </c>
      <c r="AB101" s="434" t="s">
        <v>60</v>
      </c>
      <c r="AC101" s="434" t="s">
        <v>60</v>
      </c>
      <c r="AD101" s="434" t="s">
        <v>60</v>
      </c>
      <c r="AE101" s="434" t="s">
        <v>60</v>
      </c>
      <c r="AF101" s="434" t="s">
        <v>60</v>
      </c>
      <c r="AG101" s="434" t="s">
        <v>60</v>
      </c>
      <c r="AH101" s="434" t="s">
        <v>61</v>
      </c>
      <c r="AI101" s="434" t="s">
        <v>60</v>
      </c>
      <c r="AJ101" s="434" t="s">
        <v>60</v>
      </c>
      <c r="AK101" s="434" t="s">
        <v>60</v>
      </c>
      <c r="AL101" s="434" t="s">
        <v>60</v>
      </c>
      <c r="AM101" s="434" t="s">
        <v>60</v>
      </c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</row>
    <row r="102" spans="1:100" s="435" customFormat="1" ht="13.5" thickBot="1" x14ac:dyDescent="0.25">
      <c r="A102" s="182"/>
      <c r="B102" s="266" t="s">
        <v>81</v>
      </c>
      <c r="C102" s="445"/>
      <c r="D102" s="66"/>
      <c r="E102" s="178"/>
      <c r="F102" s="460"/>
      <c r="G102" s="440">
        <f>D102</f>
        <v>0</v>
      </c>
      <c r="H102" s="69"/>
      <c r="I102" s="69"/>
      <c r="J102" s="69"/>
      <c r="K102" s="69"/>
      <c r="L102" s="69"/>
      <c r="M102" s="69"/>
      <c r="N102" s="235"/>
      <c r="O102" s="101"/>
      <c r="P102" s="101"/>
      <c r="Q102" s="101"/>
      <c r="R102" s="182"/>
      <c r="S102" s="471">
        <f t="shared" si="14"/>
        <v>0</v>
      </c>
      <c r="T102" s="182"/>
      <c r="U102" s="182"/>
      <c r="V102" s="433" t="s">
        <v>60</v>
      </c>
      <c r="W102" s="434" t="s">
        <v>60</v>
      </c>
      <c r="X102" s="434" t="s">
        <v>60</v>
      </c>
      <c r="Y102" s="434" t="s">
        <v>60</v>
      </c>
      <c r="Z102" s="434" t="s">
        <v>60</v>
      </c>
      <c r="AA102" s="434" t="s">
        <v>60</v>
      </c>
      <c r="AB102" s="434" t="s">
        <v>60</v>
      </c>
      <c r="AC102" s="434" t="s">
        <v>60</v>
      </c>
      <c r="AD102" s="434" t="s">
        <v>60</v>
      </c>
      <c r="AE102" s="434" t="s">
        <v>60</v>
      </c>
      <c r="AF102" s="434" t="s">
        <v>60</v>
      </c>
      <c r="AG102" s="434" t="s">
        <v>60</v>
      </c>
      <c r="AH102" s="434" t="s">
        <v>60</v>
      </c>
      <c r="AI102" s="434" t="s">
        <v>60</v>
      </c>
      <c r="AJ102" s="434" t="s">
        <v>60</v>
      </c>
      <c r="AK102" s="434" t="s">
        <v>60</v>
      </c>
      <c r="AL102" s="434" t="s">
        <v>60</v>
      </c>
      <c r="AM102" s="434" t="s">
        <v>60</v>
      </c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</row>
    <row r="103" spans="1:100" s="9" customFormat="1" ht="18.75" customHeight="1" thickBot="1" x14ac:dyDescent="0.25">
      <c r="A103" s="183"/>
      <c r="B103" s="423"/>
      <c r="C103" s="445"/>
      <c r="D103" s="441"/>
      <c r="E103" s="442"/>
      <c r="F103" s="443"/>
      <c r="G103" s="443"/>
      <c r="H103" s="443"/>
      <c r="I103" s="443"/>
      <c r="J103" s="443"/>
      <c r="K103" s="443"/>
      <c r="L103" s="443"/>
      <c r="M103" s="443"/>
      <c r="N103" s="101"/>
      <c r="O103" s="101"/>
      <c r="P103" s="101"/>
      <c r="Q103" s="101"/>
      <c r="R103" s="186"/>
      <c r="S103" s="332"/>
      <c r="T103" s="183"/>
      <c r="U103" s="183"/>
      <c r="V103" s="433" t="s">
        <v>60</v>
      </c>
      <c r="W103" s="434" t="s">
        <v>60</v>
      </c>
      <c r="X103" s="434" t="s">
        <v>60</v>
      </c>
      <c r="Y103" s="434" t="s">
        <v>60</v>
      </c>
      <c r="Z103" s="434" t="s">
        <v>60</v>
      </c>
      <c r="AA103" s="434" t="s">
        <v>60</v>
      </c>
      <c r="AB103" s="434" t="s">
        <v>60</v>
      </c>
      <c r="AC103" s="434" t="s">
        <v>60</v>
      </c>
      <c r="AD103" s="434" t="s">
        <v>60</v>
      </c>
      <c r="AE103" s="434" t="s">
        <v>60</v>
      </c>
      <c r="AF103" s="434" t="s">
        <v>60</v>
      </c>
      <c r="AG103" s="434" t="s">
        <v>60</v>
      </c>
      <c r="AH103" s="434" t="s">
        <v>60</v>
      </c>
      <c r="AI103" s="434" t="s">
        <v>60</v>
      </c>
      <c r="AJ103" s="434" t="s">
        <v>60</v>
      </c>
      <c r="AK103" s="434" t="s">
        <v>60</v>
      </c>
      <c r="AL103" s="434" t="s">
        <v>60</v>
      </c>
      <c r="AM103" s="434" t="s">
        <v>60</v>
      </c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</row>
    <row r="104" spans="1:100" s="9" customFormat="1" ht="18.75" customHeight="1" thickBot="1" x14ac:dyDescent="0.25">
      <c r="A104" s="183"/>
      <c r="B104" s="18" t="s">
        <v>20</v>
      </c>
      <c r="C104" s="8"/>
      <c r="D104" s="40">
        <f>SUM(D105:D122)</f>
        <v>0</v>
      </c>
      <c r="E104" s="30"/>
      <c r="F104" s="43">
        <f>SUM(F105:F122)</f>
        <v>0</v>
      </c>
      <c r="G104" s="40">
        <f>SUM(G105:G122)</f>
        <v>0</v>
      </c>
      <c r="H104" s="47"/>
      <c r="I104" s="64">
        <f>SUM(I105:I122)</f>
        <v>0</v>
      </c>
      <c r="J104" s="78"/>
      <c r="K104" s="64">
        <f>SUM(K105:K122)</f>
        <v>0</v>
      </c>
      <c r="L104" s="47"/>
      <c r="M104" s="47"/>
      <c r="N104" s="628" t="s">
        <v>352</v>
      </c>
      <c r="O104" s="479"/>
      <c r="P104" s="479"/>
      <c r="Q104" s="479"/>
      <c r="R104" s="182"/>
      <c r="S104" s="335">
        <f t="shared" ref="S104:S122" si="16">IFERROR(D104/$D$46,0)</f>
        <v>0</v>
      </c>
      <c r="T104" s="182"/>
      <c r="U104" s="182"/>
      <c r="V104" s="433" t="s">
        <v>60</v>
      </c>
      <c r="W104" s="434" t="s">
        <v>60</v>
      </c>
      <c r="X104" s="434" t="s">
        <v>60</v>
      </c>
      <c r="Y104" s="434" t="s">
        <v>60</v>
      </c>
      <c r="Z104" s="434" t="s">
        <v>60</v>
      </c>
      <c r="AA104" s="434" t="s">
        <v>60</v>
      </c>
      <c r="AB104" s="434" t="s">
        <v>60</v>
      </c>
      <c r="AC104" s="434" t="s">
        <v>60</v>
      </c>
      <c r="AD104" s="434" t="s">
        <v>60</v>
      </c>
      <c r="AE104" s="434" t="s">
        <v>60</v>
      </c>
      <c r="AF104" s="434" t="s">
        <v>60</v>
      </c>
      <c r="AG104" s="434" t="s">
        <v>60</v>
      </c>
      <c r="AH104" s="434" t="s">
        <v>60</v>
      </c>
      <c r="AI104" s="434" t="s">
        <v>60</v>
      </c>
      <c r="AJ104" s="434" t="s">
        <v>60</v>
      </c>
      <c r="AK104" s="434" t="s">
        <v>60</v>
      </c>
      <c r="AL104" s="434" t="s">
        <v>60</v>
      </c>
      <c r="AM104" s="434" t="s">
        <v>60</v>
      </c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</row>
    <row r="105" spans="1:100" s="9" customFormat="1" ht="12.75" x14ac:dyDescent="0.2">
      <c r="A105" s="183"/>
      <c r="B105" s="405" t="s">
        <v>27</v>
      </c>
      <c r="C105" s="8"/>
      <c r="D105" s="65"/>
      <c r="E105" s="30"/>
      <c r="F105" s="77"/>
      <c r="G105" s="74">
        <f t="shared" ref="G105:G115" si="17">D105</f>
        <v>0</v>
      </c>
      <c r="H105" s="69"/>
      <c r="I105" s="69"/>
      <c r="J105" s="69"/>
      <c r="K105" s="570"/>
      <c r="L105" s="69"/>
      <c r="M105" s="69"/>
      <c r="N105" s="230"/>
      <c r="O105" s="479"/>
      <c r="P105" s="479"/>
      <c r="Q105" s="479"/>
      <c r="R105" s="182"/>
      <c r="S105" s="448">
        <f t="shared" si="16"/>
        <v>0</v>
      </c>
      <c r="T105" s="182"/>
      <c r="U105" s="182"/>
      <c r="V105" s="433" t="s">
        <v>60</v>
      </c>
      <c r="W105" s="434" t="s">
        <v>60</v>
      </c>
      <c r="X105" s="434" t="s">
        <v>60</v>
      </c>
      <c r="Y105" s="434" t="s">
        <v>60</v>
      </c>
      <c r="Z105" s="434" t="s">
        <v>60</v>
      </c>
      <c r="AA105" s="434" t="s">
        <v>60</v>
      </c>
      <c r="AB105" s="434" t="s">
        <v>60</v>
      </c>
      <c r="AC105" s="434" t="s">
        <v>60</v>
      </c>
      <c r="AD105" s="434" t="s">
        <v>60</v>
      </c>
      <c r="AE105" s="434" t="s">
        <v>60</v>
      </c>
      <c r="AF105" s="434" t="s">
        <v>60</v>
      </c>
      <c r="AG105" s="434" t="s">
        <v>60</v>
      </c>
      <c r="AH105" s="434" t="s">
        <v>60</v>
      </c>
      <c r="AI105" s="434" t="s">
        <v>60</v>
      </c>
      <c r="AJ105" s="434" t="s">
        <v>60</v>
      </c>
      <c r="AK105" s="434" t="s">
        <v>60</v>
      </c>
      <c r="AL105" s="434" t="s">
        <v>60</v>
      </c>
      <c r="AM105" s="434" t="s">
        <v>60</v>
      </c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</row>
    <row r="106" spans="1:100" s="9" customFormat="1" ht="13.5" thickBot="1" x14ac:dyDescent="0.25">
      <c r="A106" s="183"/>
      <c r="B106" s="50" t="s">
        <v>7</v>
      </c>
      <c r="C106" s="8"/>
      <c r="D106" s="545"/>
      <c r="E106" s="30"/>
      <c r="F106" s="72"/>
      <c r="G106" s="71">
        <f t="shared" si="17"/>
        <v>0</v>
      </c>
      <c r="H106" s="69"/>
      <c r="I106" s="69"/>
      <c r="J106" s="69"/>
      <c r="K106" s="571"/>
      <c r="L106" s="69"/>
      <c r="M106" s="69"/>
      <c r="N106" s="231"/>
      <c r="O106" s="479"/>
      <c r="P106" s="479"/>
      <c r="Q106" s="479"/>
      <c r="R106" s="182"/>
      <c r="S106" s="451">
        <f t="shared" si="16"/>
        <v>0</v>
      </c>
      <c r="T106" s="182"/>
      <c r="U106" s="182"/>
      <c r="V106" s="433" t="s">
        <v>60</v>
      </c>
      <c r="W106" s="434" t="s">
        <v>60</v>
      </c>
      <c r="X106" s="434" t="s">
        <v>60</v>
      </c>
      <c r="Y106" s="434" t="s">
        <v>60</v>
      </c>
      <c r="Z106" s="434" t="s">
        <v>60</v>
      </c>
      <c r="AA106" s="434" t="s">
        <v>60</v>
      </c>
      <c r="AB106" s="434" t="s">
        <v>60</v>
      </c>
      <c r="AC106" s="434" t="s">
        <v>60</v>
      </c>
      <c r="AD106" s="434" t="s">
        <v>60</v>
      </c>
      <c r="AE106" s="434" t="s">
        <v>60</v>
      </c>
      <c r="AF106" s="434" t="s">
        <v>60</v>
      </c>
      <c r="AG106" s="434" t="s">
        <v>60</v>
      </c>
      <c r="AH106" s="434" t="s">
        <v>61</v>
      </c>
      <c r="AI106" s="434" t="s">
        <v>60</v>
      </c>
      <c r="AJ106" s="434" t="s">
        <v>60</v>
      </c>
      <c r="AK106" s="434" t="s">
        <v>60</v>
      </c>
      <c r="AL106" s="434" t="s">
        <v>60</v>
      </c>
      <c r="AM106" s="434" t="s">
        <v>60</v>
      </c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</row>
    <row r="107" spans="1:100" s="9" customFormat="1" ht="12.75" x14ac:dyDescent="0.2">
      <c r="A107" s="183"/>
      <c r="B107" s="50" t="s">
        <v>8</v>
      </c>
      <c r="C107" s="8"/>
      <c r="D107" s="546"/>
      <c r="E107" s="30"/>
      <c r="F107" s="72"/>
      <c r="G107" s="71">
        <f t="shared" si="17"/>
        <v>0</v>
      </c>
      <c r="H107" s="69"/>
      <c r="I107" s="69"/>
      <c r="J107" s="69"/>
      <c r="K107" s="69"/>
      <c r="L107" s="69"/>
      <c r="M107" s="69"/>
      <c r="N107" s="231"/>
      <c r="O107" s="479"/>
      <c r="P107" s="479"/>
      <c r="Q107" s="479"/>
      <c r="R107" s="182"/>
      <c r="S107" s="451">
        <f t="shared" si="16"/>
        <v>0</v>
      </c>
      <c r="T107" s="182"/>
      <c r="U107" s="182"/>
      <c r="V107" s="433" t="s">
        <v>60</v>
      </c>
      <c r="W107" s="434" t="s">
        <v>60</v>
      </c>
      <c r="X107" s="434" t="s">
        <v>60</v>
      </c>
      <c r="Y107" s="434" t="s">
        <v>60</v>
      </c>
      <c r="Z107" s="434" t="s">
        <v>60</v>
      </c>
      <c r="AA107" s="434" t="s">
        <v>60</v>
      </c>
      <c r="AB107" s="434" t="s">
        <v>60</v>
      </c>
      <c r="AC107" s="434" t="s">
        <v>60</v>
      </c>
      <c r="AD107" s="434" t="s">
        <v>60</v>
      </c>
      <c r="AE107" s="434" t="s">
        <v>60</v>
      </c>
      <c r="AF107" s="434" t="s">
        <v>60</v>
      </c>
      <c r="AG107" s="434" t="s">
        <v>60</v>
      </c>
      <c r="AH107" s="434" t="s">
        <v>60</v>
      </c>
      <c r="AI107" s="434" t="s">
        <v>60</v>
      </c>
      <c r="AJ107" s="434" t="s">
        <v>60</v>
      </c>
      <c r="AK107" s="434" t="s">
        <v>60</v>
      </c>
      <c r="AL107" s="434" t="s">
        <v>60</v>
      </c>
      <c r="AM107" s="434" t="s">
        <v>60</v>
      </c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  <c r="CR107" s="183"/>
      <c r="CS107" s="183"/>
      <c r="CT107" s="183"/>
      <c r="CU107" s="183"/>
      <c r="CV107" s="183"/>
    </row>
    <row r="108" spans="1:100" s="9" customFormat="1" ht="12.75" x14ac:dyDescent="0.2">
      <c r="A108" s="183"/>
      <c r="B108" s="51" t="s">
        <v>18</v>
      </c>
      <c r="C108" s="8"/>
      <c r="D108" s="538"/>
      <c r="E108" s="30"/>
      <c r="F108" s="72"/>
      <c r="G108" s="71">
        <f t="shared" si="17"/>
        <v>0</v>
      </c>
      <c r="H108" s="69"/>
      <c r="I108" s="69"/>
      <c r="J108" s="69"/>
      <c r="K108" s="69"/>
      <c r="L108" s="69"/>
      <c r="M108" s="69"/>
      <c r="N108" s="264"/>
      <c r="O108" s="479"/>
      <c r="P108" s="479"/>
      <c r="Q108" s="479"/>
      <c r="R108" s="182"/>
      <c r="S108" s="473">
        <f t="shared" si="16"/>
        <v>0</v>
      </c>
      <c r="T108" s="182"/>
      <c r="U108" s="182"/>
      <c r="V108" s="433" t="s">
        <v>60</v>
      </c>
      <c r="W108" s="434" t="s">
        <v>60</v>
      </c>
      <c r="X108" s="434" t="s">
        <v>60</v>
      </c>
      <c r="Y108" s="434" t="s">
        <v>60</v>
      </c>
      <c r="Z108" s="434" t="s">
        <v>60</v>
      </c>
      <c r="AA108" s="434" t="s">
        <v>60</v>
      </c>
      <c r="AB108" s="434" t="s">
        <v>60</v>
      </c>
      <c r="AC108" s="434" t="s">
        <v>60</v>
      </c>
      <c r="AD108" s="434" t="s">
        <v>60</v>
      </c>
      <c r="AE108" s="434" t="s">
        <v>60</v>
      </c>
      <c r="AF108" s="434" t="s">
        <v>60</v>
      </c>
      <c r="AG108" s="434" t="s">
        <v>60</v>
      </c>
      <c r="AH108" s="434" t="s">
        <v>61</v>
      </c>
      <c r="AI108" s="434" t="s">
        <v>60</v>
      </c>
      <c r="AJ108" s="434" t="s">
        <v>60</v>
      </c>
      <c r="AK108" s="434" t="s">
        <v>60</v>
      </c>
      <c r="AL108" s="434" t="s">
        <v>60</v>
      </c>
      <c r="AM108" s="434" t="s">
        <v>60</v>
      </c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</row>
    <row r="109" spans="1:100" s="9" customFormat="1" ht="12.75" x14ac:dyDescent="0.2">
      <c r="A109" s="183"/>
      <c r="B109" s="268" t="s">
        <v>77</v>
      </c>
      <c r="C109" s="8"/>
      <c r="D109" s="538"/>
      <c r="E109" s="30"/>
      <c r="F109" s="72"/>
      <c r="G109" s="71">
        <f t="shared" si="17"/>
        <v>0</v>
      </c>
      <c r="H109" s="69"/>
      <c r="I109" s="69"/>
      <c r="J109" s="69"/>
      <c r="K109" s="69"/>
      <c r="L109" s="69"/>
      <c r="M109" s="69"/>
      <c r="N109" s="261"/>
      <c r="O109" s="479"/>
      <c r="P109" s="479"/>
      <c r="Q109" s="479"/>
      <c r="R109" s="182"/>
      <c r="S109" s="466">
        <f t="shared" si="16"/>
        <v>0</v>
      </c>
      <c r="T109" s="182"/>
      <c r="U109" s="182"/>
      <c r="V109" s="433" t="s">
        <v>60</v>
      </c>
      <c r="W109" s="434" t="s">
        <v>60</v>
      </c>
      <c r="X109" s="434" t="s">
        <v>60</v>
      </c>
      <c r="Y109" s="434" t="s">
        <v>60</v>
      </c>
      <c r="Z109" s="434" t="s">
        <v>60</v>
      </c>
      <c r="AA109" s="434" t="s">
        <v>60</v>
      </c>
      <c r="AB109" s="434" t="s">
        <v>60</v>
      </c>
      <c r="AC109" s="434" t="s">
        <v>60</v>
      </c>
      <c r="AD109" s="434" t="s">
        <v>60</v>
      </c>
      <c r="AE109" s="434" t="s">
        <v>60</v>
      </c>
      <c r="AF109" s="434" t="s">
        <v>60</v>
      </c>
      <c r="AG109" s="434" t="s">
        <v>60</v>
      </c>
      <c r="AH109" s="434" t="s">
        <v>61</v>
      </c>
      <c r="AI109" s="434" t="s">
        <v>60</v>
      </c>
      <c r="AJ109" s="434" t="s">
        <v>60</v>
      </c>
      <c r="AK109" s="434" t="s">
        <v>61</v>
      </c>
      <c r="AL109" s="434" t="s">
        <v>60</v>
      </c>
      <c r="AM109" s="434" t="s">
        <v>60</v>
      </c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</row>
    <row r="110" spans="1:100" s="9" customFormat="1" ht="12.75" hidden="1" x14ac:dyDescent="0.2">
      <c r="A110" s="183"/>
      <c r="B110" s="76" t="s">
        <v>130</v>
      </c>
      <c r="C110" s="8"/>
      <c r="D110" s="560"/>
      <c r="E110" s="30"/>
      <c r="F110" s="72"/>
      <c r="G110" s="71">
        <f t="shared" si="17"/>
        <v>0</v>
      </c>
      <c r="H110" s="69"/>
      <c r="I110" s="69"/>
      <c r="J110" s="69"/>
      <c r="K110" s="69"/>
      <c r="L110" s="69"/>
      <c r="M110" s="69"/>
      <c r="N110" s="573"/>
      <c r="O110" s="479"/>
      <c r="P110" s="479"/>
      <c r="Q110" s="479"/>
      <c r="R110" s="182"/>
      <c r="S110" s="456">
        <f t="shared" si="16"/>
        <v>0</v>
      </c>
      <c r="T110" s="182"/>
      <c r="U110" s="182"/>
      <c r="V110" s="433" t="s">
        <v>60</v>
      </c>
      <c r="W110" s="434" t="s">
        <v>60</v>
      </c>
      <c r="X110" s="434" t="s">
        <v>60</v>
      </c>
      <c r="Y110" s="434" t="s">
        <v>60</v>
      </c>
      <c r="Z110" s="434" t="s">
        <v>60</v>
      </c>
      <c r="AA110" s="434" t="s">
        <v>60</v>
      </c>
      <c r="AB110" s="434" t="s">
        <v>60</v>
      </c>
      <c r="AC110" s="434" t="s">
        <v>60</v>
      </c>
      <c r="AD110" s="434" t="s">
        <v>61</v>
      </c>
      <c r="AE110" s="434" t="s">
        <v>60</v>
      </c>
      <c r="AF110" s="434" t="s">
        <v>60</v>
      </c>
      <c r="AG110" s="434" t="s">
        <v>61</v>
      </c>
      <c r="AH110" s="434" t="s">
        <v>61</v>
      </c>
      <c r="AI110" s="434" t="s">
        <v>60</v>
      </c>
      <c r="AJ110" s="434" t="s">
        <v>61</v>
      </c>
      <c r="AK110" s="434" t="s">
        <v>61</v>
      </c>
      <c r="AL110" s="434" t="s">
        <v>60</v>
      </c>
      <c r="AM110" s="434" t="s">
        <v>60</v>
      </c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  <c r="CR110" s="183"/>
      <c r="CS110" s="183"/>
      <c r="CT110" s="183"/>
      <c r="CU110" s="183"/>
      <c r="CV110" s="183"/>
    </row>
    <row r="111" spans="1:100" s="9" customFormat="1" ht="12.75" hidden="1" x14ac:dyDescent="0.2">
      <c r="A111" s="183"/>
      <c r="B111" s="76" t="s">
        <v>94</v>
      </c>
      <c r="C111" s="8"/>
      <c r="D111" s="563"/>
      <c r="E111" s="30"/>
      <c r="F111" s="72"/>
      <c r="G111" s="71">
        <f t="shared" si="17"/>
        <v>0</v>
      </c>
      <c r="H111" s="69"/>
      <c r="I111" s="69"/>
      <c r="J111" s="69"/>
      <c r="K111" s="69"/>
      <c r="L111" s="69"/>
      <c r="M111" s="69"/>
      <c r="N111" s="573"/>
      <c r="O111" s="479"/>
      <c r="P111" s="479"/>
      <c r="Q111" s="479"/>
      <c r="R111" s="182"/>
      <c r="S111" s="457">
        <f t="shared" si="16"/>
        <v>0</v>
      </c>
      <c r="T111" s="182"/>
      <c r="U111" s="182"/>
      <c r="V111" s="433" t="s">
        <v>60</v>
      </c>
      <c r="W111" s="434" t="s">
        <v>60</v>
      </c>
      <c r="X111" s="434" t="s">
        <v>60</v>
      </c>
      <c r="Y111" s="434" t="s">
        <v>60</v>
      </c>
      <c r="Z111" s="434" t="s">
        <v>60</v>
      </c>
      <c r="AA111" s="434" t="s">
        <v>60</v>
      </c>
      <c r="AB111" s="434" t="s">
        <v>60</v>
      </c>
      <c r="AC111" s="434" t="s">
        <v>60</v>
      </c>
      <c r="AD111" s="434" t="s">
        <v>61</v>
      </c>
      <c r="AE111" s="434" t="s">
        <v>60</v>
      </c>
      <c r="AF111" s="434" t="s">
        <v>60</v>
      </c>
      <c r="AG111" s="434" t="s">
        <v>60</v>
      </c>
      <c r="AH111" s="434" t="s">
        <v>61</v>
      </c>
      <c r="AI111" s="434" t="s">
        <v>60</v>
      </c>
      <c r="AJ111" s="434" t="s">
        <v>60</v>
      </c>
      <c r="AK111" s="434" t="s">
        <v>61</v>
      </c>
      <c r="AL111" s="434" t="s">
        <v>60</v>
      </c>
      <c r="AM111" s="434" t="s">
        <v>60</v>
      </c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</row>
    <row r="112" spans="1:100" s="9" customFormat="1" ht="12.75" hidden="1" x14ac:dyDescent="0.2">
      <c r="A112" s="183"/>
      <c r="B112" s="51" t="s">
        <v>69</v>
      </c>
      <c r="C112" s="8"/>
      <c r="D112" s="563"/>
      <c r="E112" s="30"/>
      <c r="F112" s="72"/>
      <c r="G112" s="71">
        <f t="shared" si="17"/>
        <v>0</v>
      </c>
      <c r="H112" s="69"/>
      <c r="I112" s="69"/>
      <c r="J112" s="69"/>
      <c r="K112" s="69"/>
      <c r="L112" s="69"/>
      <c r="M112" s="69"/>
      <c r="N112" s="573"/>
      <c r="O112" s="479"/>
      <c r="P112" s="479"/>
      <c r="Q112" s="479"/>
      <c r="R112" s="182"/>
      <c r="S112" s="457">
        <f t="shared" si="16"/>
        <v>0</v>
      </c>
      <c r="T112" s="182"/>
      <c r="U112" s="182"/>
      <c r="V112" s="433" t="s">
        <v>60</v>
      </c>
      <c r="W112" s="434" t="s">
        <v>61</v>
      </c>
      <c r="X112" s="434" t="s">
        <v>61</v>
      </c>
      <c r="Y112" s="434" t="s">
        <v>61</v>
      </c>
      <c r="Z112" s="434" t="s">
        <v>61</v>
      </c>
      <c r="AA112" s="434" t="s">
        <v>61</v>
      </c>
      <c r="AB112" s="434" t="s">
        <v>61</v>
      </c>
      <c r="AC112" s="434" t="s">
        <v>61</v>
      </c>
      <c r="AD112" s="434" t="s">
        <v>61</v>
      </c>
      <c r="AE112" s="434" t="s">
        <v>61</v>
      </c>
      <c r="AF112" s="434" t="s">
        <v>61</v>
      </c>
      <c r="AG112" s="434" t="s">
        <v>61</v>
      </c>
      <c r="AH112" s="434" t="s">
        <v>61</v>
      </c>
      <c r="AI112" s="434" t="s">
        <v>61</v>
      </c>
      <c r="AJ112" s="434" t="s">
        <v>61</v>
      </c>
      <c r="AK112" s="434" t="s">
        <v>61</v>
      </c>
      <c r="AL112" s="434" t="s">
        <v>61</v>
      </c>
      <c r="AM112" s="434" t="s">
        <v>61</v>
      </c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</row>
    <row r="113" spans="1:100" s="9" customFormat="1" ht="12.75" hidden="1" x14ac:dyDescent="0.2">
      <c r="A113" s="183"/>
      <c r="B113" s="51" t="s">
        <v>315</v>
      </c>
      <c r="C113" s="8"/>
      <c r="D113" s="561"/>
      <c r="E113" s="30"/>
      <c r="F113" s="72"/>
      <c r="G113" s="71">
        <f t="shared" si="17"/>
        <v>0</v>
      </c>
      <c r="H113" s="69"/>
      <c r="I113" s="69"/>
      <c r="J113" s="69"/>
      <c r="K113" s="69"/>
      <c r="L113" s="69"/>
      <c r="M113" s="69"/>
      <c r="N113" s="575"/>
      <c r="O113" s="479"/>
      <c r="P113" s="479"/>
      <c r="Q113" s="479"/>
      <c r="R113" s="182"/>
      <c r="S113" s="468">
        <f t="shared" si="16"/>
        <v>0</v>
      </c>
      <c r="T113" s="182"/>
      <c r="U113" s="182"/>
      <c r="V113" s="433" t="s">
        <v>60</v>
      </c>
      <c r="W113" s="434" t="s">
        <v>60</v>
      </c>
      <c r="X113" s="434" t="s">
        <v>61</v>
      </c>
      <c r="Y113" s="434" t="s">
        <v>61</v>
      </c>
      <c r="Z113" s="434" t="s">
        <v>60</v>
      </c>
      <c r="AA113" s="434" t="s">
        <v>60</v>
      </c>
      <c r="AB113" s="434" t="s">
        <v>60</v>
      </c>
      <c r="AC113" s="434" t="s">
        <v>60</v>
      </c>
      <c r="AD113" s="434" t="s">
        <v>61</v>
      </c>
      <c r="AE113" s="434" t="s">
        <v>60</v>
      </c>
      <c r="AF113" s="434" t="s">
        <v>60</v>
      </c>
      <c r="AG113" s="434" t="s">
        <v>60</v>
      </c>
      <c r="AH113" s="434" t="s">
        <v>61</v>
      </c>
      <c r="AI113" s="434" t="s">
        <v>61</v>
      </c>
      <c r="AJ113" s="434" t="s">
        <v>61</v>
      </c>
      <c r="AK113" s="434" t="s">
        <v>61</v>
      </c>
      <c r="AL113" s="434" t="s">
        <v>61</v>
      </c>
      <c r="AM113" s="434" t="s">
        <v>61</v>
      </c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</row>
    <row r="114" spans="1:100" s="9" customFormat="1" ht="12.75" x14ac:dyDescent="0.2">
      <c r="A114" s="183"/>
      <c r="B114" s="268" t="s">
        <v>90</v>
      </c>
      <c r="C114" s="445"/>
      <c r="D114" s="538"/>
      <c r="E114" s="178"/>
      <c r="F114" s="72"/>
      <c r="G114" s="71">
        <f t="shared" si="17"/>
        <v>0</v>
      </c>
      <c r="H114" s="69"/>
      <c r="I114" s="69"/>
      <c r="J114" s="69"/>
      <c r="K114" s="69"/>
      <c r="L114" s="69"/>
      <c r="M114" s="69"/>
      <c r="N114" s="261"/>
      <c r="O114" s="101"/>
      <c r="P114" s="101"/>
      <c r="Q114" s="101"/>
      <c r="R114" s="182"/>
      <c r="S114" s="466">
        <f t="shared" si="16"/>
        <v>0</v>
      </c>
      <c r="T114" s="182"/>
      <c r="U114" s="182"/>
      <c r="V114" s="433" t="s">
        <v>60</v>
      </c>
      <c r="W114" s="434" t="s">
        <v>60</v>
      </c>
      <c r="X114" s="434" t="s">
        <v>60</v>
      </c>
      <c r="Y114" s="434" t="s">
        <v>60</v>
      </c>
      <c r="Z114" s="434" t="s">
        <v>60</v>
      </c>
      <c r="AA114" s="434" t="s">
        <v>60</v>
      </c>
      <c r="AB114" s="434" t="s">
        <v>60</v>
      </c>
      <c r="AC114" s="434" t="s">
        <v>60</v>
      </c>
      <c r="AD114" s="434" t="s">
        <v>60</v>
      </c>
      <c r="AE114" s="434" t="s">
        <v>60</v>
      </c>
      <c r="AF114" s="434" t="s">
        <v>60</v>
      </c>
      <c r="AG114" s="434" t="s">
        <v>60</v>
      </c>
      <c r="AH114" s="434" t="s">
        <v>61</v>
      </c>
      <c r="AI114" s="434" t="s">
        <v>60</v>
      </c>
      <c r="AJ114" s="434" t="s">
        <v>60</v>
      </c>
      <c r="AK114" s="434" t="s">
        <v>61</v>
      </c>
      <c r="AL114" s="434" t="s">
        <v>60</v>
      </c>
      <c r="AM114" s="434" t="s">
        <v>60</v>
      </c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</row>
    <row r="115" spans="1:100" s="9" customFormat="1" ht="12.75" x14ac:dyDescent="0.2">
      <c r="A115" s="183"/>
      <c r="B115" s="268" t="s">
        <v>316</v>
      </c>
      <c r="C115" s="445"/>
      <c r="D115" s="538"/>
      <c r="E115" s="178"/>
      <c r="F115" s="72"/>
      <c r="G115" s="71">
        <f t="shared" si="17"/>
        <v>0</v>
      </c>
      <c r="H115" s="69"/>
      <c r="I115" s="69"/>
      <c r="J115" s="69"/>
      <c r="K115" s="69"/>
      <c r="L115" s="69"/>
      <c r="M115" s="69"/>
      <c r="N115" s="261"/>
      <c r="O115" s="101"/>
      <c r="P115" s="101"/>
      <c r="Q115" s="101"/>
      <c r="R115" s="182"/>
      <c r="S115" s="466">
        <f t="shared" si="16"/>
        <v>0</v>
      </c>
      <c r="T115" s="182"/>
      <c r="U115" s="182"/>
      <c r="V115" s="433" t="s">
        <v>60</v>
      </c>
      <c r="W115" s="434" t="s">
        <v>60</v>
      </c>
      <c r="X115" s="434" t="s">
        <v>60</v>
      </c>
      <c r="Y115" s="434" t="s">
        <v>60</v>
      </c>
      <c r="Z115" s="434" t="s">
        <v>60</v>
      </c>
      <c r="AA115" s="434" t="s">
        <v>60</v>
      </c>
      <c r="AB115" s="434" t="s">
        <v>60</v>
      </c>
      <c r="AC115" s="434" t="s">
        <v>60</v>
      </c>
      <c r="AD115" s="434" t="s">
        <v>60</v>
      </c>
      <c r="AE115" s="434" t="s">
        <v>60</v>
      </c>
      <c r="AF115" s="434" t="s">
        <v>60</v>
      </c>
      <c r="AG115" s="434" t="s">
        <v>60</v>
      </c>
      <c r="AH115" s="434" t="s">
        <v>61</v>
      </c>
      <c r="AI115" s="434" t="s">
        <v>60</v>
      </c>
      <c r="AJ115" s="434" t="s">
        <v>60</v>
      </c>
      <c r="AK115" s="434" t="s">
        <v>61</v>
      </c>
      <c r="AL115" s="434" t="s">
        <v>60</v>
      </c>
      <c r="AM115" s="434" t="s">
        <v>60</v>
      </c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</row>
    <row r="116" spans="1:100" s="9" customFormat="1" ht="12.75" hidden="1" x14ac:dyDescent="0.2">
      <c r="A116" s="183"/>
      <c r="B116" s="76" t="s">
        <v>317</v>
      </c>
      <c r="C116" s="8"/>
      <c r="D116" s="560"/>
      <c r="E116" s="30"/>
      <c r="F116" s="72">
        <f>D116</f>
        <v>0</v>
      </c>
      <c r="G116" s="71"/>
      <c r="H116" s="69"/>
      <c r="I116" s="69"/>
      <c r="J116" s="69"/>
      <c r="K116" s="69"/>
      <c r="L116" s="69"/>
      <c r="M116" s="69"/>
      <c r="N116" s="573"/>
      <c r="O116" s="479"/>
      <c r="P116" s="479"/>
      <c r="Q116" s="479"/>
      <c r="R116" s="182"/>
      <c r="S116" s="456">
        <f t="shared" si="16"/>
        <v>0</v>
      </c>
      <c r="T116" s="182"/>
      <c r="U116" s="182"/>
      <c r="V116" s="433" t="s">
        <v>61</v>
      </c>
      <c r="W116" s="434" t="s">
        <v>60</v>
      </c>
      <c r="X116" s="434" t="s">
        <v>61</v>
      </c>
      <c r="Y116" s="434" t="s">
        <v>61</v>
      </c>
      <c r="Z116" s="434" t="s">
        <v>60</v>
      </c>
      <c r="AA116" s="434" t="s">
        <v>61</v>
      </c>
      <c r="AB116" s="434" t="s">
        <v>60</v>
      </c>
      <c r="AC116" s="434" t="s">
        <v>60</v>
      </c>
      <c r="AD116" s="434" t="s">
        <v>61</v>
      </c>
      <c r="AE116" s="434" t="s">
        <v>60</v>
      </c>
      <c r="AF116" s="434" t="s">
        <v>60</v>
      </c>
      <c r="AG116" s="434" t="s">
        <v>61</v>
      </c>
      <c r="AH116" s="434" t="s">
        <v>61</v>
      </c>
      <c r="AI116" s="434" t="s">
        <v>61</v>
      </c>
      <c r="AJ116" s="434" t="s">
        <v>61</v>
      </c>
      <c r="AK116" s="434" t="s">
        <v>61</v>
      </c>
      <c r="AL116" s="434" t="s">
        <v>61</v>
      </c>
      <c r="AM116" s="434" t="s">
        <v>61</v>
      </c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</row>
    <row r="117" spans="1:100" s="9" customFormat="1" ht="12.75" hidden="1" x14ac:dyDescent="0.2">
      <c r="A117" s="183"/>
      <c r="B117" s="51" t="s">
        <v>131</v>
      </c>
      <c r="C117" s="8"/>
      <c r="D117" s="561"/>
      <c r="E117" s="30"/>
      <c r="F117" s="72"/>
      <c r="G117" s="71">
        <f t="shared" ref="G117:G122" si="18">D117</f>
        <v>0</v>
      </c>
      <c r="H117" s="69"/>
      <c r="I117" s="69"/>
      <c r="J117" s="69"/>
      <c r="K117" s="69"/>
      <c r="L117" s="69"/>
      <c r="M117" s="69"/>
      <c r="N117" s="575"/>
      <c r="O117" s="479"/>
      <c r="P117" s="479"/>
      <c r="Q117" s="479"/>
      <c r="R117" s="182"/>
      <c r="S117" s="468">
        <f t="shared" si="16"/>
        <v>0</v>
      </c>
      <c r="T117" s="182"/>
      <c r="U117" s="182"/>
      <c r="V117" s="434" t="s">
        <v>61</v>
      </c>
      <c r="W117" s="434" t="s">
        <v>61</v>
      </c>
      <c r="X117" s="434" t="s">
        <v>61</v>
      </c>
      <c r="Y117" s="434" t="s">
        <v>61</v>
      </c>
      <c r="Z117" s="434" t="s">
        <v>60</v>
      </c>
      <c r="AA117" s="434" t="s">
        <v>61</v>
      </c>
      <c r="AB117" s="434" t="s">
        <v>61</v>
      </c>
      <c r="AC117" s="434" t="s">
        <v>61</v>
      </c>
      <c r="AD117" s="434" t="s">
        <v>61</v>
      </c>
      <c r="AE117" s="434" t="s">
        <v>61</v>
      </c>
      <c r="AF117" s="434" t="s">
        <v>60</v>
      </c>
      <c r="AG117" s="434" t="s">
        <v>61</v>
      </c>
      <c r="AH117" s="434" t="s">
        <v>61</v>
      </c>
      <c r="AI117" s="434" t="s">
        <v>61</v>
      </c>
      <c r="AJ117" s="434" t="s">
        <v>61</v>
      </c>
      <c r="AK117" s="434" t="s">
        <v>61</v>
      </c>
      <c r="AL117" s="434" t="s">
        <v>61</v>
      </c>
      <c r="AM117" s="434" t="s">
        <v>61</v>
      </c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</row>
    <row r="118" spans="1:100" s="9" customFormat="1" ht="12.75" x14ac:dyDescent="0.2">
      <c r="A118" s="183"/>
      <c r="B118" s="268" t="s">
        <v>93</v>
      </c>
      <c r="C118" s="8"/>
      <c r="D118" s="538"/>
      <c r="E118" s="30"/>
      <c r="F118" s="72"/>
      <c r="G118" s="71">
        <f t="shared" si="18"/>
        <v>0</v>
      </c>
      <c r="H118" s="69"/>
      <c r="I118" s="69"/>
      <c r="J118" s="69"/>
      <c r="K118" s="69"/>
      <c r="L118" s="69"/>
      <c r="M118" s="69"/>
      <c r="N118" s="261"/>
      <c r="O118" s="479"/>
      <c r="P118" s="479"/>
      <c r="Q118" s="479"/>
      <c r="R118" s="182"/>
      <c r="S118" s="466">
        <f t="shared" si="16"/>
        <v>0</v>
      </c>
      <c r="T118" s="182"/>
      <c r="U118" s="182"/>
      <c r="V118" s="433" t="s">
        <v>60</v>
      </c>
      <c r="W118" s="434" t="s">
        <v>60</v>
      </c>
      <c r="X118" s="434" t="s">
        <v>60</v>
      </c>
      <c r="Y118" s="434" t="s">
        <v>60</v>
      </c>
      <c r="Z118" s="434" t="s">
        <v>60</v>
      </c>
      <c r="AA118" s="434" t="s">
        <v>60</v>
      </c>
      <c r="AB118" s="434" t="s">
        <v>60</v>
      </c>
      <c r="AC118" s="434" t="s">
        <v>60</v>
      </c>
      <c r="AD118" s="434" t="s">
        <v>60</v>
      </c>
      <c r="AE118" s="434" t="s">
        <v>60</v>
      </c>
      <c r="AF118" s="434" t="s">
        <v>60</v>
      </c>
      <c r="AG118" s="434" t="s">
        <v>60</v>
      </c>
      <c r="AH118" s="434" t="s">
        <v>61</v>
      </c>
      <c r="AI118" s="434" t="s">
        <v>60</v>
      </c>
      <c r="AJ118" s="434" t="s">
        <v>61</v>
      </c>
      <c r="AK118" s="434" t="s">
        <v>61</v>
      </c>
      <c r="AL118" s="434" t="s">
        <v>60</v>
      </c>
      <c r="AM118" s="434" t="s">
        <v>60</v>
      </c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</row>
    <row r="119" spans="1:100" s="9" customFormat="1" ht="12.75" x14ac:dyDescent="0.2">
      <c r="A119" s="183"/>
      <c r="B119" s="268" t="s">
        <v>78</v>
      </c>
      <c r="C119" s="8"/>
      <c r="D119" s="538"/>
      <c r="E119" s="30"/>
      <c r="F119" s="72"/>
      <c r="G119" s="71">
        <f t="shared" si="18"/>
        <v>0</v>
      </c>
      <c r="H119" s="69"/>
      <c r="I119" s="69"/>
      <c r="J119" s="69"/>
      <c r="K119" s="69"/>
      <c r="L119" s="69"/>
      <c r="M119" s="69"/>
      <c r="N119" s="261"/>
      <c r="O119" s="479"/>
      <c r="P119" s="479"/>
      <c r="Q119" s="479"/>
      <c r="R119" s="182"/>
      <c r="S119" s="466">
        <f t="shared" si="16"/>
        <v>0</v>
      </c>
      <c r="T119" s="182"/>
      <c r="U119" s="182"/>
      <c r="V119" s="433" t="s">
        <v>60</v>
      </c>
      <c r="W119" s="434" t="s">
        <v>60</v>
      </c>
      <c r="X119" s="434" t="s">
        <v>60</v>
      </c>
      <c r="Y119" s="434" t="s">
        <v>60</v>
      </c>
      <c r="Z119" s="434" t="s">
        <v>60</v>
      </c>
      <c r="AA119" s="434" t="s">
        <v>60</v>
      </c>
      <c r="AB119" s="434" t="s">
        <v>60</v>
      </c>
      <c r="AC119" s="434" t="s">
        <v>60</v>
      </c>
      <c r="AD119" s="434" t="s">
        <v>60</v>
      </c>
      <c r="AE119" s="434" t="s">
        <v>60</v>
      </c>
      <c r="AF119" s="434" t="s">
        <v>60</v>
      </c>
      <c r="AG119" s="434" t="s">
        <v>60</v>
      </c>
      <c r="AH119" s="434" t="s">
        <v>61</v>
      </c>
      <c r="AI119" s="434" t="s">
        <v>60</v>
      </c>
      <c r="AJ119" s="434" t="s">
        <v>61</v>
      </c>
      <c r="AK119" s="434" t="s">
        <v>61</v>
      </c>
      <c r="AL119" s="434" t="s">
        <v>60</v>
      </c>
      <c r="AM119" s="434" t="s">
        <v>60</v>
      </c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</row>
    <row r="120" spans="1:100" s="9" customFormat="1" ht="12.75" hidden="1" x14ac:dyDescent="0.2">
      <c r="A120" s="183"/>
      <c r="B120" s="60" t="s">
        <v>139</v>
      </c>
      <c r="C120" s="8"/>
      <c r="D120" s="562"/>
      <c r="E120" s="30"/>
      <c r="F120" s="72"/>
      <c r="G120" s="71">
        <f t="shared" si="18"/>
        <v>0</v>
      </c>
      <c r="H120" s="69"/>
      <c r="I120" s="69"/>
      <c r="J120" s="69"/>
      <c r="K120" s="69"/>
      <c r="L120" s="69"/>
      <c r="M120" s="69"/>
      <c r="N120" s="575"/>
      <c r="O120" s="479"/>
      <c r="P120" s="479"/>
      <c r="Q120" s="479"/>
      <c r="R120" s="182"/>
      <c r="S120" s="459">
        <f t="shared" si="16"/>
        <v>0</v>
      </c>
      <c r="T120" s="182"/>
      <c r="U120" s="182"/>
      <c r="V120" s="433" t="s">
        <v>60</v>
      </c>
      <c r="W120" s="434" t="s">
        <v>61</v>
      </c>
      <c r="X120" s="434" t="s">
        <v>60</v>
      </c>
      <c r="Y120" s="434" t="s">
        <v>60</v>
      </c>
      <c r="Z120" s="434" t="s">
        <v>60</v>
      </c>
      <c r="AA120" s="434" t="s">
        <v>60</v>
      </c>
      <c r="AB120" s="434" t="s">
        <v>60</v>
      </c>
      <c r="AC120" s="434" t="s">
        <v>60</v>
      </c>
      <c r="AD120" s="434" t="s">
        <v>61</v>
      </c>
      <c r="AE120" s="434" t="s">
        <v>60</v>
      </c>
      <c r="AF120" s="434" t="s">
        <v>60</v>
      </c>
      <c r="AG120" s="434" t="s">
        <v>60</v>
      </c>
      <c r="AH120" s="434" t="s">
        <v>61</v>
      </c>
      <c r="AI120" s="434" t="s">
        <v>60</v>
      </c>
      <c r="AJ120" s="434" t="s">
        <v>60</v>
      </c>
      <c r="AK120" s="434" t="s">
        <v>60</v>
      </c>
      <c r="AL120" s="434" t="s">
        <v>60</v>
      </c>
      <c r="AM120" s="434" t="s">
        <v>60</v>
      </c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</row>
    <row r="121" spans="1:100" s="9" customFormat="1" ht="13.9" customHeight="1" x14ac:dyDescent="0.2">
      <c r="A121" s="183"/>
      <c r="B121" s="268" t="s">
        <v>37</v>
      </c>
      <c r="C121" s="8"/>
      <c r="D121" s="547">
        <f>'Beiblatt Gemeinkosten'!D97</f>
        <v>0</v>
      </c>
      <c r="E121" s="30"/>
      <c r="F121" s="72"/>
      <c r="G121" s="71">
        <f t="shared" si="18"/>
        <v>0</v>
      </c>
      <c r="H121" s="69"/>
      <c r="I121" s="69"/>
      <c r="J121" s="69"/>
      <c r="K121" s="69"/>
      <c r="L121" s="69"/>
      <c r="M121" s="69"/>
      <c r="N121" s="265" t="s">
        <v>42</v>
      </c>
      <c r="O121" s="479"/>
      <c r="P121" s="479"/>
      <c r="Q121" s="479"/>
      <c r="R121" s="182"/>
      <c r="S121" s="466">
        <f t="shared" si="16"/>
        <v>0</v>
      </c>
      <c r="T121" s="182"/>
      <c r="U121" s="182"/>
      <c r="V121" s="433" t="s">
        <v>60</v>
      </c>
      <c r="W121" s="434" t="s">
        <v>60</v>
      </c>
      <c r="X121" s="434" t="s">
        <v>60</v>
      </c>
      <c r="Y121" s="434" t="s">
        <v>60</v>
      </c>
      <c r="Z121" s="434" t="s">
        <v>60</v>
      </c>
      <c r="AA121" s="434" t="s">
        <v>60</v>
      </c>
      <c r="AB121" s="434" t="s">
        <v>60</v>
      </c>
      <c r="AC121" s="434" t="s">
        <v>60</v>
      </c>
      <c r="AD121" s="434" t="s">
        <v>60</v>
      </c>
      <c r="AE121" s="434" t="s">
        <v>60</v>
      </c>
      <c r="AF121" s="434" t="s">
        <v>60</v>
      </c>
      <c r="AG121" s="434" t="s">
        <v>60</v>
      </c>
      <c r="AH121" s="434" t="s">
        <v>60</v>
      </c>
      <c r="AI121" s="434" t="s">
        <v>60</v>
      </c>
      <c r="AJ121" s="434" t="s">
        <v>60</v>
      </c>
      <c r="AK121" s="434" t="s">
        <v>60</v>
      </c>
      <c r="AL121" s="434" t="s">
        <v>60</v>
      </c>
      <c r="AM121" s="434" t="s">
        <v>60</v>
      </c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</row>
    <row r="122" spans="1:100" s="9" customFormat="1" ht="13.5" thickBot="1" x14ac:dyDescent="0.25">
      <c r="A122" s="183"/>
      <c r="B122" s="266" t="s">
        <v>32</v>
      </c>
      <c r="C122" s="475"/>
      <c r="D122" s="66"/>
      <c r="E122" s="476"/>
      <c r="F122" s="460"/>
      <c r="G122" s="440">
        <f t="shared" si="18"/>
        <v>0</v>
      </c>
      <c r="H122" s="69"/>
      <c r="I122" s="69"/>
      <c r="J122" s="69"/>
      <c r="K122" s="69"/>
      <c r="L122" s="69"/>
      <c r="M122" s="69"/>
      <c r="N122" s="235"/>
      <c r="O122" s="101"/>
      <c r="P122" s="101"/>
      <c r="Q122" s="101"/>
      <c r="R122" s="182"/>
      <c r="S122" s="471">
        <f t="shared" si="16"/>
        <v>0</v>
      </c>
      <c r="T122" s="182"/>
      <c r="U122" s="182"/>
      <c r="V122" s="433" t="s">
        <v>60</v>
      </c>
      <c r="W122" s="434" t="s">
        <v>60</v>
      </c>
      <c r="X122" s="434" t="s">
        <v>60</v>
      </c>
      <c r="Y122" s="434" t="s">
        <v>60</v>
      </c>
      <c r="Z122" s="434" t="s">
        <v>60</v>
      </c>
      <c r="AA122" s="434" t="s">
        <v>60</v>
      </c>
      <c r="AB122" s="434" t="s">
        <v>60</v>
      </c>
      <c r="AC122" s="434" t="s">
        <v>60</v>
      </c>
      <c r="AD122" s="434" t="s">
        <v>60</v>
      </c>
      <c r="AE122" s="434" t="s">
        <v>60</v>
      </c>
      <c r="AF122" s="434" t="s">
        <v>60</v>
      </c>
      <c r="AG122" s="434" t="s">
        <v>60</v>
      </c>
      <c r="AH122" s="434" t="s">
        <v>60</v>
      </c>
      <c r="AI122" s="434" t="s">
        <v>60</v>
      </c>
      <c r="AJ122" s="434" t="s">
        <v>60</v>
      </c>
      <c r="AK122" s="434" t="s">
        <v>60</v>
      </c>
      <c r="AL122" s="434" t="s">
        <v>60</v>
      </c>
      <c r="AM122" s="434" t="s">
        <v>60</v>
      </c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</row>
    <row r="123" spans="1:100" s="9" customFormat="1" ht="18.75" customHeight="1" x14ac:dyDescent="0.2">
      <c r="A123" s="183"/>
      <c r="B123" s="186"/>
      <c r="C123" s="5"/>
      <c r="D123" s="42"/>
      <c r="E123" s="39"/>
      <c r="F123" s="42"/>
      <c r="G123" s="42"/>
      <c r="H123" s="42"/>
      <c r="I123" s="42"/>
      <c r="J123" s="42"/>
      <c r="K123" s="42"/>
      <c r="L123" s="42"/>
      <c r="M123" s="42"/>
      <c r="N123" s="17"/>
      <c r="O123" s="17"/>
      <c r="P123" s="17"/>
      <c r="Q123" s="17"/>
      <c r="R123" s="183"/>
      <c r="S123" s="332"/>
      <c r="T123" s="183"/>
      <c r="U123" s="183"/>
      <c r="V123" s="31"/>
      <c r="W123" s="181"/>
      <c r="X123" s="183"/>
      <c r="Y123" s="183"/>
      <c r="Z123" s="183"/>
      <c r="AA123" s="183"/>
      <c r="AB123" s="183"/>
      <c r="AC123" s="183"/>
      <c r="AD123" s="183"/>
      <c r="AE123" s="183"/>
      <c r="AF123" s="187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</row>
    <row r="124" spans="1:100" ht="18.75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80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58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.75" customHeight="1" x14ac:dyDescent="0.25">
      <c r="A125" s="6"/>
      <c r="B125" s="6"/>
      <c r="C125" s="6"/>
      <c r="N125" s="20"/>
      <c r="R125" s="21"/>
      <c r="S125" s="180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58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.75" customHeight="1" x14ac:dyDescent="0.25">
      <c r="A126" s="6"/>
      <c r="B126" s="6"/>
      <c r="C126" s="6"/>
      <c r="N126" s="20"/>
      <c r="R126" s="21"/>
      <c r="S126" s="180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8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.75" customHeight="1" x14ac:dyDescent="0.25">
      <c r="A127" s="6"/>
      <c r="B127" s="6"/>
      <c r="C127" s="6"/>
      <c r="N127" s="20"/>
      <c r="R127" s="21"/>
      <c r="S127" s="180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58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.75" customHeight="1" x14ac:dyDescent="0.25">
      <c r="A128" s="6"/>
      <c r="B128" s="6"/>
      <c r="C128" s="6"/>
      <c r="N128" s="20"/>
      <c r="R128" s="21"/>
      <c r="S128" s="180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58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.75" customHeight="1" x14ac:dyDescent="0.25">
      <c r="A129" s="6"/>
      <c r="B129" s="6"/>
      <c r="C129" s="6"/>
      <c r="N129" s="20"/>
      <c r="R129" s="21"/>
      <c r="S129" s="180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58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.75" customHeight="1" x14ac:dyDescent="0.25">
      <c r="A130" s="6"/>
      <c r="B130" s="6"/>
      <c r="C130" s="6"/>
      <c r="N130" s="20"/>
      <c r="R130" s="21"/>
      <c r="S130" s="180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58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.75" customHeight="1" x14ac:dyDescent="0.25">
      <c r="A131" s="6"/>
      <c r="B131" s="6"/>
      <c r="C131" s="6"/>
      <c r="N131" s="20"/>
      <c r="R131" s="21"/>
      <c r="S131" s="180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58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.75" customHeight="1" x14ac:dyDescent="0.25">
      <c r="A132" s="6"/>
      <c r="B132" s="6"/>
      <c r="C132" s="6"/>
      <c r="N132" s="20"/>
      <c r="R132" s="21"/>
      <c r="S132" s="180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58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.75" customHeight="1" x14ac:dyDescent="0.25">
      <c r="A133" s="6"/>
      <c r="B133" s="6"/>
      <c r="C133" s="6"/>
      <c r="N133" s="20"/>
      <c r="R133" s="21"/>
      <c r="S133" s="180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58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.75" customHeight="1" x14ac:dyDescent="0.25">
      <c r="A134" s="6"/>
      <c r="B134" s="6"/>
      <c r="C134" s="6"/>
      <c r="N134" s="20"/>
      <c r="R134" s="21"/>
      <c r="S134" s="180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58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.75" customHeight="1" x14ac:dyDescent="0.25">
      <c r="A135" s="6"/>
      <c r="B135" s="6"/>
      <c r="C135" s="6"/>
      <c r="N135" s="20"/>
      <c r="R135" s="21"/>
      <c r="S135" s="180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58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.75" customHeight="1" x14ac:dyDescent="0.25">
      <c r="A136" s="6"/>
      <c r="B136" s="6"/>
      <c r="C136" s="6"/>
      <c r="N136" s="20"/>
      <c r="R136" s="21"/>
      <c r="S136" s="180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58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.75" customHeight="1" x14ac:dyDescent="0.25">
      <c r="A137" s="6"/>
      <c r="B137" s="6"/>
      <c r="C137" s="6"/>
      <c r="N137" s="20"/>
      <c r="R137" s="21"/>
      <c r="S137" s="180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58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.75" customHeight="1" x14ac:dyDescent="0.25">
      <c r="A138" s="6"/>
      <c r="B138" s="6"/>
      <c r="C138" s="6"/>
      <c r="N138" s="20"/>
      <c r="R138" s="21"/>
      <c r="S138" s="180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58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.75" customHeight="1" x14ac:dyDescent="0.25">
      <c r="A139" s="6"/>
      <c r="B139" s="6"/>
      <c r="C139" s="6"/>
      <c r="N139" s="20"/>
      <c r="R139" s="21"/>
      <c r="S139" s="180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58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.75" customHeight="1" x14ac:dyDescent="0.25">
      <c r="A140" s="6"/>
      <c r="B140" s="6"/>
      <c r="C140" s="6"/>
      <c r="N140" s="20"/>
      <c r="R140" s="21"/>
      <c r="S140" s="180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58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.75" customHeight="1" x14ac:dyDescent="0.25">
      <c r="A141" s="6"/>
      <c r="B141" s="6"/>
      <c r="C141" s="6"/>
      <c r="N141" s="20"/>
      <c r="R141" s="21"/>
      <c r="S141" s="180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58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.75" customHeight="1" x14ac:dyDescent="0.25">
      <c r="A142" s="6"/>
      <c r="B142" s="6"/>
      <c r="C142" s="6"/>
      <c r="N142" s="20"/>
      <c r="R142" s="21"/>
      <c r="S142" s="180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58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.75" customHeight="1" x14ac:dyDescent="0.25">
      <c r="A143" s="6"/>
      <c r="B143" s="6"/>
      <c r="C143" s="6"/>
      <c r="N143" s="20"/>
      <c r="R143" s="21"/>
      <c r="S143" s="180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58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.75" customHeight="1" x14ac:dyDescent="0.25">
      <c r="A144" s="6"/>
      <c r="B144" s="6"/>
      <c r="C144" s="6"/>
      <c r="N144" s="20"/>
      <c r="R144" s="21"/>
      <c r="S144" s="180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58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.75" customHeight="1" x14ac:dyDescent="0.25">
      <c r="A145" s="6"/>
      <c r="B145" s="6"/>
      <c r="C145" s="6"/>
      <c r="N145" s="20"/>
      <c r="R145" s="21"/>
      <c r="S145" s="180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58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.75" customHeight="1" x14ac:dyDescent="0.25">
      <c r="A146" s="6"/>
      <c r="B146" s="6"/>
      <c r="C146" s="6"/>
      <c r="N146" s="20"/>
      <c r="R146" s="21"/>
      <c r="S146" s="180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58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.75" customHeight="1" x14ac:dyDescent="0.25">
      <c r="A147" s="6"/>
      <c r="B147" s="6"/>
      <c r="C147" s="6"/>
      <c r="N147" s="20"/>
      <c r="R147" s="21"/>
      <c r="S147" s="180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58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.75" customHeight="1" x14ac:dyDescent="0.25">
      <c r="A148" s="6"/>
      <c r="B148" s="6"/>
      <c r="C148" s="6"/>
      <c r="N148" s="20"/>
      <c r="R148" s="21"/>
      <c r="S148" s="180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58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.75" customHeight="1" x14ac:dyDescent="0.25">
      <c r="A149" s="6"/>
      <c r="B149" s="6"/>
      <c r="C149" s="6"/>
      <c r="N149" s="20"/>
      <c r="R149" s="21"/>
      <c r="S149" s="180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58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.75" customHeight="1" x14ac:dyDescent="0.25">
      <c r="A150" s="6"/>
      <c r="B150" s="6"/>
      <c r="C150" s="6"/>
      <c r="N150" s="20"/>
      <c r="R150" s="21"/>
      <c r="S150" s="180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58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.75" customHeight="1" x14ac:dyDescent="0.25">
      <c r="A151" s="6"/>
      <c r="B151" s="6"/>
      <c r="C151" s="6"/>
      <c r="N151" s="20"/>
      <c r="R151" s="21"/>
      <c r="S151" s="180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58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.75" customHeight="1" x14ac:dyDescent="0.25">
      <c r="A152" s="6"/>
      <c r="B152" s="6"/>
      <c r="C152" s="6"/>
      <c r="N152" s="20"/>
      <c r="R152" s="21"/>
      <c r="S152" s="180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58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.75" customHeight="1" x14ac:dyDescent="0.25">
      <c r="A153" s="6"/>
      <c r="B153" s="6"/>
      <c r="C153" s="6"/>
      <c r="N153" s="20"/>
      <c r="R153" s="21"/>
      <c r="S153" s="180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58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.75" customHeight="1" x14ac:dyDescent="0.25">
      <c r="A154" s="6"/>
      <c r="B154" s="6"/>
      <c r="C154" s="6"/>
      <c r="N154" s="20"/>
      <c r="R154" s="21"/>
      <c r="S154" s="180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58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.75" customHeight="1" x14ac:dyDescent="0.25">
      <c r="A155" s="6"/>
      <c r="B155" s="6"/>
      <c r="C155" s="6"/>
      <c r="N155" s="20"/>
      <c r="R155" s="21"/>
      <c r="S155" s="180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58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.75" customHeight="1" x14ac:dyDescent="0.25">
      <c r="A156" s="6"/>
      <c r="B156" s="6"/>
      <c r="C156" s="6"/>
      <c r="N156" s="20"/>
      <c r="R156" s="21"/>
      <c r="S156" s="180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58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.75" customHeight="1" x14ac:dyDescent="0.25">
      <c r="A157" s="6"/>
      <c r="B157" s="6"/>
      <c r="C157" s="6"/>
      <c r="N157" s="20"/>
      <c r="R157" s="21"/>
      <c r="S157" s="180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58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.75" customHeight="1" x14ac:dyDescent="0.25">
      <c r="A158" s="6"/>
      <c r="B158" s="6"/>
      <c r="C158" s="6"/>
      <c r="N158" s="20"/>
      <c r="R158" s="21"/>
      <c r="S158" s="180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58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.75" customHeight="1" x14ac:dyDescent="0.25">
      <c r="A159" s="6"/>
      <c r="B159" s="6"/>
      <c r="C159" s="6"/>
      <c r="N159" s="20"/>
      <c r="R159" s="21"/>
      <c r="S159" s="180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58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.75" customHeight="1" x14ac:dyDescent="0.25">
      <c r="A160" s="6"/>
      <c r="B160" s="6"/>
      <c r="C160" s="6"/>
      <c r="N160" s="20"/>
      <c r="R160" s="21"/>
      <c r="S160" s="180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58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.75" customHeight="1" x14ac:dyDescent="0.25">
      <c r="A161" s="6"/>
      <c r="B161" s="6"/>
      <c r="C161" s="6"/>
      <c r="N161" s="20"/>
      <c r="R161" s="21"/>
      <c r="S161" s="180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58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.75" customHeight="1" x14ac:dyDescent="0.25">
      <c r="A162" s="6"/>
      <c r="B162" s="6"/>
      <c r="C162" s="6"/>
      <c r="N162" s="20"/>
      <c r="R162" s="21"/>
      <c r="S162" s="180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58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.75" customHeight="1" x14ac:dyDescent="0.25">
      <c r="A163" s="6"/>
      <c r="B163" s="6"/>
      <c r="C163" s="6"/>
      <c r="N163" s="20"/>
      <c r="R163" s="21"/>
      <c r="S163" s="180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58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.75" customHeight="1" x14ac:dyDescent="0.25">
      <c r="A164" s="6"/>
      <c r="B164" s="6"/>
      <c r="C164" s="6"/>
      <c r="N164" s="20"/>
      <c r="R164" s="21"/>
      <c r="S164" s="180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58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.75" customHeight="1" x14ac:dyDescent="0.25">
      <c r="A165" s="6"/>
      <c r="B165" s="6"/>
      <c r="C165" s="6"/>
      <c r="N165" s="20"/>
      <c r="R165" s="21"/>
      <c r="S165" s="180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58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.75" customHeight="1" x14ac:dyDescent="0.25">
      <c r="A166" s="6"/>
      <c r="B166" s="6"/>
      <c r="C166" s="6"/>
      <c r="N166" s="20"/>
      <c r="R166" s="21"/>
      <c r="S166" s="180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58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.75" customHeight="1" x14ac:dyDescent="0.25">
      <c r="A167" s="6"/>
      <c r="B167" s="6"/>
      <c r="C167" s="6"/>
      <c r="N167" s="20"/>
      <c r="R167" s="21"/>
      <c r="S167" s="180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58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.75" customHeight="1" x14ac:dyDescent="0.25">
      <c r="A168" s="6"/>
      <c r="B168" s="6"/>
      <c r="C168" s="6"/>
      <c r="N168" s="20"/>
      <c r="R168" s="21"/>
      <c r="S168" s="180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58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.75" customHeight="1" x14ac:dyDescent="0.25">
      <c r="A169" s="6"/>
      <c r="B169" s="6"/>
      <c r="C169" s="6"/>
      <c r="N169" s="20"/>
      <c r="R169" s="21"/>
      <c r="S169" s="180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58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.75" customHeight="1" x14ac:dyDescent="0.25">
      <c r="A170" s="6"/>
      <c r="B170" s="6"/>
      <c r="C170" s="6"/>
      <c r="N170" s="20"/>
      <c r="R170" s="21"/>
      <c r="S170" s="180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58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.75" customHeight="1" x14ac:dyDescent="0.25">
      <c r="A171" s="6"/>
      <c r="B171" s="6"/>
      <c r="C171" s="6"/>
      <c r="N171" s="20"/>
      <c r="R171" s="21"/>
      <c r="S171" s="180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58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.75" customHeight="1" x14ac:dyDescent="0.25">
      <c r="A172" s="6"/>
      <c r="B172" s="6"/>
      <c r="C172" s="6"/>
      <c r="N172" s="20"/>
      <c r="R172" s="21"/>
      <c r="S172" s="180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58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.75" customHeight="1" x14ac:dyDescent="0.25">
      <c r="A173" s="6"/>
      <c r="B173" s="6"/>
      <c r="C173" s="6"/>
      <c r="N173" s="20"/>
      <c r="R173" s="21"/>
      <c r="S173" s="180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58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.75" customHeight="1" x14ac:dyDescent="0.25">
      <c r="A174" s="6"/>
      <c r="B174" s="6"/>
      <c r="C174" s="6"/>
      <c r="N174" s="20"/>
      <c r="R174" s="21"/>
      <c r="S174" s="180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58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.75" customHeight="1" x14ac:dyDescent="0.25">
      <c r="A175" s="6"/>
      <c r="B175" s="6"/>
      <c r="C175" s="6"/>
      <c r="N175" s="20"/>
      <c r="R175" s="21"/>
      <c r="S175" s="180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58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.75" customHeight="1" x14ac:dyDescent="0.25">
      <c r="A176" s="6"/>
      <c r="B176" s="6"/>
      <c r="C176" s="6"/>
      <c r="N176" s="20"/>
      <c r="R176" s="21"/>
      <c r="S176" s="180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58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.75" customHeight="1" x14ac:dyDescent="0.25">
      <c r="A177" s="6"/>
      <c r="B177" s="6"/>
      <c r="C177" s="6"/>
      <c r="N177" s="20"/>
      <c r="R177" s="21"/>
      <c r="S177" s="180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58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.75" customHeight="1" x14ac:dyDescent="0.25">
      <c r="A178" s="6"/>
      <c r="B178" s="6"/>
      <c r="C178" s="6"/>
      <c r="N178" s="20"/>
      <c r="R178" s="21"/>
      <c r="S178" s="180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58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.75" customHeight="1" x14ac:dyDescent="0.25">
      <c r="A179" s="6"/>
      <c r="B179" s="6"/>
      <c r="C179" s="6"/>
      <c r="N179" s="20"/>
      <c r="R179" s="21"/>
      <c r="S179" s="180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58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.75" customHeight="1" x14ac:dyDescent="0.25">
      <c r="A180" s="6"/>
      <c r="B180" s="6"/>
      <c r="C180" s="6"/>
      <c r="N180" s="20"/>
      <c r="R180" s="21"/>
      <c r="S180" s="180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58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.75" customHeight="1" x14ac:dyDescent="0.25">
      <c r="A181" s="6"/>
      <c r="B181" s="6"/>
      <c r="C181" s="6"/>
      <c r="N181" s="20"/>
      <c r="R181" s="21"/>
      <c r="S181" s="180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58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.75" customHeight="1" x14ac:dyDescent="0.25">
      <c r="A182" s="6"/>
      <c r="B182" s="6"/>
      <c r="C182" s="6"/>
      <c r="N182" s="20"/>
      <c r="R182" s="21"/>
      <c r="S182" s="180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58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.75" customHeight="1" x14ac:dyDescent="0.25">
      <c r="A183" s="6"/>
      <c r="B183" s="6"/>
      <c r="C183" s="6"/>
      <c r="N183" s="20"/>
      <c r="R183" s="21"/>
      <c r="S183" s="180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58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.75" customHeight="1" x14ac:dyDescent="0.25">
      <c r="A184" s="6"/>
      <c r="B184" s="6"/>
      <c r="C184" s="6"/>
      <c r="N184" s="20"/>
      <c r="R184" s="21"/>
      <c r="S184" s="180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58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.75" customHeight="1" x14ac:dyDescent="0.25">
      <c r="A185" s="6"/>
      <c r="B185" s="6"/>
      <c r="C185" s="6"/>
      <c r="N185" s="20"/>
      <c r="R185" s="21"/>
      <c r="S185" s="180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58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.75" customHeight="1" x14ac:dyDescent="0.25">
      <c r="A186" s="6"/>
      <c r="B186" s="6"/>
      <c r="C186" s="6"/>
      <c r="N186" s="20"/>
      <c r="R186" s="21"/>
      <c r="S186" s="180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58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.75" customHeight="1" x14ac:dyDescent="0.25">
      <c r="A187" s="6"/>
      <c r="B187" s="6"/>
      <c r="C187" s="6"/>
      <c r="N187" s="20"/>
      <c r="R187" s="21"/>
      <c r="S187" s="180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8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.75" customHeight="1" x14ac:dyDescent="0.25">
      <c r="A188" s="6"/>
      <c r="B188" s="6"/>
      <c r="C188" s="6"/>
      <c r="N188" s="20"/>
      <c r="R188" s="21"/>
      <c r="S188" s="180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58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.75" customHeight="1" x14ac:dyDescent="0.25">
      <c r="A189" s="6"/>
      <c r="B189" s="6"/>
      <c r="C189" s="6"/>
      <c r="N189" s="20"/>
      <c r="R189" s="21"/>
      <c r="S189" s="180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58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.75" customHeight="1" x14ac:dyDescent="0.25">
      <c r="A190" s="6"/>
      <c r="B190" s="6"/>
      <c r="C190" s="6"/>
      <c r="N190" s="20"/>
      <c r="R190" s="21"/>
      <c r="S190" s="180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58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.75" customHeight="1" x14ac:dyDescent="0.25">
      <c r="A191" s="6"/>
      <c r="B191" s="6"/>
      <c r="C191" s="6"/>
      <c r="N191" s="20"/>
      <c r="R191" s="21"/>
      <c r="S191" s="180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58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.75" customHeight="1" x14ac:dyDescent="0.25">
      <c r="A192" s="6"/>
      <c r="B192" s="6"/>
      <c r="C192" s="6"/>
      <c r="N192" s="20"/>
      <c r="R192" s="21"/>
      <c r="S192" s="180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58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.75" customHeight="1" x14ac:dyDescent="0.25">
      <c r="A193" s="6"/>
      <c r="B193" s="6"/>
      <c r="C193" s="6"/>
      <c r="N193" s="20"/>
      <c r="R193" s="21"/>
      <c r="S193" s="180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58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.75" customHeight="1" x14ac:dyDescent="0.25">
      <c r="A194" s="6"/>
      <c r="B194" s="6"/>
      <c r="C194" s="6"/>
      <c r="N194" s="20"/>
      <c r="R194" s="21"/>
      <c r="S194" s="180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58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.75" customHeight="1" x14ac:dyDescent="0.25">
      <c r="A195" s="6"/>
      <c r="B195" s="6"/>
      <c r="C195" s="6"/>
      <c r="N195" s="20"/>
      <c r="R195" s="21"/>
      <c r="S195" s="180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58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.75" customHeight="1" x14ac:dyDescent="0.25">
      <c r="A196" s="6"/>
      <c r="B196" s="6"/>
      <c r="C196" s="6"/>
      <c r="N196" s="20"/>
      <c r="R196" s="21"/>
      <c r="S196" s="180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58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.75" customHeight="1" x14ac:dyDescent="0.25">
      <c r="A197" s="6"/>
      <c r="B197" s="6"/>
      <c r="C197" s="6"/>
      <c r="N197" s="20"/>
      <c r="R197" s="21"/>
      <c r="S197" s="180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58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.75" customHeight="1" x14ac:dyDescent="0.25">
      <c r="A198" s="6"/>
      <c r="B198" s="6"/>
      <c r="C198" s="6"/>
      <c r="N198" s="20"/>
      <c r="R198" s="21"/>
      <c r="S198" s="180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58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.75" customHeight="1" x14ac:dyDescent="0.25">
      <c r="A199" s="6"/>
      <c r="B199" s="6"/>
      <c r="C199" s="6"/>
      <c r="N199" s="20"/>
      <c r="R199" s="21"/>
      <c r="S199" s="180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58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.75" customHeight="1" x14ac:dyDescent="0.25">
      <c r="A200" s="6"/>
      <c r="B200" s="6"/>
      <c r="C200" s="6"/>
      <c r="N200" s="20"/>
      <c r="R200" s="21"/>
      <c r="S200" s="180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58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.75" customHeight="1" x14ac:dyDescent="0.25">
      <c r="A201" s="6"/>
      <c r="B201" s="6"/>
      <c r="C201" s="6"/>
      <c r="N201" s="20"/>
      <c r="R201" s="21"/>
      <c r="S201" s="180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58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.75" customHeight="1" x14ac:dyDescent="0.25">
      <c r="A202" s="6"/>
      <c r="B202" s="6"/>
      <c r="C202" s="6"/>
      <c r="N202" s="20"/>
      <c r="R202" s="21"/>
      <c r="S202" s="180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58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.75" customHeight="1" x14ac:dyDescent="0.25">
      <c r="A203" s="6"/>
      <c r="B203" s="6"/>
      <c r="C203" s="6"/>
      <c r="N203" s="20"/>
      <c r="R203" s="21"/>
      <c r="S203" s="180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58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.75" customHeight="1" x14ac:dyDescent="0.25">
      <c r="A204" s="6"/>
      <c r="B204" s="6"/>
      <c r="C204" s="6"/>
      <c r="N204" s="20"/>
      <c r="R204" s="21"/>
      <c r="S204" s="180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58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.75" customHeight="1" x14ac:dyDescent="0.25">
      <c r="A205" s="6"/>
      <c r="B205" s="6"/>
      <c r="C205" s="6"/>
      <c r="N205" s="20"/>
      <c r="R205" s="21"/>
      <c r="S205" s="180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58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.75" customHeight="1" x14ac:dyDescent="0.25">
      <c r="A206" s="6"/>
      <c r="B206" s="6"/>
      <c r="C206" s="6"/>
      <c r="N206" s="20"/>
      <c r="R206" s="21"/>
      <c r="S206" s="180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58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.75" customHeight="1" x14ac:dyDescent="0.25">
      <c r="A207" s="6"/>
      <c r="B207" s="6"/>
      <c r="C207" s="6"/>
      <c r="N207" s="20"/>
      <c r="R207" s="21"/>
      <c r="S207" s="180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58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.75" customHeight="1" x14ac:dyDescent="0.25">
      <c r="A208" s="6"/>
      <c r="B208" s="6"/>
      <c r="C208" s="6"/>
      <c r="N208" s="20"/>
      <c r="R208" s="21"/>
      <c r="S208" s="180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58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.75" customHeight="1" x14ac:dyDescent="0.25">
      <c r="A209" s="6"/>
      <c r="B209" s="6"/>
      <c r="C209" s="6"/>
      <c r="N209" s="20"/>
      <c r="R209" s="21"/>
      <c r="S209" s="180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58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.75" customHeight="1" x14ac:dyDescent="0.25">
      <c r="A210" s="6"/>
      <c r="B210" s="6"/>
      <c r="C210" s="6"/>
      <c r="N210" s="20"/>
      <c r="R210" s="21"/>
      <c r="S210" s="180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58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.75" customHeight="1" x14ac:dyDescent="0.25">
      <c r="A211" s="6"/>
      <c r="B211" s="6"/>
      <c r="C211" s="6"/>
      <c r="N211" s="20"/>
      <c r="R211" s="21"/>
      <c r="S211" s="180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58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.75" customHeight="1" x14ac:dyDescent="0.25">
      <c r="A212" s="6"/>
      <c r="B212" s="6"/>
      <c r="C212" s="6"/>
      <c r="N212" s="20"/>
      <c r="R212" s="21"/>
      <c r="S212" s="180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58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.75" customHeight="1" x14ac:dyDescent="0.25">
      <c r="A213" s="6"/>
      <c r="B213" s="6"/>
      <c r="C213" s="6"/>
      <c r="N213" s="20"/>
      <c r="R213" s="21"/>
      <c r="S213" s="180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58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.75" customHeight="1" x14ac:dyDescent="0.25">
      <c r="A214" s="6"/>
      <c r="B214" s="6"/>
      <c r="C214" s="6"/>
      <c r="N214" s="20"/>
      <c r="R214" s="21"/>
      <c r="S214" s="180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58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.75" customHeight="1" x14ac:dyDescent="0.25">
      <c r="A215" s="6"/>
      <c r="B215" s="6"/>
      <c r="C215" s="6"/>
      <c r="N215" s="20"/>
      <c r="R215" s="21"/>
      <c r="S215" s="180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58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.75" customHeight="1" x14ac:dyDescent="0.25">
      <c r="A216" s="6"/>
      <c r="B216" s="6"/>
      <c r="C216" s="6"/>
      <c r="N216" s="20"/>
      <c r="R216" s="21"/>
      <c r="S216" s="180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58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.75" customHeight="1" x14ac:dyDescent="0.25">
      <c r="A217" s="6"/>
      <c r="B217" s="6"/>
      <c r="C217" s="6"/>
      <c r="N217" s="20"/>
      <c r="R217" s="21"/>
      <c r="S217" s="180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58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.75" customHeight="1" x14ac:dyDescent="0.25">
      <c r="A218" s="6"/>
      <c r="B218" s="6"/>
      <c r="C218" s="6"/>
      <c r="N218" s="20"/>
      <c r="R218" s="21"/>
      <c r="S218" s="180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58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.75" customHeight="1" x14ac:dyDescent="0.25">
      <c r="A219" s="6"/>
      <c r="B219" s="6"/>
      <c r="C219" s="6"/>
      <c r="N219" s="20"/>
      <c r="R219" s="21"/>
      <c r="S219" s="180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58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.75" customHeight="1" x14ac:dyDescent="0.25">
      <c r="A220" s="6"/>
      <c r="B220" s="6"/>
      <c r="C220" s="6"/>
      <c r="N220" s="20"/>
      <c r="R220" s="21"/>
      <c r="S220" s="180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58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.75" customHeight="1" x14ac:dyDescent="0.25">
      <c r="A221" s="6"/>
      <c r="B221" s="6"/>
      <c r="C221" s="6"/>
      <c r="N221" s="20"/>
      <c r="R221" s="21"/>
      <c r="S221" s="180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58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.75" customHeight="1" x14ac:dyDescent="0.25">
      <c r="A222" s="6"/>
      <c r="B222" s="6"/>
      <c r="C222" s="6"/>
      <c r="N222" s="20"/>
      <c r="R222" s="21"/>
      <c r="S222" s="180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58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.75" customHeight="1" x14ac:dyDescent="0.25">
      <c r="A223" s="6"/>
      <c r="B223" s="6"/>
      <c r="C223" s="6"/>
      <c r="N223" s="20"/>
      <c r="R223" s="21"/>
      <c r="S223" s="180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58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.75" customHeight="1" x14ac:dyDescent="0.25">
      <c r="A224" s="6"/>
      <c r="B224" s="6"/>
      <c r="C224" s="6"/>
      <c r="N224" s="20"/>
      <c r="R224" s="21"/>
      <c r="S224" s="180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58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.75" customHeight="1" x14ac:dyDescent="0.25">
      <c r="A225" s="6"/>
      <c r="B225" s="6"/>
      <c r="C225" s="6"/>
      <c r="N225" s="20"/>
      <c r="R225" s="21"/>
      <c r="S225" s="180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58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.75" customHeight="1" x14ac:dyDescent="0.25">
      <c r="A226" s="6"/>
      <c r="B226" s="6"/>
      <c r="C226" s="6"/>
      <c r="N226" s="20"/>
      <c r="R226" s="21"/>
      <c r="S226" s="180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58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.75" customHeight="1" x14ac:dyDescent="0.25">
      <c r="A227" s="6"/>
      <c r="B227" s="6"/>
      <c r="C227" s="6"/>
      <c r="N227" s="20"/>
      <c r="R227" s="21"/>
      <c r="S227" s="180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58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.75" customHeight="1" x14ac:dyDescent="0.25">
      <c r="A228" s="6"/>
      <c r="B228" s="6"/>
      <c r="C228" s="6"/>
      <c r="N228" s="20"/>
      <c r="R228" s="21"/>
      <c r="S228" s="180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58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.75" customHeight="1" x14ac:dyDescent="0.25">
      <c r="A229" s="6"/>
      <c r="B229" s="6"/>
      <c r="C229" s="6"/>
      <c r="N229" s="20"/>
      <c r="R229" s="21"/>
      <c r="S229" s="180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58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.75" customHeight="1" x14ac:dyDescent="0.25">
      <c r="A230" s="6"/>
      <c r="B230" s="6"/>
      <c r="C230" s="6"/>
      <c r="N230" s="20"/>
      <c r="R230" s="21"/>
      <c r="S230" s="180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58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.75" customHeight="1" x14ac:dyDescent="0.25">
      <c r="A231" s="6"/>
      <c r="B231" s="6"/>
      <c r="C231" s="6"/>
      <c r="N231" s="20"/>
      <c r="R231" s="21"/>
      <c r="S231" s="180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58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.75" customHeight="1" x14ac:dyDescent="0.25">
      <c r="A232" s="6"/>
      <c r="B232" s="6"/>
      <c r="C232" s="6"/>
      <c r="N232" s="20"/>
      <c r="R232" s="21"/>
      <c r="S232" s="180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58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.75" customHeight="1" x14ac:dyDescent="0.25">
      <c r="A233" s="6"/>
      <c r="B233" s="6"/>
      <c r="C233" s="6"/>
      <c r="N233" s="20"/>
      <c r="R233" s="21"/>
      <c r="S233" s="180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58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.75" customHeight="1" x14ac:dyDescent="0.25">
      <c r="A234" s="6"/>
      <c r="B234" s="6"/>
      <c r="C234" s="6"/>
      <c r="N234" s="20"/>
      <c r="R234" s="21"/>
      <c r="S234" s="180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58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.75" customHeight="1" x14ac:dyDescent="0.25">
      <c r="A235" s="6"/>
      <c r="B235" s="6"/>
      <c r="C235" s="6"/>
      <c r="N235" s="20"/>
      <c r="R235" s="21"/>
      <c r="S235" s="180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58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.75" customHeight="1" x14ac:dyDescent="0.25">
      <c r="A236" s="6"/>
      <c r="B236" s="6"/>
      <c r="C236" s="6"/>
      <c r="N236" s="20"/>
      <c r="R236" s="21"/>
      <c r="S236" s="180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58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.75" customHeight="1" x14ac:dyDescent="0.25">
      <c r="A237" s="6"/>
      <c r="B237" s="6"/>
      <c r="C237" s="6"/>
      <c r="N237" s="20"/>
      <c r="R237" s="21"/>
      <c r="S237" s="180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58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.75" customHeight="1" x14ac:dyDescent="0.25">
      <c r="A238" s="6"/>
      <c r="B238" s="6"/>
      <c r="C238" s="6"/>
      <c r="N238" s="20"/>
      <c r="R238" s="21"/>
      <c r="S238" s="180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58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.75" customHeight="1" x14ac:dyDescent="0.25">
      <c r="A239" s="6"/>
      <c r="B239" s="6"/>
      <c r="C239" s="6"/>
      <c r="N239" s="20"/>
      <c r="R239" s="21"/>
      <c r="S239" s="180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58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.75" customHeight="1" x14ac:dyDescent="0.25">
      <c r="A240" s="6"/>
      <c r="B240" s="6"/>
      <c r="C240" s="6"/>
      <c r="N240" s="20"/>
      <c r="R240" s="21"/>
      <c r="S240" s="180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58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.75" customHeight="1" x14ac:dyDescent="0.25">
      <c r="A241" s="6"/>
      <c r="B241" s="6"/>
      <c r="C241" s="6"/>
      <c r="N241" s="20"/>
      <c r="R241" s="21"/>
      <c r="S241" s="180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58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.75" customHeight="1" x14ac:dyDescent="0.25">
      <c r="A242" s="6"/>
      <c r="B242" s="6"/>
      <c r="C242" s="6"/>
      <c r="N242" s="20"/>
      <c r="R242" s="21"/>
      <c r="S242" s="180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58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.75" customHeight="1" x14ac:dyDescent="0.25">
      <c r="A243" s="6"/>
      <c r="B243" s="6"/>
      <c r="C243" s="6"/>
      <c r="N243" s="20"/>
      <c r="R243" s="21"/>
      <c r="S243" s="180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58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.75" customHeight="1" x14ac:dyDescent="0.25">
      <c r="A244" s="6"/>
      <c r="B244" s="6"/>
      <c r="C244" s="6"/>
      <c r="N244" s="20"/>
      <c r="R244" s="21"/>
      <c r="S244" s="180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58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.75" customHeight="1" x14ac:dyDescent="0.25">
      <c r="A245" s="6"/>
      <c r="B245" s="6"/>
      <c r="C245" s="6"/>
      <c r="N245" s="20"/>
      <c r="R245" s="21"/>
      <c r="S245" s="180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58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.75" customHeight="1" x14ac:dyDescent="0.25">
      <c r="A246" s="6"/>
      <c r="B246" s="6"/>
      <c r="C246" s="6"/>
      <c r="N246" s="20"/>
      <c r="R246" s="21"/>
      <c r="S246" s="180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58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.75" customHeight="1" x14ac:dyDescent="0.25">
      <c r="A247" s="6"/>
      <c r="B247" s="6"/>
      <c r="C247" s="6"/>
      <c r="N247" s="20"/>
      <c r="R247" s="21"/>
      <c r="S247" s="180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58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.75" customHeight="1" x14ac:dyDescent="0.25">
      <c r="A248" s="6"/>
      <c r="B248" s="6"/>
      <c r="C248" s="6"/>
      <c r="N248" s="20"/>
      <c r="R248" s="21"/>
      <c r="S248" s="180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8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.75" customHeight="1" x14ac:dyDescent="0.25">
      <c r="A249" s="6"/>
      <c r="B249" s="6"/>
      <c r="C249" s="6"/>
      <c r="N249" s="20"/>
      <c r="R249" s="21"/>
      <c r="S249" s="180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58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.75" customHeight="1" x14ac:dyDescent="0.25">
      <c r="A250" s="6"/>
      <c r="B250" s="6"/>
      <c r="C250" s="6"/>
      <c r="N250" s="20"/>
      <c r="R250" s="21"/>
      <c r="S250" s="180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58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.75" customHeight="1" x14ac:dyDescent="0.25">
      <c r="A251" s="6"/>
      <c r="B251" s="6"/>
      <c r="C251" s="6"/>
      <c r="N251" s="20"/>
      <c r="R251" s="21"/>
      <c r="S251" s="180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58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.75" customHeight="1" x14ac:dyDescent="0.25">
      <c r="A252" s="6"/>
      <c r="B252" s="6"/>
      <c r="C252" s="6"/>
      <c r="N252" s="20"/>
      <c r="R252" s="21"/>
      <c r="S252" s="180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58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.75" customHeight="1" x14ac:dyDescent="0.25">
      <c r="A253" s="6"/>
      <c r="B253" s="6"/>
      <c r="C253" s="6"/>
      <c r="N253" s="20"/>
      <c r="R253" s="21"/>
      <c r="S253" s="180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58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.75" customHeight="1" x14ac:dyDescent="0.25">
      <c r="A254" s="6"/>
      <c r="B254" s="6"/>
      <c r="C254" s="6"/>
      <c r="N254" s="20"/>
      <c r="R254" s="21"/>
      <c r="S254" s="180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58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.75" customHeight="1" x14ac:dyDescent="0.25">
      <c r="A255" s="6"/>
      <c r="B255" s="6"/>
      <c r="C255" s="6"/>
      <c r="N255" s="20"/>
      <c r="R255" s="21"/>
      <c r="S255" s="180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58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.75" customHeight="1" x14ac:dyDescent="0.25">
      <c r="A256" s="6"/>
      <c r="B256" s="6"/>
      <c r="C256" s="6"/>
      <c r="N256" s="20"/>
      <c r="R256" s="21"/>
      <c r="S256" s="180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58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.75" customHeight="1" x14ac:dyDescent="0.25">
      <c r="A257" s="6"/>
      <c r="B257" s="6"/>
      <c r="C257" s="6"/>
      <c r="N257" s="20"/>
      <c r="R257" s="21"/>
      <c r="S257" s="180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58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.75" customHeight="1" x14ac:dyDescent="0.25">
      <c r="A258" s="6"/>
      <c r="B258" s="6"/>
      <c r="C258" s="6"/>
      <c r="N258" s="20"/>
      <c r="R258" s="21"/>
      <c r="S258" s="180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58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.75" customHeight="1" x14ac:dyDescent="0.25">
      <c r="A259" s="6"/>
      <c r="B259" s="6"/>
      <c r="C259" s="6"/>
      <c r="N259" s="20"/>
      <c r="R259" s="21"/>
      <c r="S259" s="180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58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.75" customHeight="1" x14ac:dyDescent="0.25">
      <c r="A260" s="6"/>
      <c r="B260" s="6"/>
      <c r="C260" s="6"/>
      <c r="N260" s="20"/>
      <c r="R260" s="21"/>
      <c r="S260" s="18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58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.75" customHeight="1" x14ac:dyDescent="0.25">
      <c r="A261" s="6"/>
      <c r="B261" s="6"/>
      <c r="C261" s="6"/>
      <c r="N261" s="20"/>
      <c r="R261" s="21"/>
      <c r="S261" s="180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58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.75" customHeight="1" x14ac:dyDescent="0.25">
      <c r="A262" s="6"/>
      <c r="B262" s="6"/>
      <c r="C262" s="6"/>
      <c r="N262" s="20"/>
      <c r="R262" s="21"/>
      <c r="S262" s="180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58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.75" customHeight="1" x14ac:dyDescent="0.25">
      <c r="A263" s="6"/>
      <c r="B263" s="6"/>
      <c r="C263" s="6"/>
      <c r="N263" s="20"/>
      <c r="R263" s="21"/>
      <c r="S263" s="180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58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.75" customHeight="1" x14ac:dyDescent="0.25">
      <c r="A264" s="6"/>
      <c r="B264" s="6"/>
      <c r="C264" s="6"/>
      <c r="N264" s="20"/>
      <c r="R264" s="21"/>
      <c r="S264" s="180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58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.75" customHeight="1" x14ac:dyDescent="0.25">
      <c r="A265" s="6"/>
      <c r="B265" s="6"/>
      <c r="C265" s="6"/>
      <c r="N265" s="20"/>
      <c r="R265" s="21"/>
      <c r="S265" s="180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58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.75" customHeight="1" x14ac:dyDescent="0.25">
      <c r="A266" s="6"/>
      <c r="B266" s="6"/>
      <c r="C266" s="6"/>
      <c r="N266" s="20"/>
      <c r="R266" s="21"/>
      <c r="S266" s="180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58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.75" customHeight="1" x14ac:dyDescent="0.25">
      <c r="A267" s="6"/>
      <c r="B267" s="6"/>
      <c r="C267" s="6"/>
      <c r="N267" s="20"/>
      <c r="R267" s="21"/>
      <c r="S267" s="180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58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.75" customHeight="1" x14ac:dyDescent="0.25">
      <c r="A268" s="6"/>
      <c r="B268" s="6"/>
      <c r="C268" s="6"/>
      <c r="N268" s="20"/>
      <c r="R268" s="21"/>
      <c r="S268" s="180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58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.75" customHeight="1" x14ac:dyDescent="0.25">
      <c r="A269" s="6"/>
      <c r="B269" s="6"/>
      <c r="C269" s="6"/>
      <c r="N269" s="20"/>
      <c r="R269" s="21"/>
      <c r="S269" s="180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58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.75" customHeight="1" x14ac:dyDescent="0.25">
      <c r="A270" s="6"/>
      <c r="B270" s="6"/>
      <c r="C270" s="6"/>
      <c r="N270" s="20"/>
      <c r="R270" s="21"/>
      <c r="S270" s="180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58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.75" customHeight="1" x14ac:dyDescent="0.25">
      <c r="A271" s="6"/>
      <c r="B271" s="6"/>
      <c r="C271" s="6"/>
      <c r="N271" s="20"/>
      <c r="R271" s="21"/>
      <c r="S271" s="180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58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.75" customHeight="1" x14ac:dyDescent="0.25">
      <c r="A272" s="6"/>
      <c r="B272" s="6"/>
      <c r="C272" s="6"/>
      <c r="N272" s="20"/>
      <c r="R272" s="21"/>
      <c r="S272" s="180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58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.75" customHeight="1" x14ac:dyDescent="0.25">
      <c r="A273" s="6"/>
      <c r="B273" s="6"/>
      <c r="C273" s="6"/>
      <c r="N273" s="20"/>
      <c r="R273" s="21"/>
      <c r="S273" s="180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58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.75" customHeight="1" x14ac:dyDescent="0.25">
      <c r="A274" s="6"/>
      <c r="B274" s="6"/>
      <c r="C274" s="6"/>
      <c r="N274" s="20"/>
      <c r="R274" s="21"/>
      <c r="S274" s="180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58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.75" customHeight="1" x14ac:dyDescent="0.25">
      <c r="A275" s="6"/>
      <c r="B275" s="6"/>
      <c r="C275" s="6"/>
      <c r="N275" s="20"/>
      <c r="R275" s="21"/>
      <c r="S275" s="180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58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.75" customHeight="1" x14ac:dyDescent="0.25">
      <c r="A276" s="6"/>
      <c r="B276" s="6"/>
      <c r="C276" s="6"/>
      <c r="N276" s="20"/>
      <c r="R276" s="21"/>
      <c r="S276" s="180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58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.75" customHeight="1" x14ac:dyDescent="0.25">
      <c r="A277" s="6"/>
      <c r="B277" s="6"/>
      <c r="C277" s="6"/>
      <c r="N277" s="20"/>
      <c r="R277" s="21"/>
      <c r="S277" s="180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58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.75" customHeight="1" x14ac:dyDescent="0.25">
      <c r="A278" s="6"/>
      <c r="B278" s="6"/>
      <c r="C278" s="6"/>
      <c r="N278" s="20"/>
      <c r="R278" s="21"/>
      <c r="S278" s="180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58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.75" customHeight="1" x14ac:dyDescent="0.25">
      <c r="A279" s="6"/>
      <c r="B279" s="6"/>
      <c r="C279" s="6"/>
      <c r="N279" s="20"/>
      <c r="R279" s="21"/>
      <c r="S279" s="180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58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.75" customHeight="1" x14ac:dyDescent="0.25">
      <c r="A280" s="6"/>
      <c r="B280" s="6"/>
      <c r="C280" s="6"/>
      <c r="N280" s="20"/>
      <c r="R280" s="21"/>
      <c r="S280" s="180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58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.75" customHeight="1" x14ac:dyDescent="0.25">
      <c r="A281" s="6"/>
      <c r="B281" s="6"/>
      <c r="C281" s="6"/>
      <c r="N281" s="20"/>
      <c r="R281" s="21"/>
      <c r="S281" s="180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58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.75" customHeight="1" x14ac:dyDescent="0.25">
      <c r="A282" s="6"/>
      <c r="B282" s="6"/>
      <c r="C282" s="6"/>
      <c r="N282" s="20"/>
      <c r="R282" s="21"/>
      <c r="S282" s="180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58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.75" customHeight="1" x14ac:dyDescent="0.25">
      <c r="A283" s="6"/>
      <c r="B283" s="6"/>
      <c r="C283" s="6"/>
      <c r="N283" s="20"/>
      <c r="R283" s="21"/>
      <c r="S283" s="180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58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.75" customHeight="1" x14ac:dyDescent="0.25">
      <c r="A284" s="6"/>
      <c r="B284" s="6"/>
      <c r="C284" s="6"/>
      <c r="N284" s="20"/>
      <c r="R284" s="21"/>
      <c r="S284" s="180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58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.75" customHeight="1" x14ac:dyDescent="0.25">
      <c r="A285" s="6"/>
      <c r="B285" s="6"/>
      <c r="C285" s="6"/>
      <c r="N285" s="20"/>
      <c r="R285" s="21"/>
      <c r="S285" s="180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58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.75" customHeight="1" x14ac:dyDescent="0.25">
      <c r="A286" s="6"/>
      <c r="B286" s="6"/>
      <c r="C286" s="6"/>
      <c r="N286" s="20"/>
      <c r="R286" s="21"/>
      <c r="S286" s="180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58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.75" customHeight="1" x14ac:dyDescent="0.25">
      <c r="A287" s="6"/>
      <c r="B287" s="6"/>
      <c r="C287" s="6"/>
      <c r="N287" s="20"/>
      <c r="R287" s="21"/>
      <c r="S287" s="180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58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.75" customHeight="1" x14ac:dyDescent="0.25">
      <c r="A288" s="6"/>
      <c r="B288" s="6"/>
      <c r="C288" s="6"/>
      <c r="N288" s="20"/>
      <c r="R288" s="21"/>
      <c r="S288" s="180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58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.75" customHeight="1" x14ac:dyDescent="0.25">
      <c r="A289" s="6"/>
      <c r="B289" s="6"/>
      <c r="C289" s="6"/>
      <c r="N289" s="20"/>
      <c r="R289" s="21"/>
      <c r="S289" s="180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58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.75" customHeight="1" x14ac:dyDescent="0.25">
      <c r="A290" s="6"/>
      <c r="B290" s="6"/>
      <c r="C290" s="6"/>
      <c r="N290" s="20"/>
      <c r="R290" s="21"/>
      <c r="S290" s="180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58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.75" customHeight="1" x14ac:dyDescent="0.25">
      <c r="A291" s="6"/>
      <c r="B291" s="6"/>
      <c r="C291" s="6"/>
      <c r="N291" s="20"/>
      <c r="R291" s="21"/>
      <c r="S291" s="180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58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.75" customHeight="1" x14ac:dyDescent="0.25">
      <c r="A292" s="6"/>
      <c r="B292" s="6"/>
      <c r="C292" s="6"/>
      <c r="N292" s="20"/>
      <c r="R292" s="21"/>
      <c r="S292" s="180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58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.75" customHeight="1" x14ac:dyDescent="0.25">
      <c r="A293" s="6"/>
      <c r="B293" s="6"/>
      <c r="C293" s="6"/>
      <c r="N293" s="20"/>
      <c r="R293" s="21"/>
      <c r="S293" s="180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58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.75" customHeight="1" x14ac:dyDescent="0.25">
      <c r="A294" s="6"/>
      <c r="B294" s="6"/>
      <c r="C294" s="6"/>
      <c r="N294" s="20"/>
      <c r="R294" s="21"/>
      <c r="S294" s="180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58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.75" customHeight="1" x14ac:dyDescent="0.25">
      <c r="A295" s="6"/>
      <c r="B295" s="6"/>
      <c r="C295" s="6"/>
      <c r="N295" s="20"/>
      <c r="R295" s="21"/>
      <c r="S295" s="180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58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.75" customHeight="1" x14ac:dyDescent="0.25">
      <c r="A296" s="6"/>
      <c r="B296" s="6"/>
      <c r="C296" s="6"/>
      <c r="N296" s="20"/>
      <c r="R296" s="21"/>
      <c r="S296" s="180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58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.75" customHeight="1" x14ac:dyDescent="0.25">
      <c r="A297" s="6"/>
      <c r="B297" s="6"/>
      <c r="C297" s="6"/>
      <c r="N297" s="20"/>
      <c r="R297" s="21"/>
      <c r="S297" s="180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58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.75" customHeight="1" x14ac:dyDescent="0.25">
      <c r="A298" s="6"/>
      <c r="B298" s="6"/>
      <c r="C298" s="6"/>
      <c r="N298" s="20"/>
      <c r="R298" s="21"/>
      <c r="S298" s="180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58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.75" customHeight="1" x14ac:dyDescent="0.25">
      <c r="A299" s="6"/>
      <c r="B299" s="6"/>
      <c r="C299" s="6"/>
      <c r="N299" s="20"/>
      <c r="R299" s="21"/>
      <c r="S299" s="180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58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.75" customHeight="1" x14ac:dyDescent="0.25">
      <c r="A300" s="6"/>
      <c r="B300" s="6"/>
      <c r="C300" s="6"/>
      <c r="N300" s="20"/>
      <c r="R300" s="21"/>
      <c r="S300" s="180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58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.75" customHeight="1" x14ac:dyDescent="0.25">
      <c r="A301" s="6"/>
      <c r="B301" s="6"/>
      <c r="C301" s="6"/>
      <c r="N301" s="20"/>
      <c r="R301" s="21"/>
      <c r="S301" s="180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58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.75" customHeight="1" x14ac:dyDescent="0.25">
      <c r="A302" s="6"/>
      <c r="B302" s="6"/>
      <c r="C302" s="6"/>
      <c r="N302" s="20"/>
      <c r="R302" s="21"/>
      <c r="S302" s="180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58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.75" customHeight="1" x14ac:dyDescent="0.25">
      <c r="A303" s="6"/>
      <c r="B303" s="6"/>
      <c r="C303" s="6"/>
      <c r="N303" s="20"/>
      <c r="R303" s="21"/>
      <c r="S303" s="180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58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.75" customHeight="1" x14ac:dyDescent="0.25">
      <c r="A304" s="6"/>
      <c r="B304" s="6"/>
      <c r="C304" s="6"/>
      <c r="N304" s="20"/>
      <c r="R304" s="21"/>
      <c r="S304" s="180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58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.75" customHeight="1" x14ac:dyDescent="0.25">
      <c r="A305" s="6"/>
      <c r="B305" s="6"/>
      <c r="C305" s="6"/>
      <c r="N305" s="20"/>
      <c r="R305" s="21"/>
      <c r="S305" s="180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58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.75" customHeight="1" x14ac:dyDescent="0.25">
      <c r="A306" s="6"/>
      <c r="B306" s="6"/>
      <c r="C306" s="6"/>
      <c r="N306" s="20"/>
      <c r="R306" s="21"/>
      <c r="S306" s="180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58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.75" customHeight="1" x14ac:dyDescent="0.25">
      <c r="A307" s="6"/>
      <c r="B307" s="6"/>
      <c r="C307" s="6"/>
      <c r="N307" s="20"/>
      <c r="R307" s="21"/>
      <c r="S307" s="180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58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.75" customHeight="1" x14ac:dyDescent="0.25">
      <c r="A308" s="6"/>
      <c r="B308" s="6"/>
      <c r="C308" s="6"/>
      <c r="N308" s="20"/>
      <c r="R308" s="21"/>
      <c r="S308" s="180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58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.75" customHeight="1" x14ac:dyDescent="0.25">
      <c r="A309" s="6"/>
      <c r="B309" s="6"/>
      <c r="C309" s="6"/>
      <c r="N309" s="20"/>
      <c r="R309" s="21"/>
      <c r="S309" s="180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58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.75" customHeight="1" x14ac:dyDescent="0.25">
      <c r="A310" s="6"/>
      <c r="B310" s="6"/>
      <c r="C310" s="6"/>
      <c r="N310" s="20"/>
      <c r="R310" s="21"/>
      <c r="S310" s="180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58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.75" customHeight="1" x14ac:dyDescent="0.25">
      <c r="A311" s="6"/>
      <c r="B311" s="6"/>
      <c r="C311" s="6"/>
      <c r="N311" s="20"/>
      <c r="R311" s="21"/>
      <c r="S311" s="180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58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.75" customHeight="1" x14ac:dyDescent="0.25">
      <c r="A312" s="6"/>
      <c r="B312" s="6"/>
      <c r="C312" s="6"/>
      <c r="N312" s="20"/>
      <c r="R312" s="21"/>
      <c r="S312" s="180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58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.75" customHeight="1" x14ac:dyDescent="0.25">
      <c r="A313" s="6"/>
      <c r="B313" s="6"/>
      <c r="C313" s="6"/>
      <c r="N313" s="20"/>
      <c r="R313" s="21"/>
      <c r="S313" s="180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58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.75" customHeight="1" x14ac:dyDescent="0.25">
      <c r="A314" s="6"/>
      <c r="B314" s="6"/>
      <c r="C314" s="6"/>
      <c r="N314" s="20"/>
      <c r="R314" s="21"/>
      <c r="S314" s="180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58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.75" customHeight="1" x14ac:dyDescent="0.25">
      <c r="A315" s="6"/>
      <c r="B315" s="6"/>
      <c r="C315" s="6"/>
      <c r="N315" s="20"/>
      <c r="R315" s="21"/>
      <c r="S315" s="180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58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.75" customHeight="1" x14ac:dyDescent="0.25">
      <c r="A316" s="6"/>
      <c r="B316" s="6"/>
      <c r="C316" s="6"/>
      <c r="N316" s="20"/>
      <c r="R316" s="21"/>
      <c r="S316" s="180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58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.75" customHeight="1" x14ac:dyDescent="0.25">
      <c r="A317" s="6"/>
      <c r="B317" s="6"/>
      <c r="C317" s="6"/>
      <c r="N317" s="20"/>
      <c r="R317" s="21"/>
      <c r="S317" s="180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58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.75" customHeight="1" x14ac:dyDescent="0.25">
      <c r="A318" s="6"/>
      <c r="B318" s="6"/>
      <c r="C318" s="6"/>
      <c r="N318" s="20"/>
      <c r="R318" s="21"/>
      <c r="S318" s="180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58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.75" customHeight="1" x14ac:dyDescent="0.25">
      <c r="A319" s="6"/>
      <c r="B319" s="6"/>
      <c r="C319" s="6"/>
      <c r="N319" s="20"/>
      <c r="R319" s="21"/>
      <c r="S319" s="180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58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.75" customHeight="1" x14ac:dyDescent="0.25">
      <c r="A320" s="6"/>
      <c r="B320" s="6"/>
      <c r="C320" s="6"/>
      <c r="N320" s="20"/>
      <c r="R320" s="21"/>
      <c r="S320" s="180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58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.75" customHeight="1" x14ac:dyDescent="0.25">
      <c r="A321" s="6"/>
      <c r="B321" s="6"/>
      <c r="C321" s="6"/>
      <c r="N321" s="20"/>
      <c r="R321" s="21"/>
      <c r="S321" s="180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58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.75" customHeight="1" x14ac:dyDescent="0.25">
      <c r="A322" s="6"/>
      <c r="B322" s="6"/>
      <c r="C322" s="6"/>
      <c r="N322" s="20"/>
      <c r="R322" s="21"/>
      <c r="S322" s="180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58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.75" customHeight="1" x14ac:dyDescent="0.25">
      <c r="A323" s="6"/>
      <c r="B323" s="6"/>
      <c r="C323" s="6"/>
      <c r="N323" s="20"/>
      <c r="R323" s="21"/>
      <c r="S323" s="180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58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.75" customHeight="1" x14ac:dyDescent="0.25">
      <c r="A324" s="6"/>
      <c r="B324" s="6"/>
      <c r="C324" s="6"/>
      <c r="N324" s="20"/>
      <c r="R324" s="21"/>
      <c r="S324" s="180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58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.75" customHeight="1" x14ac:dyDescent="0.25">
      <c r="A325" s="6"/>
      <c r="B325" s="6"/>
      <c r="C325" s="6"/>
      <c r="N325" s="20"/>
      <c r="R325" s="21"/>
      <c r="S325" s="180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58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.75" customHeight="1" x14ac:dyDescent="0.25">
      <c r="A326" s="6"/>
      <c r="B326" s="6"/>
      <c r="C326" s="6"/>
      <c r="N326" s="20"/>
      <c r="R326" s="21"/>
      <c r="S326" s="180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58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.75" customHeight="1" x14ac:dyDescent="0.25">
      <c r="A327" s="6"/>
      <c r="B327" s="6"/>
      <c r="C327" s="6"/>
      <c r="N327" s="20"/>
      <c r="R327" s="21"/>
      <c r="S327" s="180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58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.75" customHeight="1" x14ac:dyDescent="0.25">
      <c r="A328" s="6"/>
      <c r="B328" s="6"/>
      <c r="C328" s="6"/>
      <c r="N328" s="20"/>
      <c r="R328" s="21"/>
      <c r="S328" s="180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58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.75" customHeight="1" x14ac:dyDescent="0.25">
      <c r="A329" s="6"/>
      <c r="B329" s="6"/>
      <c r="C329" s="6"/>
      <c r="N329" s="20"/>
      <c r="R329" s="21"/>
      <c r="S329" s="180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58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.75" customHeight="1" x14ac:dyDescent="0.25">
      <c r="A330" s="6"/>
      <c r="B330" s="6"/>
      <c r="C330" s="6"/>
      <c r="N330" s="20"/>
      <c r="R330" s="21"/>
      <c r="S330" s="180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58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.75" customHeight="1" x14ac:dyDescent="0.25">
      <c r="A331" s="6"/>
      <c r="B331" s="6"/>
      <c r="C331" s="6"/>
      <c r="N331" s="20"/>
      <c r="R331" s="21"/>
      <c r="S331" s="180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58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.75" customHeight="1" x14ac:dyDescent="0.25">
      <c r="A332" s="6"/>
      <c r="B332" s="6"/>
      <c r="C332" s="6"/>
      <c r="N332" s="20"/>
      <c r="R332" s="21"/>
      <c r="S332" s="180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58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.75" customHeight="1" x14ac:dyDescent="0.25">
      <c r="A333" s="6"/>
      <c r="B333" s="6"/>
      <c r="C333" s="6"/>
      <c r="N333" s="20"/>
      <c r="R333" s="21"/>
      <c r="S333" s="180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58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.75" customHeight="1" x14ac:dyDescent="0.25">
      <c r="A334" s="6"/>
      <c r="B334" s="6"/>
      <c r="C334" s="6"/>
      <c r="N334" s="20"/>
      <c r="R334" s="21"/>
      <c r="S334" s="180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58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.75" customHeight="1" x14ac:dyDescent="0.25">
      <c r="A335" s="6"/>
      <c r="B335" s="6"/>
      <c r="C335" s="6"/>
      <c r="N335" s="20"/>
      <c r="R335" s="21"/>
      <c r="S335" s="180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58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.75" customHeight="1" x14ac:dyDescent="0.25">
      <c r="A336" s="6"/>
      <c r="B336" s="6"/>
      <c r="C336" s="6"/>
      <c r="N336" s="20"/>
      <c r="R336" s="21"/>
      <c r="S336" s="180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58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.75" customHeight="1" x14ac:dyDescent="0.25">
      <c r="A337" s="6"/>
      <c r="B337" s="6"/>
      <c r="C337" s="6"/>
      <c r="N337" s="20"/>
      <c r="R337" s="21"/>
      <c r="S337" s="180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58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.75" customHeight="1" x14ac:dyDescent="0.25">
      <c r="A338" s="6"/>
      <c r="B338" s="6"/>
      <c r="C338" s="6"/>
      <c r="N338" s="20"/>
      <c r="R338" s="21"/>
      <c r="S338" s="180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58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.75" customHeight="1" x14ac:dyDescent="0.25">
      <c r="A339" s="6"/>
      <c r="B339" s="6"/>
      <c r="C339" s="6"/>
      <c r="N339" s="20"/>
      <c r="R339" s="21"/>
      <c r="S339" s="180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58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.75" customHeight="1" x14ac:dyDescent="0.25">
      <c r="A340" s="6"/>
      <c r="B340" s="6"/>
      <c r="C340" s="6"/>
      <c r="N340" s="20"/>
      <c r="R340" s="21"/>
      <c r="S340" s="180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58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.75" customHeight="1" x14ac:dyDescent="0.25">
      <c r="A341" s="6"/>
      <c r="B341" s="6"/>
      <c r="C341" s="6"/>
      <c r="N341" s="20"/>
      <c r="R341" s="21"/>
      <c r="S341" s="180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58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.75" customHeight="1" x14ac:dyDescent="0.25">
      <c r="A342" s="6"/>
      <c r="B342" s="6"/>
      <c r="C342" s="6"/>
      <c r="N342" s="20"/>
      <c r="R342" s="21"/>
      <c r="S342" s="180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58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.75" customHeight="1" x14ac:dyDescent="0.25">
      <c r="A343" s="6"/>
      <c r="B343" s="6"/>
      <c r="C343" s="6"/>
      <c r="N343" s="20"/>
      <c r="R343" s="21"/>
      <c r="S343" s="180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58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.75" customHeight="1" x14ac:dyDescent="0.25">
      <c r="A344" s="6"/>
      <c r="B344" s="6"/>
      <c r="C344" s="6"/>
      <c r="N344" s="20"/>
      <c r="R344" s="21"/>
      <c r="S344" s="180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58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.75" customHeight="1" x14ac:dyDescent="0.25">
      <c r="A345" s="6"/>
      <c r="B345" s="6"/>
      <c r="C345" s="6"/>
      <c r="N345" s="20"/>
      <c r="R345" s="21"/>
      <c r="S345" s="180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58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.75" customHeight="1" x14ac:dyDescent="0.25">
      <c r="A346" s="6"/>
      <c r="B346" s="6"/>
      <c r="C346" s="6"/>
      <c r="N346" s="20"/>
      <c r="R346" s="21"/>
      <c r="S346" s="180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58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.75" customHeight="1" x14ac:dyDescent="0.25">
      <c r="A347" s="6"/>
      <c r="B347" s="6"/>
      <c r="C347" s="6"/>
      <c r="N347" s="20"/>
      <c r="R347" s="21"/>
      <c r="S347" s="180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58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.75" customHeight="1" x14ac:dyDescent="0.25">
      <c r="A348" s="6"/>
      <c r="B348" s="6"/>
      <c r="C348" s="6"/>
      <c r="N348" s="20"/>
      <c r="R348" s="21"/>
      <c r="S348" s="180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58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.75" customHeight="1" x14ac:dyDescent="0.25">
      <c r="A349" s="6"/>
      <c r="B349" s="6"/>
      <c r="C349" s="6"/>
      <c r="N349" s="20"/>
      <c r="R349" s="21"/>
      <c r="S349" s="180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58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.75" customHeight="1" x14ac:dyDescent="0.25">
      <c r="A350" s="6"/>
      <c r="B350" s="6"/>
      <c r="C350" s="6"/>
      <c r="N350" s="20"/>
      <c r="R350" s="21"/>
      <c r="S350" s="180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58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.75" customHeight="1" x14ac:dyDescent="0.25">
      <c r="A351" s="6"/>
      <c r="B351" s="6"/>
      <c r="C351" s="6"/>
      <c r="N351" s="20"/>
      <c r="R351" s="21"/>
      <c r="S351" s="180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58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.75" customHeight="1" x14ac:dyDescent="0.25">
      <c r="A352" s="6"/>
      <c r="B352" s="6"/>
      <c r="C352" s="6"/>
      <c r="N352" s="20"/>
      <c r="R352" s="21"/>
      <c r="S352" s="180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58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.75" customHeight="1" x14ac:dyDescent="0.25">
      <c r="A353" s="6"/>
      <c r="B353" s="6"/>
      <c r="C353" s="6"/>
      <c r="N353" s="20"/>
      <c r="R353" s="21"/>
      <c r="S353" s="180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58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.75" customHeight="1" x14ac:dyDescent="0.25">
      <c r="A354" s="6"/>
      <c r="B354" s="6"/>
      <c r="C354" s="6"/>
      <c r="N354" s="20"/>
      <c r="R354" s="21"/>
      <c r="S354" s="180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58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.75" customHeight="1" x14ac:dyDescent="0.25">
      <c r="A355" s="6"/>
      <c r="B355" s="6"/>
      <c r="C355" s="6"/>
      <c r="N355" s="20"/>
      <c r="R355" s="21"/>
      <c r="S355" s="180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58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.75" customHeight="1" x14ac:dyDescent="0.25">
      <c r="A356" s="6"/>
      <c r="B356" s="6"/>
      <c r="C356" s="6"/>
      <c r="N356" s="20"/>
      <c r="R356" s="21"/>
      <c r="S356" s="180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58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.75" customHeight="1" x14ac:dyDescent="0.25">
      <c r="A357" s="6"/>
      <c r="B357" s="6"/>
      <c r="C357" s="6"/>
      <c r="N357" s="20"/>
      <c r="R357" s="21"/>
      <c r="S357" s="180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58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.75" customHeight="1" x14ac:dyDescent="0.25">
      <c r="A358" s="6"/>
      <c r="B358" s="6"/>
      <c r="C358" s="6"/>
      <c r="N358" s="20"/>
      <c r="R358" s="21"/>
      <c r="S358" s="180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58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.75" customHeight="1" x14ac:dyDescent="0.25">
      <c r="A359" s="6"/>
      <c r="B359" s="6"/>
      <c r="C359" s="6"/>
      <c r="N359" s="20"/>
      <c r="R359" s="21"/>
      <c r="S359" s="180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58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.75" customHeight="1" x14ac:dyDescent="0.25">
      <c r="A360" s="6"/>
      <c r="B360" s="6"/>
      <c r="C360" s="6"/>
      <c r="N360" s="20"/>
      <c r="R360" s="21"/>
      <c r="S360" s="180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58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.75" customHeight="1" x14ac:dyDescent="0.25">
      <c r="A361" s="6"/>
      <c r="B361" s="6"/>
      <c r="C361" s="6"/>
      <c r="N361" s="20"/>
      <c r="R361" s="21"/>
      <c r="S361" s="180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58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.75" customHeight="1" x14ac:dyDescent="0.25">
      <c r="A362" s="6"/>
      <c r="B362" s="6"/>
      <c r="C362" s="6"/>
      <c r="N362" s="20"/>
      <c r="R362" s="21"/>
      <c r="S362" s="180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58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.75" customHeight="1" x14ac:dyDescent="0.25">
      <c r="A363" s="6"/>
      <c r="B363" s="6"/>
      <c r="C363" s="6"/>
      <c r="N363" s="20"/>
      <c r="R363" s="21"/>
      <c r="S363" s="180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58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.75" customHeight="1" x14ac:dyDescent="0.25">
      <c r="A364" s="6"/>
      <c r="B364" s="6"/>
      <c r="C364" s="6"/>
      <c r="N364" s="20"/>
      <c r="R364" s="21"/>
      <c r="S364" s="180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58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.75" customHeight="1" x14ac:dyDescent="0.25">
      <c r="A365" s="6"/>
      <c r="B365" s="6"/>
      <c r="C365" s="6"/>
      <c r="N365" s="20"/>
      <c r="R365" s="21"/>
      <c r="S365" s="180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58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.75" customHeight="1" x14ac:dyDescent="0.25">
      <c r="A366" s="6"/>
      <c r="B366" s="6"/>
      <c r="C366" s="6"/>
      <c r="N366" s="20"/>
      <c r="R366" s="21"/>
      <c r="S366" s="180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58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.75" customHeight="1" x14ac:dyDescent="0.25">
      <c r="A367" s="6"/>
      <c r="B367" s="6"/>
      <c r="C367" s="6"/>
      <c r="N367" s="20"/>
      <c r="R367" s="21"/>
      <c r="S367" s="180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58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.75" customHeight="1" x14ac:dyDescent="0.25">
      <c r="A368" s="6"/>
      <c r="B368" s="6"/>
      <c r="C368" s="6"/>
      <c r="N368" s="20"/>
      <c r="R368" s="21"/>
      <c r="S368" s="180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58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.75" customHeight="1" x14ac:dyDescent="0.25">
      <c r="A369" s="6"/>
      <c r="B369" s="6"/>
      <c r="C369" s="6"/>
      <c r="N369" s="20"/>
      <c r="R369" s="21"/>
      <c r="S369" s="180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58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.75" customHeight="1" x14ac:dyDescent="0.25">
      <c r="A370" s="6"/>
      <c r="B370" s="6"/>
      <c r="C370" s="6"/>
      <c r="N370" s="20"/>
      <c r="R370" s="21"/>
      <c r="S370" s="180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58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.75" customHeight="1" x14ac:dyDescent="0.25">
      <c r="A371" s="6"/>
      <c r="B371" s="6"/>
      <c r="C371" s="6"/>
      <c r="N371" s="20"/>
      <c r="R371" s="21"/>
      <c r="S371" s="180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58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.75" customHeight="1" x14ac:dyDescent="0.25">
      <c r="A372" s="6"/>
      <c r="B372" s="6"/>
      <c r="C372" s="6"/>
      <c r="N372" s="20"/>
      <c r="R372" s="21"/>
      <c r="S372" s="180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58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.75" customHeight="1" x14ac:dyDescent="0.25">
      <c r="A373" s="6"/>
      <c r="B373" s="6"/>
      <c r="C373" s="6"/>
      <c r="N373" s="20"/>
      <c r="R373" s="21"/>
      <c r="S373" s="180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58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.75" customHeight="1" x14ac:dyDescent="0.25">
      <c r="A374" s="6"/>
      <c r="B374" s="6"/>
      <c r="C374" s="6"/>
      <c r="N374" s="20"/>
      <c r="R374" s="21"/>
      <c r="S374" s="180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58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.75" customHeight="1" x14ac:dyDescent="0.25">
      <c r="A375" s="6"/>
      <c r="B375" s="6"/>
      <c r="C375" s="6"/>
      <c r="N375" s="20"/>
      <c r="R375" s="21"/>
      <c r="S375" s="180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58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.75" customHeight="1" x14ac:dyDescent="0.25">
      <c r="A376" s="6"/>
      <c r="B376" s="6"/>
      <c r="C376" s="6"/>
      <c r="N376" s="20"/>
      <c r="R376" s="21"/>
      <c r="S376" s="180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58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.75" customHeight="1" x14ac:dyDescent="0.25">
      <c r="A377" s="6"/>
      <c r="B377" s="6"/>
      <c r="C377" s="6"/>
      <c r="N377" s="20"/>
      <c r="R377" s="21"/>
      <c r="S377" s="180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58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.75" customHeight="1" x14ac:dyDescent="0.25">
      <c r="A378" s="6"/>
      <c r="B378" s="6"/>
      <c r="C378" s="6"/>
      <c r="N378" s="20"/>
      <c r="R378" s="21"/>
      <c r="S378" s="180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58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.75" customHeight="1" x14ac:dyDescent="0.25">
      <c r="A379" s="6"/>
      <c r="B379" s="6"/>
      <c r="C379" s="6"/>
      <c r="N379" s="20"/>
      <c r="R379" s="21"/>
      <c r="S379" s="180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58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.75" customHeight="1" x14ac:dyDescent="0.25">
      <c r="A380" s="6"/>
      <c r="B380" s="6"/>
      <c r="C380" s="6"/>
      <c r="N380" s="20"/>
      <c r="R380" s="21"/>
      <c r="S380" s="180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58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.75" customHeight="1" x14ac:dyDescent="0.25">
      <c r="A381" s="6"/>
      <c r="B381" s="6"/>
      <c r="C381" s="6"/>
      <c r="N381" s="20"/>
      <c r="R381" s="21"/>
      <c r="S381" s="180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58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.75" customHeight="1" x14ac:dyDescent="0.25">
      <c r="A382" s="6"/>
      <c r="B382" s="6"/>
      <c r="C382" s="6"/>
      <c r="N382" s="20"/>
      <c r="R382" s="21"/>
      <c r="S382" s="180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58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.75" customHeight="1" x14ac:dyDescent="0.25">
      <c r="A383" s="6"/>
      <c r="B383" s="6"/>
      <c r="C383" s="6"/>
      <c r="N383" s="20"/>
      <c r="R383" s="21"/>
      <c r="S383" s="180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58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.75" customHeight="1" x14ac:dyDescent="0.25">
      <c r="A384" s="6"/>
      <c r="B384" s="6"/>
      <c r="C384" s="6"/>
      <c r="N384" s="20"/>
      <c r="R384" s="21"/>
      <c r="S384" s="180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58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.75" customHeight="1" x14ac:dyDescent="0.25">
      <c r="A385" s="6"/>
      <c r="B385" s="6"/>
      <c r="C385" s="6"/>
      <c r="N385" s="20"/>
      <c r="R385" s="21"/>
      <c r="S385" s="180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58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.75" customHeight="1" x14ac:dyDescent="0.25">
      <c r="A386" s="6"/>
      <c r="B386" s="6"/>
      <c r="C386" s="6"/>
      <c r="N386" s="20"/>
      <c r="R386" s="21"/>
      <c r="S386" s="180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58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.75" customHeight="1" x14ac:dyDescent="0.25">
      <c r="A387" s="6"/>
      <c r="B387" s="6"/>
      <c r="C387" s="6"/>
      <c r="N387" s="20"/>
      <c r="R387" s="21"/>
      <c r="S387" s="180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58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.75" customHeight="1" x14ac:dyDescent="0.25">
      <c r="A388" s="6"/>
      <c r="B388" s="6"/>
      <c r="C388" s="6"/>
      <c r="N388" s="20"/>
      <c r="R388" s="21"/>
      <c r="S388" s="180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58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.75" customHeight="1" x14ac:dyDescent="0.25">
      <c r="A389" s="6"/>
      <c r="B389" s="6"/>
      <c r="C389" s="6"/>
      <c r="N389" s="20"/>
      <c r="R389" s="21"/>
      <c r="S389" s="180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58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.75" customHeight="1" x14ac:dyDescent="0.25">
      <c r="A390" s="6"/>
      <c r="B390" s="6"/>
      <c r="C390" s="6"/>
      <c r="N390" s="20"/>
      <c r="R390" s="21"/>
      <c r="S390" s="180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58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.75" customHeight="1" x14ac:dyDescent="0.25">
      <c r="A391" s="6"/>
      <c r="B391" s="6"/>
      <c r="C391" s="6"/>
      <c r="N391" s="20"/>
      <c r="R391" s="21"/>
      <c r="S391" s="180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58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.75" customHeight="1" x14ac:dyDescent="0.25">
      <c r="A392" s="6"/>
      <c r="B392" s="6"/>
      <c r="C392" s="6"/>
      <c r="N392" s="20"/>
      <c r="R392" s="21"/>
      <c r="S392" s="180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58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.75" customHeight="1" x14ac:dyDescent="0.25">
      <c r="A393" s="6"/>
      <c r="B393" s="6"/>
      <c r="C393" s="6"/>
      <c r="N393" s="20"/>
      <c r="R393" s="21"/>
      <c r="S393" s="180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58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.75" customHeight="1" x14ac:dyDescent="0.25">
      <c r="A394" s="6"/>
      <c r="B394" s="6"/>
      <c r="C394" s="6"/>
      <c r="N394" s="20"/>
      <c r="R394" s="21"/>
      <c r="S394" s="180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58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.75" customHeight="1" x14ac:dyDescent="0.25">
      <c r="A395" s="6"/>
      <c r="B395" s="6"/>
      <c r="C395" s="6"/>
      <c r="N395" s="20"/>
      <c r="R395" s="21"/>
      <c r="S395" s="180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58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.75" customHeight="1" x14ac:dyDescent="0.25">
      <c r="A396" s="6"/>
      <c r="B396" s="6"/>
      <c r="C396" s="6"/>
      <c r="N396" s="20"/>
      <c r="R396" s="21"/>
      <c r="S396" s="180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58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.75" customHeight="1" x14ac:dyDescent="0.25">
      <c r="A397" s="6"/>
      <c r="B397" s="6"/>
      <c r="C397" s="6"/>
      <c r="N397" s="20"/>
      <c r="R397" s="21"/>
      <c r="S397" s="180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58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.75" customHeight="1" x14ac:dyDescent="0.25">
      <c r="A398" s="6"/>
      <c r="B398" s="6"/>
      <c r="C398" s="6"/>
      <c r="N398" s="20"/>
      <c r="R398" s="21"/>
      <c r="S398" s="180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58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.75" customHeight="1" x14ac:dyDescent="0.25">
      <c r="A399" s="6"/>
      <c r="B399" s="6"/>
      <c r="C399" s="6"/>
      <c r="N399" s="20"/>
      <c r="R399" s="21"/>
      <c r="S399" s="180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58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.75" customHeight="1" x14ac:dyDescent="0.25">
      <c r="A400" s="6"/>
      <c r="B400" s="6"/>
      <c r="C400" s="6"/>
      <c r="N400" s="20"/>
      <c r="R400" s="21"/>
      <c r="S400" s="180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58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.75" customHeight="1" x14ac:dyDescent="0.25">
      <c r="A401" s="6"/>
      <c r="B401" s="6"/>
      <c r="C401" s="6"/>
      <c r="N401" s="20"/>
      <c r="R401" s="21"/>
      <c r="S401" s="180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58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.75" customHeight="1" x14ac:dyDescent="0.25">
      <c r="A402" s="6"/>
      <c r="B402" s="6"/>
      <c r="C402" s="6"/>
      <c r="N402" s="20"/>
      <c r="R402" s="21"/>
      <c r="S402" s="180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58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.75" customHeight="1" x14ac:dyDescent="0.25">
      <c r="A403" s="6"/>
      <c r="B403" s="6"/>
      <c r="C403" s="6"/>
      <c r="N403" s="20"/>
      <c r="R403" s="21"/>
      <c r="S403" s="180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58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.75" customHeight="1" x14ac:dyDescent="0.25">
      <c r="A404" s="6"/>
      <c r="B404" s="6"/>
      <c r="C404" s="6"/>
      <c r="N404" s="20"/>
      <c r="R404" s="21"/>
      <c r="S404" s="180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58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.75" customHeight="1" x14ac:dyDescent="0.25">
      <c r="A405" s="6"/>
      <c r="B405" s="6"/>
      <c r="C405" s="6"/>
      <c r="N405" s="20"/>
      <c r="R405" s="21"/>
      <c r="S405" s="180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58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.75" customHeight="1" x14ac:dyDescent="0.25">
      <c r="A406" s="6"/>
      <c r="B406" s="6"/>
      <c r="C406" s="6"/>
      <c r="N406" s="20"/>
      <c r="R406" s="21"/>
      <c r="S406" s="180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58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.75" customHeight="1" x14ac:dyDescent="0.25">
      <c r="A407" s="6"/>
      <c r="B407" s="6"/>
      <c r="C407" s="6"/>
      <c r="N407" s="20"/>
      <c r="R407" s="21"/>
      <c r="S407" s="180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58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.75" customHeight="1" x14ac:dyDescent="0.25">
      <c r="A408" s="6"/>
      <c r="B408" s="6"/>
      <c r="C408" s="6"/>
      <c r="N408" s="20"/>
      <c r="R408" s="21"/>
      <c r="S408" s="180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58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.75" customHeight="1" x14ac:dyDescent="0.25">
      <c r="A409" s="6"/>
      <c r="B409" s="6"/>
      <c r="C409" s="6"/>
      <c r="N409" s="20"/>
      <c r="R409" s="21"/>
      <c r="S409" s="180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58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.75" customHeight="1" x14ac:dyDescent="0.25">
      <c r="A410" s="6"/>
      <c r="B410" s="6"/>
      <c r="C410" s="6"/>
      <c r="N410" s="20"/>
      <c r="R410" s="21"/>
      <c r="S410" s="180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58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.75" customHeight="1" x14ac:dyDescent="0.25">
      <c r="A411" s="6"/>
      <c r="B411" s="6"/>
      <c r="C411" s="6"/>
      <c r="N411" s="20"/>
      <c r="R411" s="21"/>
      <c r="S411" s="180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58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.75" customHeight="1" x14ac:dyDescent="0.25">
      <c r="A412" s="6"/>
      <c r="B412" s="6"/>
      <c r="C412" s="6"/>
      <c r="N412" s="20"/>
      <c r="R412" s="21"/>
      <c r="S412" s="180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58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.75" customHeight="1" x14ac:dyDescent="0.25">
      <c r="A413" s="6"/>
      <c r="B413" s="6"/>
      <c r="C413" s="6"/>
      <c r="N413" s="20"/>
      <c r="R413" s="21"/>
      <c r="S413" s="180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58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.75" customHeight="1" x14ac:dyDescent="0.25">
      <c r="A414" s="6"/>
      <c r="B414" s="6"/>
      <c r="C414" s="6"/>
      <c r="N414" s="20"/>
      <c r="R414" s="21"/>
      <c r="S414" s="180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58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.75" customHeight="1" x14ac:dyDescent="0.25">
      <c r="A415" s="6"/>
      <c r="B415" s="6"/>
      <c r="C415" s="6"/>
      <c r="N415" s="20"/>
      <c r="R415" s="21"/>
      <c r="S415" s="180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58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.75" customHeight="1" x14ac:dyDescent="0.25">
      <c r="A416" s="6"/>
      <c r="B416" s="6"/>
      <c r="C416" s="6"/>
      <c r="N416" s="20"/>
      <c r="R416" s="21"/>
      <c r="S416" s="180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58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.75" customHeight="1" x14ac:dyDescent="0.25">
      <c r="A417" s="6"/>
      <c r="B417" s="6"/>
      <c r="C417" s="6"/>
      <c r="N417" s="20"/>
      <c r="R417" s="21"/>
      <c r="S417" s="180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58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.75" customHeight="1" x14ac:dyDescent="0.25">
      <c r="A418" s="6"/>
      <c r="B418" s="6"/>
      <c r="C418" s="6"/>
      <c r="N418" s="20"/>
      <c r="R418" s="21"/>
      <c r="S418" s="180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58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.75" customHeight="1" x14ac:dyDescent="0.25">
      <c r="A419" s="6"/>
      <c r="B419" s="6"/>
      <c r="C419" s="6"/>
      <c r="N419" s="20"/>
      <c r="R419" s="21"/>
      <c r="S419" s="180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58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.75" customHeight="1" x14ac:dyDescent="0.25">
      <c r="A420" s="6"/>
      <c r="B420" s="6"/>
      <c r="C420" s="6"/>
      <c r="N420" s="20"/>
      <c r="R420" s="21"/>
      <c r="S420" s="180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58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.75" customHeight="1" x14ac:dyDescent="0.25">
      <c r="A421" s="6"/>
      <c r="B421" s="6"/>
      <c r="C421" s="6"/>
      <c r="N421" s="20"/>
      <c r="R421" s="21"/>
      <c r="S421" s="180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58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.75" customHeight="1" x14ac:dyDescent="0.25">
      <c r="A422" s="6"/>
      <c r="B422" s="6"/>
      <c r="C422" s="6"/>
      <c r="N422" s="20"/>
      <c r="R422" s="21"/>
      <c r="S422" s="180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58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.75" customHeight="1" x14ac:dyDescent="0.25">
      <c r="A423" s="6"/>
      <c r="B423" s="6"/>
      <c r="C423" s="6"/>
      <c r="N423" s="20"/>
      <c r="R423" s="21"/>
      <c r="S423" s="180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58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.75" customHeight="1" x14ac:dyDescent="0.25">
      <c r="A424" s="6"/>
      <c r="B424" s="6"/>
      <c r="C424" s="6"/>
      <c r="N424" s="20"/>
      <c r="R424" s="21"/>
      <c r="S424" s="180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58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.75" customHeight="1" x14ac:dyDescent="0.25">
      <c r="A425" s="6"/>
      <c r="B425" s="6"/>
      <c r="C425" s="6"/>
      <c r="N425" s="20"/>
      <c r="R425" s="21"/>
      <c r="S425" s="180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58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.75" customHeight="1" x14ac:dyDescent="0.25">
      <c r="A426" s="6"/>
      <c r="B426" s="6"/>
      <c r="C426" s="6"/>
      <c r="N426" s="20"/>
      <c r="R426" s="21"/>
      <c r="S426" s="180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58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.75" customHeight="1" x14ac:dyDescent="0.25">
      <c r="A427" s="6"/>
      <c r="B427" s="6"/>
      <c r="C427" s="6"/>
      <c r="N427" s="20"/>
      <c r="R427" s="21"/>
      <c r="S427" s="180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58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.75" customHeight="1" x14ac:dyDescent="0.25">
      <c r="A428" s="6"/>
      <c r="B428" s="6"/>
      <c r="C428" s="6"/>
      <c r="N428" s="20"/>
      <c r="R428" s="21"/>
      <c r="S428" s="180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58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.75" customHeight="1" x14ac:dyDescent="0.25">
      <c r="A429" s="6"/>
      <c r="B429" s="6"/>
      <c r="C429" s="6"/>
      <c r="N429" s="20"/>
      <c r="R429" s="21"/>
      <c r="S429" s="180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58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.75" customHeight="1" x14ac:dyDescent="0.25">
      <c r="A430" s="6"/>
      <c r="B430" s="6"/>
      <c r="C430" s="6"/>
      <c r="N430" s="20"/>
      <c r="R430" s="21"/>
      <c r="S430" s="180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58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.75" customHeight="1" x14ac:dyDescent="0.25">
      <c r="A431" s="6"/>
      <c r="B431" s="6"/>
      <c r="C431" s="6"/>
      <c r="N431" s="20"/>
      <c r="R431" s="21"/>
      <c r="S431" s="180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58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.75" customHeight="1" x14ac:dyDescent="0.25">
      <c r="A432" s="6"/>
      <c r="B432" s="6"/>
      <c r="C432" s="6"/>
      <c r="N432" s="20"/>
      <c r="R432" s="21"/>
      <c r="S432" s="180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58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.75" customHeight="1" x14ac:dyDescent="0.25">
      <c r="A433" s="6"/>
      <c r="B433" s="6"/>
      <c r="C433" s="6"/>
      <c r="N433" s="20"/>
      <c r="R433" s="21"/>
      <c r="S433" s="180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58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.75" customHeight="1" x14ac:dyDescent="0.25">
      <c r="A434" s="6"/>
      <c r="B434" s="6"/>
      <c r="C434" s="6"/>
      <c r="N434" s="20"/>
      <c r="R434" s="21"/>
      <c r="S434" s="180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58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.75" customHeight="1" x14ac:dyDescent="0.25">
      <c r="A435" s="6"/>
      <c r="B435" s="6"/>
      <c r="C435" s="6"/>
      <c r="N435" s="20"/>
      <c r="R435" s="21"/>
      <c r="S435" s="180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58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.75" customHeight="1" x14ac:dyDescent="0.25">
      <c r="A436" s="6"/>
      <c r="B436" s="6"/>
      <c r="C436" s="6"/>
      <c r="N436" s="20"/>
      <c r="R436" s="21"/>
      <c r="S436" s="180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58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.75" customHeight="1" x14ac:dyDescent="0.25">
      <c r="A437" s="6"/>
      <c r="B437" s="6"/>
      <c r="C437" s="6"/>
      <c r="N437" s="20"/>
      <c r="R437" s="21"/>
      <c r="S437" s="180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58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.75" customHeight="1" x14ac:dyDescent="0.25">
      <c r="A438" s="6"/>
      <c r="B438" s="6"/>
      <c r="C438" s="6"/>
      <c r="N438" s="20"/>
      <c r="R438" s="21"/>
      <c r="S438" s="180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58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.75" customHeight="1" x14ac:dyDescent="0.25">
      <c r="A439" s="6"/>
      <c r="B439" s="6"/>
      <c r="C439" s="6"/>
      <c r="N439" s="20"/>
      <c r="R439" s="21"/>
      <c r="S439" s="180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58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.75" customHeight="1" x14ac:dyDescent="0.25">
      <c r="A440" s="6"/>
      <c r="B440" s="6"/>
      <c r="C440" s="6"/>
      <c r="N440" s="20"/>
      <c r="R440" s="21"/>
      <c r="S440" s="180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58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.75" customHeight="1" x14ac:dyDescent="0.25">
      <c r="A441" s="6"/>
      <c r="B441" s="6"/>
      <c r="C441" s="6"/>
      <c r="N441" s="20"/>
      <c r="R441" s="21"/>
      <c r="S441" s="180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58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.75" customHeight="1" x14ac:dyDescent="0.25">
      <c r="A442" s="6"/>
      <c r="B442" s="6"/>
      <c r="C442" s="6"/>
      <c r="N442" s="20"/>
      <c r="R442" s="21"/>
      <c r="S442" s="180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58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.75" customHeight="1" x14ac:dyDescent="0.25">
      <c r="A443" s="6"/>
      <c r="B443" s="6"/>
      <c r="C443" s="6"/>
      <c r="N443" s="20"/>
      <c r="R443" s="21"/>
      <c r="S443" s="180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58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.75" customHeight="1" x14ac:dyDescent="0.25">
      <c r="A444" s="6"/>
      <c r="B444" s="6"/>
      <c r="C444" s="6"/>
      <c r="N444" s="20"/>
      <c r="R444" s="21"/>
      <c r="S444" s="180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58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.75" customHeight="1" x14ac:dyDescent="0.25">
      <c r="A445" s="6"/>
      <c r="B445" s="6"/>
      <c r="C445" s="6"/>
      <c r="N445" s="20"/>
      <c r="R445" s="21"/>
      <c r="S445" s="180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58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.75" customHeight="1" x14ac:dyDescent="0.25">
      <c r="A446" s="6"/>
      <c r="B446" s="6"/>
      <c r="C446" s="6"/>
      <c r="N446" s="20"/>
      <c r="R446" s="21"/>
      <c r="S446" s="180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58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.75" customHeight="1" x14ac:dyDescent="0.25">
      <c r="A447" s="6"/>
      <c r="B447" s="6"/>
      <c r="C447" s="6"/>
      <c r="N447" s="20"/>
      <c r="R447" s="21"/>
      <c r="S447" s="180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58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.75" customHeight="1" x14ac:dyDescent="0.25">
      <c r="A448" s="6"/>
      <c r="B448" s="6"/>
      <c r="C448" s="6"/>
      <c r="N448" s="20"/>
      <c r="R448" s="21"/>
      <c r="S448" s="180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58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.75" customHeight="1" x14ac:dyDescent="0.25">
      <c r="A449" s="6"/>
      <c r="B449" s="6"/>
      <c r="C449" s="6"/>
      <c r="N449" s="20"/>
      <c r="R449" s="21"/>
      <c r="S449" s="180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58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.75" customHeight="1" x14ac:dyDescent="0.25">
      <c r="A450" s="6"/>
      <c r="B450" s="6"/>
      <c r="C450" s="6"/>
      <c r="N450" s="20"/>
      <c r="R450" s="21"/>
      <c r="S450" s="180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58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.75" customHeight="1" x14ac:dyDescent="0.25">
      <c r="A451" s="6"/>
      <c r="B451" s="6"/>
      <c r="C451" s="6"/>
      <c r="N451" s="20"/>
      <c r="R451" s="21"/>
      <c r="S451" s="180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58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.75" customHeight="1" x14ac:dyDescent="0.25">
      <c r="A452" s="6"/>
      <c r="B452" s="6"/>
      <c r="C452" s="6"/>
      <c r="N452" s="20"/>
      <c r="R452" s="21"/>
      <c r="S452" s="180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58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.75" customHeight="1" x14ac:dyDescent="0.25">
      <c r="A453" s="6"/>
      <c r="B453" s="6"/>
      <c r="C453" s="6"/>
      <c r="N453" s="20"/>
      <c r="R453" s="21"/>
      <c r="S453" s="180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58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.75" customHeight="1" x14ac:dyDescent="0.25">
      <c r="A454" s="6"/>
      <c r="B454" s="6"/>
      <c r="C454" s="6"/>
      <c r="N454" s="20"/>
      <c r="R454" s="21"/>
      <c r="S454" s="180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58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.75" customHeight="1" x14ac:dyDescent="0.25">
      <c r="A455" s="6"/>
      <c r="B455" s="6"/>
      <c r="C455" s="6"/>
      <c r="N455" s="20"/>
      <c r="R455" s="21"/>
      <c r="S455" s="180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58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.75" customHeight="1" x14ac:dyDescent="0.25">
      <c r="A456" s="6"/>
      <c r="B456" s="6"/>
      <c r="C456" s="6"/>
      <c r="N456" s="20"/>
      <c r="R456" s="21"/>
      <c r="S456" s="180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58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.75" customHeight="1" x14ac:dyDescent="0.25">
      <c r="A457" s="6"/>
      <c r="B457" s="6"/>
      <c r="C457" s="6"/>
      <c r="N457" s="20"/>
      <c r="R457" s="21"/>
      <c r="S457" s="180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58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.75" customHeight="1" x14ac:dyDescent="0.25">
      <c r="A458" s="6"/>
      <c r="B458" s="6"/>
      <c r="C458" s="6"/>
      <c r="N458" s="20"/>
      <c r="R458" s="21"/>
      <c r="S458" s="180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58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.75" customHeight="1" x14ac:dyDescent="0.25">
      <c r="A459" s="6"/>
      <c r="B459" s="6"/>
      <c r="C459" s="6"/>
      <c r="N459" s="20"/>
      <c r="R459" s="21"/>
      <c r="S459" s="180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58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.75" customHeight="1" x14ac:dyDescent="0.25">
      <c r="A460" s="6"/>
      <c r="B460" s="6"/>
      <c r="C460" s="6"/>
      <c r="N460" s="20"/>
      <c r="R460" s="21"/>
      <c r="S460" s="180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58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.75" customHeight="1" x14ac:dyDescent="0.25">
      <c r="A461" s="6"/>
      <c r="B461" s="6"/>
      <c r="C461" s="6"/>
      <c r="N461" s="20"/>
      <c r="R461" s="21"/>
      <c r="S461" s="180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58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.75" customHeight="1" x14ac:dyDescent="0.25">
      <c r="A462" s="6"/>
      <c r="B462" s="6"/>
      <c r="C462" s="6"/>
      <c r="N462" s="20"/>
      <c r="R462" s="21"/>
      <c r="S462" s="180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58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.75" customHeight="1" x14ac:dyDescent="0.25">
      <c r="A463" s="6"/>
      <c r="B463" s="6"/>
      <c r="C463" s="6"/>
      <c r="N463" s="20"/>
      <c r="R463" s="21"/>
      <c r="S463" s="180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58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.75" customHeight="1" x14ac:dyDescent="0.25">
      <c r="A464" s="6"/>
      <c r="B464" s="6"/>
      <c r="C464" s="6"/>
      <c r="N464" s="20"/>
      <c r="R464" s="21"/>
      <c r="S464" s="180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58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.75" customHeight="1" x14ac:dyDescent="0.25">
      <c r="A465" s="6"/>
      <c r="B465" s="6"/>
      <c r="C465" s="6"/>
      <c r="N465" s="20"/>
      <c r="R465" s="21"/>
      <c r="S465" s="180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58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.75" customHeight="1" x14ac:dyDescent="0.25">
      <c r="A466" s="6"/>
      <c r="B466" s="6"/>
      <c r="C466" s="6"/>
      <c r="N466" s="20"/>
      <c r="R466" s="21"/>
      <c r="S466" s="180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58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.75" customHeight="1" x14ac:dyDescent="0.25">
      <c r="A467" s="6"/>
      <c r="B467" s="6"/>
      <c r="C467" s="6"/>
      <c r="N467" s="20"/>
      <c r="R467" s="21"/>
      <c r="S467" s="180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58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.75" customHeight="1" x14ac:dyDescent="0.25">
      <c r="A468" s="6"/>
      <c r="B468" s="6"/>
      <c r="C468" s="6"/>
      <c r="N468" s="20"/>
      <c r="R468" s="21"/>
      <c r="S468" s="180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58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.75" customHeight="1" x14ac:dyDescent="0.25">
      <c r="A469" s="6"/>
      <c r="B469" s="6"/>
      <c r="C469" s="6"/>
      <c r="N469" s="20"/>
      <c r="R469" s="21"/>
      <c r="S469" s="180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58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.75" customHeight="1" x14ac:dyDescent="0.25">
      <c r="A470" s="6"/>
      <c r="B470" s="6"/>
      <c r="C470" s="6"/>
      <c r="N470" s="20"/>
      <c r="R470" s="21"/>
      <c r="S470" s="180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58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.75" customHeight="1" x14ac:dyDescent="0.25">
      <c r="A471" s="6"/>
      <c r="B471" s="6"/>
      <c r="C471" s="6"/>
      <c r="N471" s="20"/>
      <c r="R471" s="21"/>
      <c r="S471" s="180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58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.75" customHeight="1" x14ac:dyDescent="0.25">
      <c r="A472" s="6"/>
      <c r="B472" s="6"/>
      <c r="C472" s="6"/>
      <c r="N472" s="20"/>
      <c r="R472" s="21"/>
      <c r="S472" s="180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58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.75" customHeight="1" x14ac:dyDescent="0.25">
      <c r="A473" s="6"/>
      <c r="B473" s="6"/>
      <c r="C473" s="6"/>
      <c r="N473" s="20"/>
      <c r="R473" s="21"/>
      <c r="S473" s="180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58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.75" customHeight="1" x14ac:dyDescent="0.25">
      <c r="A474" s="6"/>
      <c r="B474" s="6"/>
      <c r="C474" s="6"/>
      <c r="N474" s="20"/>
      <c r="R474" s="21"/>
      <c r="S474" s="180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58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.75" customHeight="1" x14ac:dyDescent="0.25">
      <c r="A475" s="6"/>
      <c r="B475" s="6"/>
      <c r="C475" s="6"/>
      <c r="N475" s="20"/>
      <c r="R475" s="21"/>
      <c r="S475" s="180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58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.75" customHeight="1" x14ac:dyDescent="0.25">
      <c r="A476" s="6"/>
      <c r="B476" s="6"/>
      <c r="C476" s="6"/>
      <c r="N476" s="20"/>
      <c r="R476" s="21"/>
      <c r="S476" s="180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58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.75" customHeight="1" x14ac:dyDescent="0.25">
      <c r="A477" s="6"/>
      <c r="B477" s="6"/>
      <c r="C477" s="6"/>
      <c r="N477" s="20"/>
      <c r="R477" s="21"/>
      <c r="S477" s="180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58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.75" customHeight="1" x14ac:dyDescent="0.25">
      <c r="A478" s="6"/>
      <c r="B478" s="6"/>
      <c r="C478" s="6"/>
      <c r="N478" s="20"/>
      <c r="R478" s="21"/>
      <c r="S478" s="180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58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.75" customHeight="1" x14ac:dyDescent="0.25">
      <c r="A479" s="6"/>
      <c r="B479" s="6"/>
      <c r="C479" s="6"/>
      <c r="N479" s="20"/>
      <c r="R479" s="21"/>
      <c r="S479" s="180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58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.75" customHeight="1" x14ac:dyDescent="0.25">
      <c r="A480" s="6"/>
      <c r="B480" s="6"/>
      <c r="C480" s="6"/>
      <c r="N480" s="20"/>
      <c r="R480" s="21"/>
      <c r="S480" s="180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58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.75" customHeight="1" x14ac:dyDescent="0.25">
      <c r="A481" s="6"/>
      <c r="B481" s="6"/>
      <c r="C481" s="6"/>
      <c r="N481" s="20"/>
      <c r="R481" s="21"/>
      <c r="S481" s="180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58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.75" customHeight="1" x14ac:dyDescent="0.25">
      <c r="A482" s="6"/>
      <c r="B482" s="6"/>
      <c r="C482" s="6"/>
      <c r="N482" s="20"/>
      <c r="R482" s="21"/>
      <c r="S482" s="180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58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.75" customHeight="1" x14ac:dyDescent="0.25">
      <c r="A483" s="6"/>
      <c r="B483" s="6"/>
      <c r="C483" s="6"/>
      <c r="N483" s="20"/>
      <c r="R483" s="21"/>
      <c r="S483" s="180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58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.75" customHeight="1" x14ac:dyDescent="0.25">
      <c r="A484" s="6"/>
      <c r="B484" s="6"/>
      <c r="C484" s="6"/>
      <c r="N484" s="20"/>
      <c r="R484" s="21"/>
      <c r="S484" s="180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58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.75" customHeight="1" x14ac:dyDescent="0.25">
      <c r="A485" s="6"/>
      <c r="B485" s="6"/>
      <c r="C485" s="6"/>
      <c r="N485" s="20"/>
      <c r="R485" s="21"/>
      <c r="S485" s="180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58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.75" customHeight="1" x14ac:dyDescent="0.25">
      <c r="A486" s="6"/>
      <c r="B486" s="6"/>
      <c r="C486" s="6"/>
      <c r="N486" s="20"/>
      <c r="R486" s="21"/>
      <c r="S486" s="180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58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.75" customHeight="1" x14ac:dyDescent="0.25">
      <c r="A487" s="6"/>
      <c r="B487" s="6"/>
      <c r="C487" s="6"/>
      <c r="N487" s="20"/>
      <c r="R487" s="21"/>
      <c r="S487" s="180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58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.75" customHeight="1" x14ac:dyDescent="0.25">
      <c r="A488" s="6"/>
      <c r="B488" s="6"/>
      <c r="C488" s="6"/>
      <c r="N488" s="20"/>
      <c r="R488" s="21"/>
      <c r="S488" s="180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58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.75" customHeight="1" x14ac:dyDescent="0.25">
      <c r="A489" s="6"/>
      <c r="B489" s="6"/>
      <c r="C489" s="6"/>
      <c r="N489" s="20"/>
      <c r="R489" s="21"/>
      <c r="S489" s="180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58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.75" customHeight="1" x14ac:dyDescent="0.25">
      <c r="A490" s="6"/>
      <c r="B490" s="6"/>
      <c r="C490" s="6"/>
      <c r="N490" s="20"/>
      <c r="R490" s="21"/>
      <c r="S490" s="180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58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.75" customHeight="1" x14ac:dyDescent="0.25">
      <c r="A491" s="6"/>
      <c r="B491" s="6"/>
      <c r="C491" s="6"/>
      <c r="N491" s="20"/>
      <c r="R491" s="21"/>
      <c r="S491" s="180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58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.75" customHeight="1" x14ac:dyDescent="0.25">
      <c r="A492" s="6"/>
      <c r="B492" s="6"/>
      <c r="C492" s="6"/>
      <c r="N492" s="20"/>
      <c r="R492" s="21"/>
      <c r="S492" s="180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58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.75" customHeight="1" x14ac:dyDescent="0.25">
      <c r="A493" s="6"/>
      <c r="B493" s="6"/>
      <c r="C493" s="6"/>
      <c r="N493" s="20"/>
      <c r="R493" s="21"/>
      <c r="S493" s="180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58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.75" customHeight="1" x14ac:dyDescent="0.25">
      <c r="A494" s="6"/>
      <c r="B494" s="6"/>
      <c r="C494" s="6"/>
      <c r="N494" s="20"/>
      <c r="R494" s="21"/>
      <c r="S494" s="180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58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.75" customHeight="1" x14ac:dyDescent="0.25">
      <c r="A495" s="6"/>
      <c r="B495" s="6"/>
      <c r="C495" s="6"/>
      <c r="N495" s="20"/>
      <c r="R495" s="21"/>
      <c r="S495" s="180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58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.75" customHeight="1" x14ac:dyDescent="0.25">
      <c r="A496" s="6"/>
      <c r="B496" s="6"/>
      <c r="C496" s="6"/>
      <c r="N496" s="20"/>
      <c r="R496" s="21"/>
      <c r="S496" s="180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58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.75" customHeight="1" x14ac:dyDescent="0.25">
      <c r="A497" s="6"/>
      <c r="B497" s="6"/>
      <c r="C497" s="6"/>
      <c r="N497" s="20"/>
      <c r="R497" s="21"/>
      <c r="S497" s="180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58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.75" customHeight="1" x14ac:dyDescent="0.25">
      <c r="A498" s="6"/>
      <c r="B498" s="6"/>
      <c r="C498" s="6"/>
      <c r="N498" s="20"/>
      <c r="R498" s="21"/>
      <c r="S498" s="180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58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.75" customHeight="1" x14ac:dyDescent="0.25">
      <c r="A499" s="6"/>
      <c r="B499" s="6"/>
      <c r="C499" s="6"/>
      <c r="N499" s="20"/>
      <c r="R499" s="21"/>
      <c r="S499" s="180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58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.75" customHeight="1" x14ac:dyDescent="0.25">
      <c r="A500" s="6"/>
      <c r="B500" s="6"/>
      <c r="C500" s="6"/>
      <c r="N500" s="20"/>
      <c r="R500" s="21"/>
      <c r="S500" s="180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58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pLL2gFaXTP3JEMSCXXPXdTACgFkgsTAMb2yBRcgfBvdOppmjbMnEeQkjOiiRX4avin5AvVlKsSKJP1RE9c2rGw==" saltValue="uL/YDmfs3W5zgDTcartEag==" spinCount="100000" sheet="1" objects="1" scenarios="1"/>
  <autoFilter ref="V19:AM122" xr:uid="{00000000-0009-0000-0000-000001000000}">
    <filterColumn colId="8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2:V25 V28:V29 V31:V53">
    <cfRule type="cellIs" dxfId="573" priority="1260" operator="equal">
      <formula>"aus"</formula>
    </cfRule>
    <cfRule type="cellIs" dxfId="572" priority="1261" operator="equal">
      <formula>"ein"</formula>
    </cfRule>
  </conditionalFormatting>
  <conditionalFormatting sqref="V118:V122">
    <cfRule type="cellIs" dxfId="571" priority="604" operator="equal">
      <formula>"aus"</formula>
    </cfRule>
    <cfRule type="cellIs" dxfId="570" priority="605" operator="equal">
      <formula>"ein"</formula>
    </cfRule>
  </conditionalFormatting>
  <conditionalFormatting sqref="V83">
    <cfRule type="cellIs" dxfId="569" priority="590" operator="equal">
      <formula>"aus"</formula>
    </cfRule>
    <cfRule type="cellIs" dxfId="568" priority="591" operator="equal">
      <formula>"ein"</formula>
    </cfRule>
  </conditionalFormatting>
  <conditionalFormatting sqref="V90:V91">
    <cfRule type="cellIs" dxfId="567" priority="580" operator="equal">
      <formula>"aus"</formula>
    </cfRule>
    <cfRule type="cellIs" dxfId="566" priority="581" operator="equal">
      <formula>"ein"</formula>
    </cfRule>
  </conditionalFormatting>
  <conditionalFormatting sqref="V86:V87">
    <cfRule type="cellIs" dxfId="565" priority="566" operator="equal">
      <formula>"aus"</formula>
    </cfRule>
    <cfRule type="cellIs" dxfId="564" priority="567" operator="equal">
      <formula>"ein"</formula>
    </cfRule>
  </conditionalFormatting>
  <conditionalFormatting sqref="V55">
    <cfRule type="cellIs" dxfId="563" priority="535" operator="equal">
      <formula>"aus"</formula>
    </cfRule>
    <cfRule type="cellIs" dxfId="562" priority="536" operator="equal">
      <formula>"ein"</formula>
    </cfRule>
  </conditionalFormatting>
  <conditionalFormatting sqref="V54">
    <cfRule type="cellIs" dxfId="561" priority="537" operator="equal">
      <formula>"aus"</formula>
    </cfRule>
    <cfRule type="cellIs" dxfId="560" priority="538" operator="equal">
      <formula>"ein"</formula>
    </cfRule>
  </conditionalFormatting>
  <conditionalFormatting sqref="V114:V115">
    <cfRule type="cellIs" dxfId="559" priority="533" operator="equal">
      <formula>"aus"</formula>
    </cfRule>
    <cfRule type="cellIs" dxfId="558" priority="534" operator="equal">
      <formula>"ein"</formula>
    </cfRule>
  </conditionalFormatting>
  <conditionalFormatting sqref="B63">
    <cfRule type="duplicateValues" dxfId="557" priority="1266" stopIfTrue="1"/>
  </conditionalFormatting>
  <conditionalFormatting sqref="W88:W89 W84:W85 W92:W103 W56:W82 W22:W25 W28:W29 W31:W53">
    <cfRule type="cellIs" dxfId="556" priority="531" operator="equal">
      <formula>"aus"</formula>
    </cfRule>
    <cfRule type="cellIs" dxfId="555" priority="532" operator="equal">
      <formula>"ein"</formula>
    </cfRule>
  </conditionalFormatting>
  <conditionalFormatting sqref="W116:W123 W104:W114">
    <cfRule type="cellIs" dxfId="554" priority="527" operator="equal">
      <formula>"aus"</formula>
    </cfRule>
    <cfRule type="cellIs" dxfId="553" priority="528" operator="equal">
      <formula>"ein"</formula>
    </cfRule>
  </conditionalFormatting>
  <conditionalFormatting sqref="W83">
    <cfRule type="cellIs" dxfId="552" priority="525" operator="equal">
      <formula>"aus"</formula>
    </cfRule>
    <cfRule type="cellIs" dxfId="551" priority="526" operator="equal">
      <formula>"ein"</formula>
    </cfRule>
  </conditionalFormatting>
  <conditionalFormatting sqref="W90:W91">
    <cfRule type="cellIs" dxfId="550" priority="523" operator="equal">
      <formula>"aus"</formula>
    </cfRule>
    <cfRule type="cellIs" dxfId="549" priority="524" operator="equal">
      <formula>"ein"</formula>
    </cfRule>
  </conditionalFormatting>
  <conditionalFormatting sqref="W86:W87">
    <cfRule type="cellIs" dxfId="548" priority="521" operator="equal">
      <formula>"aus"</formula>
    </cfRule>
    <cfRule type="cellIs" dxfId="547" priority="522" operator="equal">
      <formula>"ein"</formula>
    </cfRule>
  </conditionalFormatting>
  <conditionalFormatting sqref="W55">
    <cfRule type="cellIs" dxfId="546" priority="517" operator="equal">
      <formula>"aus"</formula>
    </cfRule>
    <cfRule type="cellIs" dxfId="545" priority="518" operator="equal">
      <formula>"ein"</formula>
    </cfRule>
  </conditionalFormatting>
  <conditionalFormatting sqref="W54">
    <cfRule type="cellIs" dxfId="544" priority="519" operator="equal">
      <formula>"aus"</formula>
    </cfRule>
    <cfRule type="cellIs" dxfId="543" priority="520" operator="equal">
      <formula>"ein"</formula>
    </cfRule>
  </conditionalFormatting>
  <conditionalFormatting sqref="W114:W116">
    <cfRule type="cellIs" dxfId="542" priority="515" operator="equal">
      <formula>"aus"</formula>
    </cfRule>
    <cfRule type="cellIs" dxfId="541" priority="516" operator="equal">
      <formula>"ein"</formula>
    </cfRule>
  </conditionalFormatting>
  <conditionalFormatting sqref="AD88:AD89 AD84:AD85 AD56:AD82 AD22:AD25 AD92:AD113 AD28:AD29 AD31:AD53">
    <cfRule type="cellIs" dxfId="540" priority="431" operator="equal">
      <formula>"aus"</formula>
    </cfRule>
    <cfRule type="cellIs" dxfId="539" priority="432" operator="equal">
      <formula>"ein"</formula>
    </cfRule>
  </conditionalFormatting>
  <conditionalFormatting sqref="AD116:AD122">
    <cfRule type="cellIs" dxfId="538" priority="427" operator="equal">
      <formula>"aus"</formula>
    </cfRule>
    <cfRule type="cellIs" dxfId="537" priority="428" operator="equal">
      <formula>"ein"</formula>
    </cfRule>
  </conditionalFormatting>
  <conditionalFormatting sqref="AD83">
    <cfRule type="cellIs" dxfId="536" priority="425" operator="equal">
      <formula>"aus"</formula>
    </cfRule>
    <cfRule type="cellIs" dxfId="535" priority="426" operator="equal">
      <formula>"ein"</formula>
    </cfRule>
  </conditionalFormatting>
  <conditionalFormatting sqref="AD90:AD91">
    <cfRule type="cellIs" dxfId="534" priority="423" operator="equal">
      <formula>"aus"</formula>
    </cfRule>
    <cfRule type="cellIs" dxfId="533" priority="424" operator="equal">
      <formula>"ein"</formula>
    </cfRule>
  </conditionalFormatting>
  <conditionalFormatting sqref="AD86:AD87">
    <cfRule type="cellIs" dxfId="532" priority="421" operator="equal">
      <formula>"aus"</formula>
    </cfRule>
    <cfRule type="cellIs" dxfId="531" priority="422" operator="equal">
      <formula>"ein"</formula>
    </cfRule>
  </conditionalFormatting>
  <conditionalFormatting sqref="AD55">
    <cfRule type="cellIs" dxfId="530" priority="417" operator="equal">
      <formula>"aus"</formula>
    </cfRule>
    <cfRule type="cellIs" dxfId="529" priority="418" operator="equal">
      <formula>"ein"</formula>
    </cfRule>
  </conditionalFormatting>
  <conditionalFormatting sqref="AD54">
    <cfRule type="cellIs" dxfId="528" priority="419" operator="equal">
      <formula>"aus"</formula>
    </cfRule>
    <cfRule type="cellIs" dxfId="527" priority="420" operator="equal">
      <formula>"ein"</formula>
    </cfRule>
  </conditionalFormatting>
  <conditionalFormatting sqref="AD114:AD115">
    <cfRule type="cellIs" dxfId="526" priority="415" operator="equal">
      <formula>"aus"</formula>
    </cfRule>
    <cfRule type="cellIs" dxfId="525" priority="416" operator="equal">
      <formula>"ein"</formula>
    </cfRule>
  </conditionalFormatting>
  <conditionalFormatting sqref="AE88:AE89 AE84:AE85 AE56:AE82 AE22:AE25 AE92:AE113 AE28:AE29 AE31:AE53">
    <cfRule type="cellIs" dxfId="524" priority="413" operator="equal">
      <formula>"aus"</formula>
    </cfRule>
    <cfRule type="cellIs" dxfId="523" priority="414" operator="equal">
      <formula>"ein"</formula>
    </cfRule>
  </conditionalFormatting>
  <conditionalFormatting sqref="AF116:AF122">
    <cfRule type="cellIs" dxfId="522" priority="391" operator="equal">
      <formula>"aus"</formula>
    </cfRule>
    <cfRule type="cellIs" dxfId="521" priority="392" operator="equal">
      <formula>"ein"</formula>
    </cfRule>
  </conditionalFormatting>
  <conditionalFormatting sqref="AE116 AE118:AE122">
    <cfRule type="cellIs" dxfId="520" priority="409" operator="equal">
      <formula>"aus"</formula>
    </cfRule>
    <cfRule type="cellIs" dxfId="519" priority="410" operator="equal">
      <formula>"ein"</formula>
    </cfRule>
  </conditionalFormatting>
  <conditionalFormatting sqref="AE83">
    <cfRule type="cellIs" dxfId="518" priority="407" operator="equal">
      <formula>"aus"</formula>
    </cfRule>
    <cfRule type="cellIs" dxfId="517" priority="408" operator="equal">
      <formula>"ein"</formula>
    </cfRule>
  </conditionalFormatting>
  <conditionalFormatting sqref="AE90:AE91">
    <cfRule type="cellIs" dxfId="516" priority="405" operator="equal">
      <formula>"aus"</formula>
    </cfRule>
    <cfRule type="cellIs" dxfId="515" priority="406" operator="equal">
      <formula>"ein"</formula>
    </cfRule>
  </conditionalFormatting>
  <conditionalFormatting sqref="AE86:AE87">
    <cfRule type="cellIs" dxfId="514" priority="403" operator="equal">
      <formula>"aus"</formula>
    </cfRule>
    <cfRule type="cellIs" dxfId="513" priority="404" operator="equal">
      <formula>"ein"</formula>
    </cfRule>
  </conditionalFormatting>
  <conditionalFormatting sqref="AE54">
    <cfRule type="cellIs" dxfId="512" priority="401" operator="equal">
      <formula>"aus"</formula>
    </cfRule>
    <cfRule type="cellIs" dxfId="511" priority="402" operator="equal">
      <formula>"ein"</formula>
    </cfRule>
  </conditionalFormatting>
  <conditionalFormatting sqref="AE114:AE115">
    <cfRule type="cellIs" dxfId="510" priority="397" operator="equal">
      <formula>"aus"</formula>
    </cfRule>
    <cfRule type="cellIs" dxfId="509" priority="398" operator="equal">
      <formula>"ein"</formula>
    </cfRule>
  </conditionalFormatting>
  <conditionalFormatting sqref="AE55">
    <cfRule type="cellIs" dxfId="508" priority="399" operator="equal">
      <formula>"aus"</formula>
    </cfRule>
    <cfRule type="cellIs" dxfId="507" priority="400" operator="equal">
      <formula>"ein"</formula>
    </cfRule>
  </conditionalFormatting>
  <conditionalFormatting sqref="AF88:AF89 AF84:AF85 AF56:AF82 AF22:AF25 AF92:AF113 AF28:AF29 AF31:AF53">
    <cfRule type="cellIs" dxfId="506" priority="395" operator="equal">
      <formula>"aus"</formula>
    </cfRule>
    <cfRule type="cellIs" dxfId="505" priority="396" operator="equal">
      <formula>"ein"</formula>
    </cfRule>
  </conditionalFormatting>
  <conditionalFormatting sqref="AG88:AG89 AG84:AG85 AG56:AG82 AG22:AG25 AG92:AG113 AG28:AG29 AG31:AG53">
    <cfRule type="cellIs" dxfId="504" priority="359" operator="equal">
      <formula>"aus"</formula>
    </cfRule>
    <cfRule type="cellIs" dxfId="503" priority="360" operator="equal">
      <formula>"ein"</formula>
    </cfRule>
  </conditionalFormatting>
  <conditionalFormatting sqref="AG116:AG122">
    <cfRule type="cellIs" dxfId="502" priority="355" operator="equal">
      <formula>"aus"</formula>
    </cfRule>
    <cfRule type="cellIs" dxfId="501" priority="356" operator="equal">
      <formula>"ein"</formula>
    </cfRule>
  </conditionalFormatting>
  <conditionalFormatting sqref="AG83">
    <cfRule type="cellIs" dxfId="500" priority="353" operator="equal">
      <formula>"aus"</formula>
    </cfRule>
    <cfRule type="cellIs" dxfId="499" priority="354" operator="equal">
      <formula>"ein"</formula>
    </cfRule>
  </conditionalFormatting>
  <conditionalFormatting sqref="AG90:AG91">
    <cfRule type="cellIs" dxfId="498" priority="351" operator="equal">
      <formula>"aus"</formula>
    </cfRule>
    <cfRule type="cellIs" dxfId="497" priority="352" operator="equal">
      <formula>"ein"</formula>
    </cfRule>
  </conditionalFormatting>
  <conditionalFormatting sqref="AF83">
    <cfRule type="cellIs" dxfId="496" priority="389" operator="equal">
      <formula>"aus"</formula>
    </cfRule>
    <cfRule type="cellIs" dxfId="495" priority="390" operator="equal">
      <formula>"ein"</formula>
    </cfRule>
  </conditionalFormatting>
  <conditionalFormatting sqref="AF90:AF91">
    <cfRule type="cellIs" dxfId="494" priority="387" operator="equal">
      <formula>"aus"</formula>
    </cfRule>
    <cfRule type="cellIs" dxfId="493" priority="388" operator="equal">
      <formula>"ein"</formula>
    </cfRule>
  </conditionalFormatting>
  <conditionalFormatting sqref="AF86:AF87">
    <cfRule type="cellIs" dxfId="492" priority="385" operator="equal">
      <formula>"aus"</formula>
    </cfRule>
    <cfRule type="cellIs" dxfId="491" priority="386" operator="equal">
      <formula>"ein"</formula>
    </cfRule>
  </conditionalFormatting>
  <conditionalFormatting sqref="AF54">
    <cfRule type="cellIs" dxfId="490" priority="383" operator="equal">
      <formula>"aus"</formula>
    </cfRule>
    <cfRule type="cellIs" dxfId="489" priority="384" operator="equal">
      <formula>"ein"</formula>
    </cfRule>
  </conditionalFormatting>
  <conditionalFormatting sqref="AF55">
    <cfRule type="cellIs" dxfId="488" priority="381" operator="equal">
      <formula>"aus"</formula>
    </cfRule>
    <cfRule type="cellIs" dxfId="487" priority="382" operator="equal">
      <formula>"ein"</formula>
    </cfRule>
  </conditionalFormatting>
  <conditionalFormatting sqref="AF114:AF115">
    <cfRule type="cellIs" dxfId="486" priority="379" operator="equal">
      <formula>"aus"</formula>
    </cfRule>
    <cfRule type="cellIs" dxfId="485" priority="380" operator="equal">
      <formula>"ein"</formula>
    </cfRule>
  </conditionalFormatting>
  <conditionalFormatting sqref="AG86:AG87">
    <cfRule type="cellIs" dxfId="484" priority="349" operator="equal">
      <formula>"aus"</formula>
    </cfRule>
    <cfRule type="cellIs" dxfId="483" priority="350" operator="equal">
      <formula>"ein"</formula>
    </cfRule>
  </conditionalFormatting>
  <conditionalFormatting sqref="AG54">
    <cfRule type="cellIs" dxfId="482" priority="347" operator="equal">
      <formula>"aus"</formula>
    </cfRule>
    <cfRule type="cellIs" dxfId="481" priority="348" operator="equal">
      <formula>"ein"</formula>
    </cfRule>
  </conditionalFormatting>
  <conditionalFormatting sqref="AG114:AG115">
    <cfRule type="cellIs" dxfId="480" priority="343" operator="equal">
      <formula>"aus"</formula>
    </cfRule>
    <cfRule type="cellIs" dxfId="479" priority="344" operator="equal">
      <formula>"ein"</formula>
    </cfRule>
  </conditionalFormatting>
  <conditionalFormatting sqref="AG55">
    <cfRule type="cellIs" dxfId="478" priority="345" operator="equal">
      <formula>"aus"</formula>
    </cfRule>
    <cfRule type="cellIs" dxfId="477" priority="346" operator="equal">
      <formula>"ein"</formula>
    </cfRule>
  </conditionalFormatting>
  <conditionalFormatting sqref="AH22:AH25 AH28:AH29 AH31:AH122">
    <cfRule type="cellIs" dxfId="476" priority="341" operator="equal">
      <formula>"aus"</formula>
    </cfRule>
    <cfRule type="cellIs" dxfId="475" priority="342" operator="equal">
      <formula>"ein"</formula>
    </cfRule>
  </conditionalFormatting>
  <conditionalFormatting sqref="AI22:AI25 AI28:AI29 AI31:AI122">
    <cfRule type="cellIs" dxfId="474" priority="337" operator="equal">
      <formula>"aus"</formula>
    </cfRule>
    <cfRule type="cellIs" dxfId="473" priority="338" operator="equal">
      <formula>"ein"</formula>
    </cfRule>
  </conditionalFormatting>
  <conditionalFormatting sqref="AJ22:AJ25 AJ28:AJ29 AJ31:AJ120">
    <cfRule type="cellIs" dxfId="472" priority="333" operator="equal">
      <formula>"aus"</formula>
    </cfRule>
    <cfRule type="cellIs" dxfId="471" priority="334" operator="equal">
      <formula>"ein"</formula>
    </cfRule>
  </conditionalFormatting>
  <conditionalFormatting sqref="AJ121:AJ122">
    <cfRule type="cellIs" dxfId="470" priority="329" operator="equal">
      <formula>"aus"</formula>
    </cfRule>
    <cfRule type="cellIs" dxfId="469" priority="330" operator="equal">
      <formula>"ein"</formula>
    </cfRule>
  </conditionalFormatting>
  <conditionalFormatting sqref="AK22:AK25 AK28:AK29 AK31:AK122">
    <cfRule type="cellIs" dxfId="468" priority="327" operator="equal">
      <formula>"aus"</formula>
    </cfRule>
    <cfRule type="cellIs" dxfId="467" priority="328" operator="equal">
      <formula>"ein"</formula>
    </cfRule>
  </conditionalFormatting>
  <conditionalFormatting sqref="AL22:AL25 AL28:AL29 AL31:AL120">
    <cfRule type="cellIs" dxfId="466" priority="323" operator="equal">
      <formula>"aus"</formula>
    </cfRule>
    <cfRule type="cellIs" dxfId="465" priority="324" operator="equal">
      <formula>"ein"</formula>
    </cfRule>
  </conditionalFormatting>
  <conditionalFormatting sqref="AL121:AL122">
    <cfRule type="cellIs" dxfId="464" priority="319" operator="equal">
      <formula>"aus"</formula>
    </cfRule>
    <cfRule type="cellIs" dxfId="463" priority="320" operator="equal">
      <formula>"ein"</formula>
    </cfRule>
  </conditionalFormatting>
  <conditionalFormatting sqref="AM22:AM25 AM28:AM29 AM31:AM120">
    <cfRule type="cellIs" dxfId="462" priority="317" operator="equal">
      <formula>"aus"</formula>
    </cfRule>
    <cfRule type="cellIs" dxfId="461" priority="318" operator="equal">
      <formula>"ein"</formula>
    </cfRule>
  </conditionalFormatting>
  <conditionalFormatting sqref="AM121:AM122">
    <cfRule type="cellIs" dxfId="460" priority="313" operator="equal">
      <formula>"aus"</formula>
    </cfRule>
    <cfRule type="cellIs" dxfId="459" priority="314" operator="equal">
      <formula>"ein"</formula>
    </cfRule>
  </conditionalFormatting>
  <conditionalFormatting sqref="V117">
    <cfRule type="cellIs" dxfId="458" priority="307" operator="equal">
      <formula>"aus"</formula>
    </cfRule>
    <cfRule type="cellIs" dxfId="457" priority="308" operator="equal">
      <formula>"ein"</formula>
    </cfRule>
  </conditionalFormatting>
  <conditionalFormatting sqref="V116">
    <cfRule type="cellIs" dxfId="456" priority="305" operator="equal">
      <formula>"aus"</formula>
    </cfRule>
    <cfRule type="cellIs" dxfId="455" priority="306" operator="equal">
      <formula>"ein"</formula>
    </cfRule>
  </conditionalFormatting>
  <conditionalFormatting sqref="AB88:AB89 AB84 AB56:AB82 AB92:AB113 AB22:AB25 AB28:AB29 AB31:AB53">
    <cfRule type="cellIs" dxfId="454" priority="303" operator="equal">
      <formula>"aus"</formula>
    </cfRule>
    <cfRule type="cellIs" dxfId="453" priority="304" operator="equal">
      <formula>"ein"</formula>
    </cfRule>
  </conditionalFormatting>
  <conditionalFormatting sqref="AB116:AB122">
    <cfRule type="cellIs" dxfId="452" priority="299" operator="equal">
      <formula>"aus"</formula>
    </cfRule>
    <cfRule type="cellIs" dxfId="451" priority="300" operator="equal">
      <formula>"ein"</formula>
    </cfRule>
  </conditionalFormatting>
  <conditionalFormatting sqref="AB83">
    <cfRule type="cellIs" dxfId="450" priority="297" operator="equal">
      <formula>"aus"</formula>
    </cfRule>
    <cfRule type="cellIs" dxfId="449" priority="298" operator="equal">
      <formula>"ein"</formula>
    </cfRule>
  </conditionalFormatting>
  <conditionalFormatting sqref="AB90:AB91">
    <cfRule type="cellIs" dxfId="448" priority="295" operator="equal">
      <formula>"aus"</formula>
    </cfRule>
    <cfRule type="cellIs" dxfId="447" priority="296" operator="equal">
      <formula>"ein"</formula>
    </cfRule>
  </conditionalFormatting>
  <conditionalFormatting sqref="AB86:AB87">
    <cfRule type="cellIs" dxfId="446" priority="293" operator="equal">
      <formula>"aus"</formula>
    </cfRule>
    <cfRule type="cellIs" dxfId="445" priority="294" operator="equal">
      <formula>"ein"</formula>
    </cfRule>
  </conditionalFormatting>
  <conditionalFormatting sqref="AB55">
    <cfRule type="cellIs" dxfId="444" priority="289" operator="equal">
      <formula>"aus"</formula>
    </cfRule>
    <cfRule type="cellIs" dxfId="443" priority="290" operator="equal">
      <formula>"ein"</formula>
    </cfRule>
  </conditionalFormatting>
  <conditionalFormatting sqref="AB54">
    <cfRule type="cellIs" dxfId="442" priority="291" operator="equal">
      <formula>"aus"</formula>
    </cfRule>
    <cfRule type="cellIs" dxfId="441" priority="292" operator="equal">
      <formula>"ein"</formula>
    </cfRule>
  </conditionalFormatting>
  <conditionalFormatting sqref="AB114:AB115">
    <cfRule type="cellIs" dxfId="440" priority="287" operator="equal">
      <formula>"aus"</formula>
    </cfRule>
    <cfRule type="cellIs" dxfId="439" priority="288" operator="equal">
      <formula>"ein"</formula>
    </cfRule>
  </conditionalFormatting>
  <conditionalFormatting sqref="AB85">
    <cfRule type="cellIs" dxfId="438" priority="285" operator="equal">
      <formula>"aus"</formula>
    </cfRule>
    <cfRule type="cellIs" dxfId="437" priority="286" operator="equal">
      <formula>"ein"</formula>
    </cfRule>
  </conditionalFormatting>
  <conditionalFormatting sqref="X85">
    <cfRule type="cellIs" dxfId="436" priority="223" operator="equal">
      <formula>"aus"</formula>
    </cfRule>
    <cfRule type="cellIs" dxfId="435" priority="224" operator="equal">
      <formula>"ein"</formula>
    </cfRule>
  </conditionalFormatting>
  <conditionalFormatting sqref="AC85">
    <cfRule type="cellIs" dxfId="434" priority="203" operator="equal">
      <formula>"aus"</formula>
    </cfRule>
    <cfRule type="cellIs" dxfId="433" priority="204" operator="equal">
      <formula>"ein"</formula>
    </cfRule>
  </conditionalFormatting>
  <conditionalFormatting sqref="Y85">
    <cfRule type="cellIs" dxfId="432" priority="183" operator="equal">
      <formula>"aus"</formula>
    </cfRule>
    <cfRule type="cellIs" dxfId="431" priority="184" operator="equal">
      <formula>"ein"</formula>
    </cfRule>
  </conditionalFormatting>
  <conditionalFormatting sqref="Z88:Z89 Z84 Z92:Z103 Z22:Z25 Z56:Z82 Z28:Z29 Z31:Z53">
    <cfRule type="cellIs" dxfId="430" priority="283" operator="equal">
      <formula>"aus"</formula>
    </cfRule>
    <cfRule type="cellIs" dxfId="429" priority="284" operator="equal">
      <formula>"ein"</formula>
    </cfRule>
  </conditionalFormatting>
  <conditionalFormatting sqref="Z104:Z111 Z113 Z116:Z122">
    <cfRule type="cellIs" dxfId="428" priority="279" operator="equal">
      <formula>"aus"</formula>
    </cfRule>
    <cfRule type="cellIs" dxfId="427" priority="280" operator="equal">
      <formula>"ein"</formula>
    </cfRule>
  </conditionalFormatting>
  <conditionalFormatting sqref="Z83">
    <cfRule type="cellIs" dxfId="426" priority="277" operator="equal">
      <formula>"aus"</formula>
    </cfRule>
    <cfRule type="cellIs" dxfId="425" priority="278" operator="equal">
      <formula>"ein"</formula>
    </cfRule>
  </conditionalFormatting>
  <conditionalFormatting sqref="Z90:Z91">
    <cfRule type="cellIs" dxfId="424" priority="275" operator="equal">
      <formula>"aus"</formula>
    </cfRule>
    <cfRule type="cellIs" dxfId="423" priority="276" operator="equal">
      <formula>"ein"</formula>
    </cfRule>
  </conditionalFormatting>
  <conditionalFormatting sqref="Z86:Z87">
    <cfRule type="cellIs" dxfId="422" priority="273" operator="equal">
      <formula>"aus"</formula>
    </cfRule>
    <cfRule type="cellIs" dxfId="421" priority="274" operator="equal">
      <formula>"ein"</formula>
    </cfRule>
  </conditionalFormatting>
  <conditionalFormatting sqref="Z55">
    <cfRule type="cellIs" dxfId="420" priority="269" operator="equal">
      <formula>"aus"</formula>
    </cfRule>
    <cfRule type="cellIs" dxfId="419" priority="270" operator="equal">
      <formula>"ein"</formula>
    </cfRule>
  </conditionalFormatting>
  <conditionalFormatting sqref="Z54">
    <cfRule type="cellIs" dxfId="418" priority="271" operator="equal">
      <formula>"aus"</formula>
    </cfRule>
    <cfRule type="cellIs" dxfId="417" priority="272" operator="equal">
      <formula>"ein"</formula>
    </cfRule>
  </conditionalFormatting>
  <conditionalFormatting sqref="Z114:Z115">
    <cfRule type="cellIs" dxfId="416" priority="267" operator="equal">
      <formula>"aus"</formula>
    </cfRule>
    <cfRule type="cellIs" dxfId="415" priority="268" operator="equal">
      <formula>"ein"</formula>
    </cfRule>
  </conditionalFormatting>
  <conditionalFormatting sqref="Z85">
    <cfRule type="cellIs" dxfId="414" priority="265" operator="equal">
      <formula>"aus"</formula>
    </cfRule>
    <cfRule type="cellIs" dxfId="413" priority="266" operator="equal">
      <formula>"ein"</formula>
    </cfRule>
  </conditionalFormatting>
  <conditionalFormatting sqref="Z112">
    <cfRule type="cellIs" dxfId="412" priority="263" operator="equal">
      <formula>"aus"</formula>
    </cfRule>
    <cfRule type="cellIs" dxfId="411" priority="264" operator="equal">
      <formula>"ein"</formula>
    </cfRule>
  </conditionalFormatting>
  <conditionalFormatting sqref="AA88:AA89 AA84 AA92:AA113 AA22:AA25 AA56:AA82 AA28:AA29 AA31:AA53">
    <cfRule type="cellIs" dxfId="410" priority="261" operator="equal">
      <formula>"aus"</formula>
    </cfRule>
    <cfRule type="cellIs" dxfId="409" priority="262" operator="equal">
      <formula>"ein"</formula>
    </cfRule>
  </conditionalFormatting>
  <conditionalFormatting sqref="AA116:AA122">
    <cfRule type="cellIs" dxfId="408" priority="257" operator="equal">
      <formula>"aus"</formula>
    </cfRule>
    <cfRule type="cellIs" dxfId="407" priority="258" operator="equal">
      <formula>"ein"</formula>
    </cfRule>
  </conditionalFormatting>
  <conditionalFormatting sqref="AA83">
    <cfRule type="cellIs" dxfId="406" priority="255" operator="equal">
      <formula>"aus"</formula>
    </cfRule>
    <cfRule type="cellIs" dxfId="405" priority="256" operator="equal">
      <formula>"ein"</formula>
    </cfRule>
  </conditionalFormatting>
  <conditionalFormatting sqref="AA90:AA91">
    <cfRule type="cellIs" dxfId="404" priority="253" operator="equal">
      <formula>"aus"</formula>
    </cfRule>
    <cfRule type="cellIs" dxfId="403" priority="254" operator="equal">
      <formula>"ein"</formula>
    </cfRule>
  </conditionalFormatting>
  <conditionalFormatting sqref="AA86:AA87">
    <cfRule type="cellIs" dxfId="402" priority="251" operator="equal">
      <formula>"aus"</formula>
    </cfRule>
    <cfRule type="cellIs" dxfId="401" priority="252" operator="equal">
      <formula>"ein"</formula>
    </cfRule>
  </conditionalFormatting>
  <conditionalFormatting sqref="AA55">
    <cfRule type="cellIs" dxfId="400" priority="247" operator="equal">
      <formula>"aus"</formula>
    </cfRule>
    <cfRule type="cellIs" dxfId="399" priority="248" operator="equal">
      <formula>"ein"</formula>
    </cfRule>
  </conditionalFormatting>
  <conditionalFormatting sqref="AA54">
    <cfRule type="cellIs" dxfId="398" priority="249" operator="equal">
      <formula>"aus"</formula>
    </cfRule>
    <cfRule type="cellIs" dxfId="397" priority="250" operator="equal">
      <formula>"ein"</formula>
    </cfRule>
  </conditionalFormatting>
  <conditionalFormatting sqref="AA114:AA115">
    <cfRule type="cellIs" dxfId="396" priority="245" operator="equal">
      <formula>"aus"</formula>
    </cfRule>
    <cfRule type="cellIs" dxfId="395" priority="246" operator="equal">
      <formula>"ein"</formula>
    </cfRule>
  </conditionalFormatting>
  <conditionalFormatting sqref="AA85">
    <cfRule type="cellIs" dxfId="394" priority="243" operator="equal">
      <formula>"aus"</formula>
    </cfRule>
    <cfRule type="cellIs" dxfId="393" priority="244" operator="equal">
      <formula>"ein"</formula>
    </cfRule>
  </conditionalFormatting>
  <conditionalFormatting sqref="X88:X89 X84 X92:X113 X22:X25 X56:X82 X28:X29 X31:X53">
    <cfRule type="cellIs" dxfId="392" priority="241" operator="equal">
      <formula>"aus"</formula>
    </cfRule>
    <cfRule type="cellIs" dxfId="391" priority="242" operator="equal">
      <formula>"ein"</formula>
    </cfRule>
  </conditionalFormatting>
  <conditionalFormatting sqref="X116:X122">
    <cfRule type="cellIs" dxfId="390" priority="237" operator="equal">
      <formula>"aus"</formula>
    </cfRule>
    <cfRule type="cellIs" dxfId="389" priority="238" operator="equal">
      <formula>"ein"</formula>
    </cfRule>
  </conditionalFormatting>
  <conditionalFormatting sqref="X83">
    <cfRule type="cellIs" dxfId="388" priority="235" operator="equal">
      <formula>"aus"</formula>
    </cfRule>
    <cfRule type="cellIs" dxfId="387" priority="236" operator="equal">
      <formula>"ein"</formula>
    </cfRule>
  </conditionalFormatting>
  <conditionalFormatting sqref="X90:X91">
    <cfRule type="cellIs" dxfId="386" priority="233" operator="equal">
      <formula>"aus"</formula>
    </cfRule>
    <cfRule type="cellIs" dxfId="385" priority="234" operator="equal">
      <formula>"ein"</formula>
    </cfRule>
  </conditionalFormatting>
  <conditionalFormatting sqref="X86:X87">
    <cfRule type="cellIs" dxfId="384" priority="231" operator="equal">
      <formula>"aus"</formula>
    </cfRule>
    <cfRule type="cellIs" dxfId="383" priority="232" operator="equal">
      <formula>"ein"</formula>
    </cfRule>
  </conditionalFormatting>
  <conditionalFormatting sqref="X55">
    <cfRule type="cellIs" dxfId="382" priority="227" operator="equal">
      <formula>"aus"</formula>
    </cfRule>
    <cfRule type="cellIs" dxfId="381" priority="228" operator="equal">
      <formula>"ein"</formula>
    </cfRule>
  </conditionalFormatting>
  <conditionalFormatting sqref="X54">
    <cfRule type="cellIs" dxfId="380" priority="229" operator="equal">
      <formula>"aus"</formula>
    </cfRule>
    <cfRule type="cellIs" dxfId="379" priority="230" operator="equal">
      <formula>"ein"</formula>
    </cfRule>
  </conditionalFormatting>
  <conditionalFormatting sqref="X114:X115">
    <cfRule type="cellIs" dxfId="378" priority="225" operator="equal">
      <formula>"aus"</formula>
    </cfRule>
    <cfRule type="cellIs" dxfId="377" priority="226" operator="equal">
      <formula>"ein"</formula>
    </cfRule>
  </conditionalFormatting>
  <conditionalFormatting sqref="AC88:AC89 AC84 AC56:AC82 AC92:AC113 AC22:AC25 AC28:AC29 AC31:AC53">
    <cfRule type="cellIs" dxfId="376" priority="221" operator="equal">
      <formula>"aus"</formula>
    </cfRule>
    <cfRule type="cellIs" dxfId="375" priority="222" operator="equal">
      <formula>"ein"</formula>
    </cfRule>
  </conditionalFormatting>
  <conditionalFormatting sqref="AC116:AC122">
    <cfRule type="cellIs" dxfId="374" priority="217" operator="equal">
      <formula>"aus"</formula>
    </cfRule>
    <cfRule type="cellIs" dxfId="373" priority="218" operator="equal">
      <formula>"ein"</formula>
    </cfRule>
  </conditionalFormatting>
  <conditionalFormatting sqref="AC83">
    <cfRule type="cellIs" dxfId="372" priority="215" operator="equal">
      <formula>"aus"</formula>
    </cfRule>
    <cfRule type="cellIs" dxfId="371" priority="216" operator="equal">
      <formula>"ein"</formula>
    </cfRule>
  </conditionalFormatting>
  <conditionalFormatting sqref="AC90:AC91">
    <cfRule type="cellIs" dxfId="370" priority="213" operator="equal">
      <formula>"aus"</formula>
    </cfRule>
    <cfRule type="cellIs" dxfId="369" priority="214" operator="equal">
      <formula>"ein"</formula>
    </cfRule>
  </conditionalFormatting>
  <conditionalFormatting sqref="AC86:AC87">
    <cfRule type="cellIs" dxfId="368" priority="211" operator="equal">
      <formula>"aus"</formula>
    </cfRule>
    <cfRule type="cellIs" dxfId="367" priority="212" operator="equal">
      <formula>"ein"</formula>
    </cfRule>
  </conditionalFormatting>
  <conditionalFormatting sqref="AC55">
    <cfRule type="cellIs" dxfId="366" priority="207" operator="equal">
      <formula>"aus"</formula>
    </cfRule>
    <cfRule type="cellIs" dxfId="365" priority="208" operator="equal">
      <formula>"ein"</formula>
    </cfRule>
  </conditionalFormatting>
  <conditionalFormatting sqref="AC54">
    <cfRule type="cellIs" dxfId="364" priority="209" operator="equal">
      <formula>"aus"</formula>
    </cfRule>
    <cfRule type="cellIs" dxfId="363" priority="210" operator="equal">
      <formula>"ein"</formula>
    </cfRule>
  </conditionalFormatting>
  <conditionalFormatting sqref="AC114:AC115">
    <cfRule type="cellIs" dxfId="362" priority="205" operator="equal">
      <formula>"aus"</formula>
    </cfRule>
    <cfRule type="cellIs" dxfId="361" priority="206" operator="equal">
      <formula>"ein"</formula>
    </cfRule>
  </conditionalFormatting>
  <conditionalFormatting sqref="Y88:Y89 Y84 Y92:Y113 Y22:Y25 Y56:Y82 Y28:Y29 Y31:Y53">
    <cfRule type="cellIs" dxfId="360" priority="201" operator="equal">
      <formula>"aus"</formula>
    </cfRule>
    <cfRule type="cellIs" dxfId="359" priority="202" operator="equal">
      <formula>"ein"</formula>
    </cfRule>
  </conditionalFormatting>
  <conditionalFormatting sqref="Y116:Y122">
    <cfRule type="cellIs" dxfId="358" priority="197" operator="equal">
      <formula>"aus"</formula>
    </cfRule>
    <cfRule type="cellIs" dxfId="357" priority="198" operator="equal">
      <formula>"ein"</formula>
    </cfRule>
  </conditionalFormatting>
  <conditionalFormatting sqref="Y83">
    <cfRule type="cellIs" dxfId="356" priority="195" operator="equal">
      <formula>"aus"</formula>
    </cfRule>
    <cfRule type="cellIs" dxfId="355" priority="196" operator="equal">
      <formula>"ein"</formula>
    </cfRule>
  </conditionalFormatting>
  <conditionalFormatting sqref="Y90:Y91">
    <cfRule type="cellIs" dxfId="354" priority="193" operator="equal">
      <formula>"aus"</formula>
    </cfRule>
    <cfRule type="cellIs" dxfId="353" priority="194" operator="equal">
      <formula>"ein"</formula>
    </cfRule>
  </conditionalFormatting>
  <conditionalFormatting sqref="Y86:Y87">
    <cfRule type="cellIs" dxfId="352" priority="191" operator="equal">
      <formula>"aus"</formula>
    </cfRule>
    <cfRule type="cellIs" dxfId="351" priority="192" operator="equal">
      <formula>"ein"</formula>
    </cfRule>
  </conditionalFormatting>
  <conditionalFormatting sqref="Y55">
    <cfRule type="cellIs" dxfId="350" priority="187" operator="equal">
      <formula>"aus"</formula>
    </cfRule>
    <cfRule type="cellIs" dxfId="349" priority="188" operator="equal">
      <formula>"ein"</formula>
    </cfRule>
  </conditionalFormatting>
  <conditionalFormatting sqref="Y54">
    <cfRule type="cellIs" dxfId="348" priority="189" operator="equal">
      <formula>"aus"</formula>
    </cfRule>
    <cfRule type="cellIs" dxfId="347" priority="190" operator="equal">
      <formula>"ein"</formula>
    </cfRule>
  </conditionalFormatting>
  <conditionalFormatting sqref="Y114:Y115">
    <cfRule type="cellIs" dxfId="346" priority="185" operator="equal">
      <formula>"aus"</formula>
    </cfRule>
    <cfRule type="cellIs" dxfId="345" priority="186" operator="equal">
      <formula>"ein"</formula>
    </cfRule>
  </conditionalFormatting>
  <conditionalFormatting sqref="AE117">
    <cfRule type="cellIs" dxfId="344" priority="181" operator="equal">
      <formula>"aus"</formula>
    </cfRule>
    <cfRule type="cellIs" dxfId="343" priority="182" operator="equal">
      <formula>"ein"</formula>
    </cfRule>
  </conditionalFormatting>
  <conditionalFormatting sqref="V20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W20">
    <cfRule type="cellIs" dxfId="340" priority="177" operator="equal">
      <formula>"aus"</formula>
    </cfRule>
    <cfRule type="cellIs" dxfId="339" priority="178" operator="equal">
      <formula>"ein"</formula>
    </cfRule>
  </conditionalFormatting>
  <conditionalFormatting sqref="AD20">
    <cfRule type="cellIs" dxfId="338" priority="175" operator="equal">
      <formula>"aus"</formula>
    </cfRule>
    <cfRule type="cellIs" dxfId="337" priority="176" operator="equal">
      <formula>"ein"</formula>
    </cfRule>
  </conditionalFormatting>
  <conditionalFormatting sqref="AE20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F20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G20">
    <cfRule type="cellIs" dxfId="332" priority="169" operator="equal">
      <formula>"aus"</formula>
    </cfRule>
    <cfRule type="cellIs" dxfId="331" priority="170" operator="equal">
      <formula>"ein"</formula>
    </cfRule>
  </conditionalFormatting>
  <conditionalFormatting sqref="AH20">
    <cfRule type="cellIs" dxfId="330" priority="167" operator="equal">
      <formula>"aus"</formula>
    </cfRule>
    <cfRule type="cellIs" dxfId="329" priority="168" operator="equal">
      <formula>"ein"</formula>
    </cfRule>
  </conditionalFormatting>
  <conditionalFormatting sqref="AI20">
    <cfRule type="cellIs" dxfId="328" priority="165" operator="equal">
      <formula>"aus"</formula>
    </cfRule>
    <cfRule type="cellIs" dxfId="327" priority="166" operator="equal">
      <formula>"ein"</formula>
    </cfRule>
  </conditionalFormatting>
  <conditionalFormatting sqref="AJ20">
    <cfRule type="cellIs" dxfId="326" priority="163" operator="equal">
      <formula>"aus"</formula>
    </cfRule>
    <cfRule type="cellIs" dxfId="325" priority="164" operator="equal">
      <formula>"ein"</formula>
    </cfRule>
  </conditionalFormatting>
  <conditionalFormatting sqref="AK20">
    <cfRule type="cellIs" dxfId="324" priority="161" operator="equal">
      <formula>"aus"</formula>
    </cfRule>
    <cfRule type="cellIs" dxfId="323" priority="162" operator="equal">
      <formula>"ein"</formula>
    </cfRule>
  </conditionalFormatting>
  <conditionalFormatting sqref="AL20">
    <cfRule type="cellIs" dxfId="322" priority="159" operator="equal">
      <formula>"aus"</formula>
    </cfRule>
    <cfRule type="cellIs" dxfId="321" priority="160" operator="equal">
      <formula>"ein"</formula>
    </cfRule>
  </conditionalFormatting>
  <conditionalFormatting sqref="AM20">
    <cfRule type="cellIs" dxfId="320" priority="157" operator="equal">
      <formula>"aus"</formula>
    </cfRule>
    <cfRule type="cellIs" dxfId="319" priority="158" operator="equal">
      <formula>"ein"</formula>
    </cfRule>
  </conditionalFormatting>
  <conditionalFormatting sqref="AB20">
    <cfRule type="cellIs" dxfId="318" priority="155" operator="equal">
      <formula>"aus"</formula>
    </cfRule>
    <cfRule type="cellIs" dxfId="317" priority="156" operator="equal">
      <formula>"ein"</formula>
    </cfRule>
  </conditionalFormatting>
  <conditionalFormatting sqref="Z20">
    <cfRule type="cellIs" dxfId="316" priority="153" operator="equal">
      <formula>"aus"</formula>
    </cfRule>
    <cfRule type="cellIs" dxfId="315" priority="154" operator="equal">
      <formula>"ein"</formula>
    </cfRule>
  </conditionalFormatting>
  <conditionalFormatting sqref="AA20">
    <cfRule type="cellIs" dxfId="314" priority="151" operator="equal">
      <formula>"aus"</formula>
    </cfRule>
    <cfRule type="cellIs" dxfId="313" priority="152" operator="equal">
      <formula>"ein"</formula>
    </cfRule>
  </conditionalFormatting>
  <conditionalFormatting sqref="X20">
    <cfRule type="cellIs" dxfId="312" priority="149" operator="equal">
      <formula>"aus"</formula>
    </cfRule>
    <cfRule type="cellIs" dxfId="311" priority="150" operator="equal">
      <formula>"ein"</formula>
    </cfRule>
  </conditionalFormatting>
  <conditionalFormatting sqref="AC20">
    <cfRule type="cellIs" dxfId="310" priority="147" operator="equal">
      <formula>"aus"</formula>
    </cfRule>
    <cfRule type="cellIs" dxfId="309" priority="148" operator="equal">
      <formula>"ein"</formula>
    </cfRule>
  </conditionalFormatting>
  <conditionalFormatting sqref="Y20">
    <cfRule type="cellIs" dxfId="308" priority="145" operator="equal">
      <formula>"aus"</formula>
    </cfRule>
    <cfRule type="cellIs" dxfId="307" priority="146" operator="equal">
      <formula>"ein"</formula>
    </cfRule>
  </conditionalFormatting>
  <conditionalFormatting sqref="V21">
    <cfRule type="cellIs" dxfId="306" priority="143" operator="equal">
      <formula>"aus"</formula>
    </cfRule>
    <cfRule type="cellIs" dxfId="305" priority="144" operator="equal">
      <formula>"ein"</formula>
    </cfRule>
  </conditionalFormatting>
  <conditionalFormatting sqref="W21">
    <cfRule type="cellIs" dxfId="304" priority="141" operator="equal">
      <formula>"aus"</formula>
    </cfRule>
    <cfRule type="cellIs" dxfId="303" priority="142" operator="equal">
      <formula>"ein"</formula>
    </cfRule>
  </conditionalFormatting>
  <conditionalFormatting sqref="AD21">
    <cfRule type="cellIs" dxfId="302" priority="139" operator="equal">
      <formula>"aus"</formula>
    </cfRule>
    <cfRule type="cellIs" dxfId="301" priority="140" operator="equal">
      <formula>"ein"</formula>
    </cfRule>
  </conditionalFormatting>
  <conditionalFormatting sqref="AE21">
    <cfRule type="cellIs" dxfId="300" priority="137" operator="equal">
      <formula>"aus"</formula>
    </cfRule>
    <cfRule type="cellIs" dxfId="299" priority="138" operator="equal">
      <formula>"ein"</formula>
    </cfRule>
  </conditionalFormatting>
  <conditionalFormatting sqref="AF21">
    <cfRule type="cellIs" dxfId="298" priority="135" operator="equal">
      <formula>"aus"</formula>
    </cfRule>
    <cfRule type="cellIs" dxfId="297" priority="136" operator="equal">
      <formula>"ein"</formula>
    </cfRule>
  </conditionalFormatting>
  <conditionalFormatting sqref="AG21">
    <cfRule type="cellIs" dxfId="296" priority="133" operator="equal">
      <formula>"aus"</formula>
    </cfRule>
    <cfRule type="cellIs" dxfId="295" priority="134" operator="equal">
      <formula>"ein"</formula>
    </cfRule>
  </conditionalFormatting>
  <conditionalFormatting sqref="AH21">
    <cfRule type="cellIs" dxfId="294" priority="131" operator="equal">
      <formula>"aus"</formula>
    </cfRule>
    <cfRule type="cellIs" dxfId="293" priority="132" operator="equal">
      <formula>"ein"</formula>
    </cfRule>
  </conditionalFormatting>
  <conditionalFormatting sqref="AI21">
    <cfRule type="cellIs" dxfId="292" priority="129" operator="equal">
      <formula>"aus"</formula>
    </cfRule>
    <cfRule type="cellIs" dxfId="291" priority="130" operator="equal">
      <formula>"ein"</formula>
    </cfRule>
  </conditionalFormatting>
  <conditionalFormatting sqref="AJ21">
    <cfRule type="cellIs" dxfId="290" priority="127" operator="equal">
      <formula>"aus"</formula>
    </cfRule>
    <cfRule type="cellIs" dxfId="289" priority="128" operator="equal">
      <formula>"ein"</formula>
    </cfRule>
  </conditionalFormatting>
  <conditionalFormatting sqref="AK21">
    <cfRule type="cellIs" dxfId="288" priority="125" operator="equal">
      <formula>"aus"</formula>
    </cfRule>
    <cfRule type="cellIs" dxfId="287" priority="126" operator="equal">
      <formula>"ein"</formula>
    </cfRule>
  </conditionalFormatting>
  <conditionalFormatting sqref="AL21">
    <cfRule type="cellIs" dxfId="286" priority="123" operator="equal">
      <formula>"aus"</formula>
    </cfRule>
    <cfRule type="cellIs" dxfId="285" priority="124" operator="equal">
      <formula>"ein"</formula>
    </cfRule>
  </conditionalFormatting>
  <conditionalFormatting sqref="AM21">
    <cfRule type="cellIs" dxfId="284" priority="121" operator="equal">
      <formula>"aus"</formula>
    </cfRule>
    <cfRule type="cellIs" dxfId="283" priority="122" operator="equal">
      <formula>"ein"</formula>
    </cfRule>
  </conditionalFormatting>
  <conditionalFormatting sqref="AB21">
    <cfRule type="cellIs" dxfId="282" priority="119" operator="equal">
      <formula>"aus"</formula>
    </cfRule>
    <cfRule type="cellIs" dxfId="281" priority="120" operator="equal">
      <formula>"ein"</formula>
    </cfRule>
  </conditionalFormatting>
  <conditionalFormatting sqref="Z21">
    <cfRule type="cellIs" dxfId="280" priority="117" operator="equal">
      <formula>"aus"</formula>
    </cfRule>
    <cfRule type="cellIs" dxfId="279" priority="118" operator="equal">
      <formula>"ein"</formula>
    </cfRule>
  </conditionalFormatting>
  <conditionalFormatting sqref="AA21">
    <cfRule type="cellIs" dxfId="278" priority="115" operator="equal">
      <formula>"aus"</formula>
    </cfRule>
    <cfRule type="cellIs" dxfId="277" priority="116" operator="equal">
      <formula>"ein"</formula>
    </cfRule>
  </conditionalFormatting>
  <conditionalFormatting sqref="X21">
    <cfRule type="cellIs" dxfId="276" priority="113" operator="equal">
      <formula>"aus"</formula>
    </cfRule>
    <cfRule type="cellIs" dxfId="275" priority="114" operator="equal">
      <formula>"ein"</formula>
    </cfRule>
  </conditionalFormatting>
  <conditionalFormatting sqref="AC21">
    <cfRule type="cellIs" dxfId="274" priority="111" operator="equal">
      <formula>"aus"</formula>
    </cfRule>
    <cfRule type="cellIs" dxfId="273" priority="112" operator="equal">
      <formula>"ein"</formula>
    </cfRule>
  </conditionalFormatting>
  <conditionalFormatting sqref="Y21">
    <cfRule type="cellIs" dxfId="272" priority="109" operator="equal">
      <formula>"aus"</formula>
    </cfRule>
    <cfRule type="cellIs" dxfId="271" priority="110" operator="equal">
      <formula>"ein"</formula>
    </cfRule>
  </conditionalFormatting>
  <conditionalFormatting sqref="V26">
    <cfRule type="cellIs" dxfId="270" priority="107" operator="equal">
      <formula>"aus"</formula>
    </cfRule>
    <cfRule type="cellIs" dxfId="269" priority="108" operator="equal">
      <formula>"ein"</formula>
    </cfRule>
  </conditionalFormatting>
  <conditionalFormatting sqref="W26">
    <cfRule type="cellIs" dxfId="268" priority="105" operator="equal">
      <formula>"aus"</formula>
    </cfRule>
    <cfRule type="cellIs" dxfId="267" priority="106" operator="equal">
      <formula>"ein"</formula>
    </cfRule>
  </conditionalFormatting>
  <conditionalFormatting sqref="AD26">
    <cfRule type="cellIs" dxfId="266" priority="103" operator="equal">
      <formula>"aus"</formula>
    </cfRule>
    <cfRule type="cellIs" dxfId="265" priority="104" operator="equal">
      <formula>"ein"</formula>
    </cfRule>
  </conditionalFormatting>
  <conditionalFormatting sqref="AE26">
    <cfRule type="cellIs" dxfId="264" priority="101" operator="equal">
      <formula>"aus"</formula>
    </cfRule>
    <cfRule type="cellIs" dxfId="263" priority="102" operator="equal">
      <formula>"ein"</formula>
    </cfRule>
  </conditionalFormatting>
  <conditionalFormatting sqref="AF26">
    <cfRule type="cellIs" dxfId="262" priority="99" operator="equal">
      <formula>"aus"</formula>
    </cfRule>
    <cfRule type="cellIs" dxfId="261" priority="100" operator="equal">
      <formula>"ein"</formula>
    </cfRule>
  </conditionalFormatting>
  <conditionalFormatting sqref="AG26">
    <cfRule type="cellIs" dxfId="260" priority="97" operator="equal">
      <formula>"aus"</formula>
    </cfRule>
    <cfRule type="cellIs" dxfId="259" priority="98" operator="equal">
      <formula>"ein"</formula>
    </cfRule>
  </conditionalFormatting>
  <conditionalFormatting sqref="AH26">
    <cfRule type="cellIs" dxfId="258" priority="95" operator="equal">
      <formula>"aus"</formula>
    </cfRule>
    <cfRule type="cellIs" dxfId="257" priority="96" operator="equal">
      <formula>"ein"</formula>
    </cfRule>
  </conditionalFormatting>
  <conditionalFormatting sqref="AI26">
    <cfRule type="cellIs" dxfId="256" priority="93" operator="equal">
      <formula>"aus"</formula>
    </cfRule>
    <cfRule type="cellIs" dxfId="255" priority="94" operator="equal">
      <formula>"ein"</formula>
    </cfRule>
  </conditionalFormatting>
  <conditionalFormatting sqref="AJ26">
    <cfRule type="cellIs" dxfId="254" priority="91" operator="equal">
      <formula>"aus"</formula>
    </cfRule>
    <cfRule type="cellIs" dxfId="253" priority="92" operator="equal">
      <formula>"ein"</formula>
    </cfRule>
  </conditionalFormatting>
  <conditionalFormatting sqref="AK26">
    <cfRule type="cellIs" dxfId="252" priority="89" operator="equal">
      <formula>"aus"</formula>
    </cfRule>
    <cfRule type="cellIs" dxfId="251" priority="90" operator="equal">
      <formula>"ein"</formula>
    </cfRule>
  </conditionalFormatting>
  <conditionalFormatting sqref="AL26">
    <cfRule type="cellIs" dxfId="250" priority="87" operator="equal">
      <formula>"aus"</formula>
    </cfRule>
    <cfRule type="cellIs" dxfId="249" priority="88" operator="equal">
      <formula>"ein"</formula>
    </cfRule>
  </conditionalFormatting>
  <conditionalFormatting sqref="AM26">
    <cfRule type="cellIs" dxfId="248" priority="85" operator="equal">
      <formula>"aus"</formula>
    </cfRule>
    <cfRule type="cellIs" dxfId="247" priority="86" operator="equal">
      <formula>"ein"</formula>
    </cfRule>
  </conditionalFormatting>
  <conditionalFormatting sqref="AB26">
    <cfRule type="cellIs" dxfId="246" priority="83" operator="equal">
      <formula>"aus"</formula>
    </cfRule>
    <cfRule type="cellIs" dxfId="245" priority="84" operator="equal">
      <formula>"ein"</formula>
    </cfRule>
  </conditionalFormatting>
  <conditionalFormatting sqref="Z26">
    <cfRule type="cellIs" dxfId="244" priority="81" operator="equal">
      <formula>"aus"</formula>
    </cfRule>
    <cfRule type="cellIs" dxfId="243" priority="82" operator="equal">
      <formula>"ein"</formula>
    </cfRule>
  </conditionalFormatting>
  <conditionalFormatting sqref="AA26">
    <cfRule type="cellIs" dxfId="242" priority="79" operator="equal">
      <formula>"aus"</formula>
    </cfRule>
    <cfRule type="cellIs" dxfId="241" priority="80" operator="equal">
      <formula>"ein"</formula>
    </cfRule>
  </conditionalFormatting>
  <conditionalFormatting sqref="X26">
    <cfRule type="cellIs" dxfId="240" priority="77" operator="equal">
      <formula>"aus"</formula>
    </cfRule>
    <cfRule type="cellIs" dxfId="239" priority="78" operator="equal">
      <formula>"ein"</formula>
    </cfRule>
  </conditionalFormatting>
  <conditionalFormatting sqref="AC26">
    <cfRule type="cellIs" dxfId="238" priority="75" operator="equal">
      <formula>"aus"</formula>
    </cfRule>
    <cfRule type="cellIs" dxfId="237" priority="76" operator="equal">
      <formula>"ein"</formula>
    </cfRule>
  </conditionalFormatting>
  <conditionalFormatting sqref="Y26">
    <cfRule type="cellIs" dxfId="236" priority="73" operator="equal">
      <formula>"aus"</formula>
    </cfRule>
    <cfRule type="cellIs" dxfId="235" priority="74" operator="equal">
      <formula>"ein"</formula>
    </cfRule>
  </conditionalFormatting>
  <conditionalFormatting sqref="V27">
    <cfRule type="cellIs" dxfId="234" priority="71" operator="equal">
      <formula>"aus"</formula>
    </cfRule>
    <cfRule type="cellIs" dxfId="233" priority="72" operator="equal">
      <formula>"ein"</formula>
    </cfRule>
  </conditionalFormatting>
  <conditionalFormatting sqref="W27">
    <cfRule type="cellIs" dxfId="232" priority="69" operator="equal">
      <formula>"aus"</formula>
    </cfRule>
    <cfRule type="cellIs" dxfId="231" priority="70" operator="equal">
      <formula>"ein"</formula>
    </cfRule>
  </conditionalFormatting>
  <conditionalFormatting sqref="AD27">
    <cfRule type="cellIs" dxfId="230" priority="67" operator="equal">
      <formula>"aus"</formula>
    </cfRule>
    <cfRule type="cellIs" dxfId="229" priority="68" operator="equal">
      <formula>"ein"</formula>
    </cfRule>
  </conditionalFormatting>
  <conditionalFormatting sqref="AE27">
    <cfRule type="cellIs" dxfId="228" priority="65" operator="equal">
      <formula>"aus"</formula>
    </cfRule>
    <cfRule type="cellIs" dxfId="227" priority="66" operator="equal">
      <formula>"ein"</formula>
    </cfRule>
  </conditionalFormatting>
  <conditionalFormatting sqref="AF27">
    <cfRule type="cellIs" dxfId="226" priority="63" operator="equal">
      <formula>"aus"</formula>
    </cfRule>
    <cfRule type="cellIs" dxfId="225" priority="64" operator="equal">
      <formula>"ein"</formula>
    </cfRule>
  </conditionalFormatting>
  <conditionalFormatting sqref="AG27">
    <cfRule type="cellIs" dxfId="224" priority="61" operator="equal">
      <formula>"aus"</formula>
    </cfRule>
    <cfRule type="cellIs" dxfId="223" priority="62" operator="equal">
      <formula>"ein"</formula>
    </cfRule>
  </conditionalFormatting>
  <conditionalFormatting sqref="AH27">
    <cfRule type="cellIs" dxfId="222" priority="59" operator="equal">
      <formula>"aus"</formula>
    </cfRule>
    <cfRule type="cellIs" dxfId="221" priority="60" operator="equal">
      <formula>"ein"</formula>
    </cfRule>
  </conditionalFormatting>
  <conditionalFormatting sqref="AI27">
    <cfRule type="cellIs" dxfId="220" priority="57" operator="equal">
      <formula>"aus"</formula>
    </cfRule>
    <cfRule type="cellIs" dxfId="219" priority="58" operator="equal">
      <formula>"ein"</formula>
    </cfRule>
  </conditionalFormatting>
  <conditionalFormatting sqref="AJ27">
    <cfRule type="cellIs" dxfId="218" priority="55" operator="equal">
      <formula>"aus"</formula>
    </cfRule>
    <cfRule type="cellIs" dxfId="217" priority="56" operator="equal">
      <formula>"ein"</formula>
    </cfRule>
  </conditionalFormatting>
  <conditionalFormatting sqref="AK27">
    <cfRule type="cellIs" dxfId="216" priority="53" operator="equal">
      <formula>"aus"</formula>
    </cfRule>
    <cfRule type="cellIs" dxfId="215" priority="54" operator="equal">
      <formula>"ein"</formula>
    </cfRule>
  </conditionalFormatting>
  <conditionalFormatting sqref="AL27">
    <cfRule type="cellIs" dxfId="214" priority="51" operator="equal">
      <formula>"aus"</formula>
    </cfRule>
    <cfRule type="cellIs" dxfId="213" priority="52" operator="equal">
      <formula>"ein"</formula>
    </cfRule>
  </conditionalFormatting>
  <conditionalFormatting sqref="AM27">
    <cfRule type="cellIs" dxfId="212" priority="49" operator="equal">
      <formula>"aus"</formula>
    </cfRule>
    <cfRule type="cellIs" dxfId="211" priority="50" operator="equal">
      <formula>"ein"</formula>
    </cfRule>
  </conditionalFormatting>
  <conditionalFormatting sqref="AB27">
    <cfRule type="cellIs" dxfId="210" priority="47" operator="equal">
      <formula>"aus"</formula>
    </cfRule>
    <cfRule type="cellIs" dxfId="209" priority="48" operator="equal">
      <formula>"ein"</formula>
    </cfRule>
  </conditionalFormatting>
  <conditionalFormatting sqref="Z27">
    <cfRule type="cellIs" dxfId="208" priority="45" operator="equal">
      <formula>"aus"</formula>
    </cfRule>
    <cfRule type="cellIs" dxfId="207" priority="46" operator="equal">
      <formula>"ein"</formula>
    </cfRule>
  </conditionalFormatting>
  <conditionalFormatting sqref="AA27">
    <cfRule type="cellIs" dxfId="206" priority="43" operator="equal">
      <formula>"aus"</formula>
    </cfRule>
    <cfRule type="cellIs" dxfId="205" priority="44" operator="equal">
      <formula>"ein"</formula>
    </cfRule>
  </conditionalFormatting>
  <conditionalFormatting sqref="X27">
    <cfRule type="cellIs" dxfId="204" priority="41" operator="equal">
      <formula>"aus"</formula>
    </cfRule>
    <cfRule type="cellIs" dxfId="203" priority="42" operator="equal">
      <formula>"ein"</formula>
    </cfRule>
  </conditionalFormatting>
  <conditionalFormatting sqref="AC27">
    <cfRule type="cellIs" dxfId="202" priority="39" operator="equal">
      <formula>"aus"</formula>
    </cfRule>
    <cfRule type="cellIs" dxfId="201" priority="40" operator="equal">
      <formula>"ein"</formula>
    </cfRule>
  </conditionalFormatting>
  <conditionalFormatting sqref="Y27">
    <cfRule type="cellIs" dxfId="200" priority="37" operator="equal">
      <formula>"aus"</formula>
    </cfRule>
    <cfRule type="cellIs" dxfId="199" priority="38" operator="equal">
      <formula>"ein"</formula>
    </cfRule>
  </conditionalFormatting>
  <conditionalFormatting sqref="V30">
    <cfRule type="cellIs" dxfId="198" priority="35" operator="equal">
      <formula>"aus"</formula>
    </cfRule>
    <cfRule type="cellIs" dxfId="197" priority="36" operator="equal">
      <formula>"ein"</formula>
    </cfRule>
  </conditionalFormatting>
  <conditionalFormatting sqref="W30">
    <cfRule type="cellIs" dxfId="196" priority="33" operator="equal">
      <formula>"aus"</formula>
    </cfRule>
    <cfRule type="cellIs" dxfId="195" priority="34" operator="equal">
      <formula>"ein"</formula>
    </cfRule>
  </conditionalFormatting>
  <conditionalFormatting sqref="AD30">
    <cfRule type="cellIs" dxfId="194" priority="31" operator="equal">
      <formula>"aus"</formula>
    </cfRule>
    <cfRule type="cellIs" dxfId="193" priority="32" operator="equal">
      <formula>"ein"</formula>
    </cfRule>
  </conditionalFormatting>
  <conditionalFormatting sqref="AE30">
    <cfRule type="cellIs" dxfId="192" priority="29" operator="equal">
      <formula>"aus"</formula>
    </cfRule>
    <cfRule type="cellIs" dxfId="191" priority="30" operator="equal">
      <formula>"ein"</formula>
    </cfRule>
  </conditionalFormatting>
  <conditionalFormatting sqref="AF30">
    <cfRule type="cellIs" dxfId="190" priority="27" operator="equal">
      <formula>"aus"</formula>
    </cfRule>
    <cfRule type="cellIs" dxfId="189" priority="28" operator="equal">
      <formula>"ein"</formula>
    </cfRule>
  </conditionalFormatting>
  <conditionalFormatting sqref="AG30">
    <cfRule type="cellIs" dxfId="188" priority="25" operator="equal">
      <formula>"aus"</formula>
    </cfRule>
    <cfRule type="cellIs" dxfId="187" priority="26" operator="equal">
      <formula>"ein"</formula>
    </cfRule>
  </conditionalFormatting>
  <conditionalFormatting sqref="AH30">
    <cfRule type="cellIs" dxfId="186" priority="23" operator="equal">
      <formula>"aus"</formula>
    </cfRule>
    <cfRule type="cellIs" dxfId="185" priority="24" operator="equal">
      <formula>"ein"</formula>
    </cfRule>
  </conditionalFormatting>
  <conditionalFormatting sqref="AI30">
    <cfRule type="cellIs" dxfId="184" priority="21" operator="equal">
      <formula>"aus"</formula>
    </cfRule>
    <cfRule type="cellIs" dxfId="183" priority="22" operator="equal">
      <formula>"ein"</formula>
    </cfRule>
  </conditionalFormatting>
  <conditionalFormatting sqref="AJ30">
    <cfRule type="cellIs" dxfId="182" priority="19" operator="equal">
      <formula>"aus"</formula>
    </cfRule>
    <cfRule type="cellIs" dxfId="181" priority="20" operator="equal">
      <formula>"ein"</formula>
    </cfRule>
  </conditionalFormatting>
  <conditionalFormatting sqref="AK30">
    <cfRule type="cellIs" dxfId="180" priority="17" operator="equal">
      <formula>"aus"</formula>
    </cfRule>
    <cfRule type="cellIs" dxfId="179" priority="18" operator="equal">
      <formula>"ein"</formula>
    </cfRule>
  </conditionalFormatting>
  <conditionalFormatting sqref="AL30">
    <cfRule type="cellIs" dxfId="178" priority="15" operator="equal">
      <formula>"aus"</formula>
    </cfRule>
    <cfRule type="cellIs" dxfId="177" priority="16" operator="equal">
      <formula>"ein"</formula>
    </cfRule>
  </conditionalFormatting>
  <conditionalFormatting sqref="AM30">
    <cfRule type="cellIs" dxfId="176" priority="13" operator="equal">
      <formula>"aus"</formula>
    </cfRule>
    <cfRule type="cellIs" dxfId="175" priority="14" operator="equal">
      <formula>"ein"</formula>
    </cfRule>
  </conditionalFormatting>
  <conditionalFormatting sqref="AB30">
    <cfRule type="cellIs" dxfId="174" priority="11" operator="equal">
      <formula>"aus"</formula>
    </cfRule>
    <cfRule type="cellIs" dxfId="173" priority="12" operator="equal">
      <formula>"ein"</formula>
    </cfRule>
  </conditionalFormatting>
  <conditionalFormatting sqref="Z30">
    <cfRule type="cellIs" dxfId="172" priority="9" operator="equal">
      <formula>"aus"</formula>
    </cfRule>
    <cfRule type="cellIs" dxfId="171" priority="10" operator="equal">
      <formula>"ein"</formula>
    </cfRule>
  </conditionalFormatting>
  <conditionalFormatting sqref="AA30">
    <cfRule type="cellIs" dxfId="170" priority="7" operator="equal">
      <formula>"aus"</formula>
    </cfRule>
    <cfRule type="cellIs" dxfId="169" priority="8" operator="equal">
      <formula>"ein"</formula>
    </cfRule>
  </conditionalFormatting>
  <conditionalFormatting sqref="X30">
    <cfRule type="cellIs" dxfId="168" priority="5" operator="equal">
      <formula>"aus"</formula>
    </cfRule>
    <cfRule type="cellIs" dxfId="167" priority="6" operator="equal">
      <formula>"ein"</formula>
    </cfRule>
  </conditionalFormatting>
  <conditionalFormatting sqref="AC30">
    <cfRule type="cellIs" dxfId="166" priority="3" operator="equal">
      <formula>"aus"</formula>
    </cfRule>
    <cfRule type="cellIs" dxfId="165" priority="4" operator="equal">
      <formula>"ein"</formula>
    </cfRule>
  </conditionalFormatting>
  <conditionalFormatting sqref="Y30">
    <cfRule type="cellIs" dxfId="164" priority="1" operator="equal">
      <formula>"aus"</formula>
    </cfRule>
    <cfRule type="cellIs" dxfId="163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3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35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35" customWidth="1"/>
    <col min="29" max="31" width="11.42578125" style="1" customWidth="1"/>
    <col min="32" max="32" width="11.42578125" style="35" customWidth="1"/>
    <col min="33" max="35" width="11.42578125" style="1" hidden="1" customWidth="1"/>
    <col min="36" max="36" width="11.42578125" style="35" hidden="1" customWidth="1"/>
    <col min="37" max="37" width="11.42578125" style="1" hidden="1" customWidth="1"/>
    <col min="38" max="38" width="11.42578125" style="57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98"/>
      <c r="D1" s="199"/>
      <c r="F1" s="7"/>
      <c r="H1" s="7"/>
      <c r="I1" s="7"/>
      <c r="P1" s="108"/>
      <c r="Q1" s="108"/>
      <c r="R1" s="108"/>
      <c r="S1" s="108"/>
      <c r="U1" s="6"/>
      <c r="V1" s="6"/>
      <c r="W1" s="6"/>
      <c r="X1" s="6"/>
      <c r="Y1" s="6"/>
      <c r="Z1" s="6"/>
      <c r="AA1" s="6"/>
      <c r="AB1" s="54" t="s">
        <v>66</v>
      </c>
      <c r="AC1" s="363"/>
      <c r="AD1" s="6"/>
      <c r="AE1" s="6"/>
      <c r="AF1" s="6"/>
      <c r="AG1" s="6"/>
      <c r="AH1" s="6"/>
      <c r="AI1" s="6"/>
      <c r="AJ1" s="6"/>
      <c r="AK1" s="6"/>
      <c r="AL1" s="58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407" t="s">
        <v>101</v>
      </c>
      <c r="C2" s="59"/>
      <c r="D2" s="200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01"/>
      <c r="Q2" s="201"/>
      <c r="R2" s="201"/>
      <c r="S2" s="201"/>
      <c r="T2" s="22"/>
      <c r="U2" s="7"/>
      <c r="V2" s="6"/>
      <c r="W2" s="6"/>
      <c r="X2" s="6"/>
      <c r="Y2" s="6"/>
      <c r="Z2" s="6"/>
      <c r="AA2" s="6"/>
      <c r="AB2" s="202" t="s">
        <v>73</v>
      </c>
      <c r="AC2" s="365">
        <v>0</v>
      </c>
      <c r="AD2" s="6"/>
      <c r="AE2" s="6"/>
      <c r="AF2" s="6"/>
      <c r="AG2" s="6"/>
      <c r="AH2" s="6"/>
      <c r="AI2" s="6"/>
      <c r="AJ2" s="6"/>
      <c r="AK2" s="6"/>
      <c r="AL2" s="58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41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41"/>
      <c r="Q3" s="141"/>
      <c r="R3" s="141"/>
      <c r="S3" s="141"/>
      <c r="T3" s="2"/>
      <c r="U3" s="11"/>
      <c r="V3" s="6"/>
      <c r="W3" s="6"/>
      <c r="X3" s="6"/>
      <c r="Y3" s="6"/>
      <c r="Z3" s="6"/>
      <c r="AA3" s="6"/>
      <c r="AB3" s="202" t="s">
        <v>83</v>
      </c>
      <c r="AC3" s="666">
        <v>0</v>
      </c>
      <c r="AD3" s="667"/>
      <c r="AE3" s="667"/>
      <c r="AF3" s="668"/>
      <c r="AG3" s="6"/>
      <c r="AH3" s="6"/>
      <c r="AI3" s="6"/>
      <c r="AJ3" s="6"/>
      <c r="AK3" s="6"/>
      <c r="AL3" s="58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380" customFormat="1" ht="12" customHeight="1" x14ac:dyDescent="0.2">
      <c r="A4" s="376"/>
      <c r="B4" s="402" t="s">
        <v>9</v>
      </c>
      <c r="C4" s="688">
        <f>Deckblatt_BMOB!C4</f>
        <v>0</v>
      </c>
      <c r="D4" s="689"/>
      <c r="E4" s="689"/>
      <c r="F4" s="689"/>
      <c r="G4" s="690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88"/>
      <c r="U4" s="690"/>
      <c r="V4" s="376"/>
      <c r="W4" s="376"/>
      <c r="X4" s="376"/>
      <c r="Y4" s="376"/>
      <c r="Z4" s="376"/>
      <c r="AA4" s="376"/>
      <c r="AB4" s="378"/>
      <c r="AC4" s="669"/>
      <c r="AD4" s="670"/>
      <c r="AE4" s="670"/>
      <c r="AF4" s="671"/>
      <c r="AG4" s="376"/>
      <c r="AH4" s="376"/>
      <c r="AI4" s="376"/>
      <c r="AJ4" s="376"/>
      <c r="AK4" s="376"/>
      <c r="AL4" s="379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</row>
    <row r="5" spans="1:100" s="380" customFormat="1" ht="12" customHeight="1" x14ac:dyDescent="0.2">
      <c r="A5" s="376"/>
      <c r="B5" s="402" t="s">
        <v>227</v>
      </c>
      <c r="C5" s="682">
        <f>Deckblatt_BMOB!C5</f>
        <v>0</v>
      </c>
      <c r="D5" s="683"/>
      <c r="E5" s="683"/>
      <c r="F5" s="683"/>
      <c r="G5" s="684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2"/>
      <c r="U5" s="684"/>
      <c r="V5" s="376"/>
      <c r="W5" s="376"/>
      <c r="X5" s="376"/>
      <c r="Y5" s="376"/>
      <c r="Z5" s="376"/>
      <c r="AA5" s="376"/>
      <c r="AB5" s="378"/>
      <c r="AC5" s="669"/>
      <c r="AD5" s="670"/>
      <c r="AE5" s="670"/>
      <c r="AF5" s="671"/>
      <c r="AG5" s="376"/>
      <c r="AH5" s="376"/>
      <c r="AI5" s="376"/>
      <c r="AJ5" s="376"/>
      <c r="AK5" s="376"/>
      <c r="AL5" s="379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</row>
    <row r="6" spans="1:100" s="380" customFormat="1" ht="12" customHeight="1" thickBot="1" x14ac:dyDescent="0.25">
      <c r="A6" s="376"/>
      <c r="B6" s="409" t="s">
        <v>112</v>
      </c>
      <c r="C6" s="682">
        <f>Deckblatt_BMOB!C6</f>
        <v>0</v>
      </c>
      <c r="D6" s="683"/>
      <c r="E6" s="683"/>
      <c r="F6" s="683"/>
      <c r="G6" s="684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2"/>
      <c r="U6" s="684"/>
      <c r="V6" s="376"/>
      <c r="W6" s="376"/>
      <c r="X6" s="376"/>
      <c r="Y6" s="376"/>
      <c r="Z6" s="376"/>
      <c r="AA6" s="376"/>
      <c r="AB6" s="378"/>
      <c r="AC6" s="672"/>
      <c r="AD6" s="673"/>
      <c r="AE6" s="673"/>
      <c r="AF6" s="674"/>
      <c r="AG6" s="376"/>
      <c r="AH6" s="376"/>
      <c r="AI6" s="376"/>
      <c r="AJ6" s="376"/>
      <c r="AK6" s="376"/>
      <c r="AL6" s="379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6"/>
      <c r="CS6" s="376"/>
      <c r="CT6" s="376"/>
      <c r="CU6" s="376"/>
      <c r="CV6" s="376"/>
    </row>
    <row r="7" spans="1:100" s="380" customFormat="1" ht="12" customHeight="1" x14ac:dyDescent="0.2">
      <c r="A7" s="376"/>
      <c r="B7" s="409" t="s">
        <v>71</v>
      </c>
      <c r="C7" s="682">
        <f>Deckblatt_BMOB!C7</f>
        <v>0</v>
      </c>
      <c r="D7" s="683"/>
      <c r="E7" s="683"/>
      <c r="F7" s="683"/>
      <c r="G7" s="684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2"/>
      <c r="U7" s="684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9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</row>
    <row r="8" spans="1:100" s="380" customFormat="1" ht="12" customHeight="1" x14ac:dyDescent="0.2">
      <c r="A8" s="376"/>
      <c r="B8" s="409" t="s">
        <v>13</v>
      </c>
      <c r="C8" s="682" t="str">
        <f>Deckblatt_BMOB!C8</f>
        <v>Mobilitätskonzept</v>
      </c>
      <c r="D8" s="683"/>
      <c r="E8" s="683"/>
      <c r="F8" s="683"/>
      <c r="G8" s="684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2"/>
      <c r="U8" s="684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9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</row>
    <row r="9" spans="1:100" s="380" customFormat="1" ht="12" customHeight="1" x14ac:dyDescent="0.2">
      <c r="A9" s="376"/>
      <c r="B9" s="409" t="s">
        <v>38</v>
      </c>
      <c r="C9" s="682" t="str">
        <f>Deckblatt_BMOB!C9</f>
        <v>Mobilitätskonzept</v>
      </c>
      <c r="D9" s="683"/>
      <c r="E9" s="683"/>
      <c r="F9" s="683"/>
      <c r="G9" s="684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2"/>
      <c r="U9" s="684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9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</row>
    <row r="10" spans="1:100" s="380" customFormat="1" ht="12" customHeight="1" x14ac:dyDescent="0.2">
      <c r="A10" s="376"/>
      <c r="B10" s="409" t="s">
        <v>163</v>
      </c>
      <c r="C10" s="682" t="str">
        <f>Deckblatt_BMOB!C10</f>
        <v>Mobilitätskonzept</v>
      </c>
      <c r="D10" s="683"/>
      <c r="E10" s="683"/>
      <c r="F10" s="683"/>
      <c r="G10" s="684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2"/>
      <c r="U10" s="684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9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</row>
    <row r="11" spans="1:100" s="380" customFormat="1" ht="12" customHeight="1" x14ac:dyDescent="0.2">
      <c r="A11" s="376"/>
      <c r="B11" s="403" t="s">
        <v>238</v>
      </c>
      <c r="C11" s="682">
        <f>Deckblatt_BMOB!C11</f>
        <v>0</v>
      </c>
      <c r="D11" s="683"/>
      <c r="E11" s="683"/>
      <c r="F11" s="683"/>
      <c r="G11" s="684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2"/>
      <c r="U11" s="684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9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</row>
    <row r="12" spans="1:100" s="380" customFormat="1" ht="12" customHeight="1" x14ac:dyDescent="0.2">
      <c r="A12" s="376"/>
      <c r="B12" s="403" t="s">
        <v>239</v>
      </c>
      <c r="C12" s="682">
        <f>Deckblatt_BMOB!C12</f>
        <v>0</v>
      </c>
      <c r="D12" s="683"/>
      <c r="E12" s="683"/>
      <c r="F12" s="683"/>
      <c r="G12" s="684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/>
      <c r="U12" s="684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9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</row>
    <row r="13" spans="1:100" s="380" customFormat="1" ht="12" customHeight="1" thickBot="1" x14ac:dyDescent="0.25">
      <c r="A13" s="376"/>
      <c r="B13" s="409" t="s">
        <v>103</v>
      </c>
      <c r="C13" s="685">
        <f>Deckblatt_BMOB!C13</f>
        <v>0</v>
      </c>
      <c r="D13" s="686"/>
      <c r="E13" s="686"/>
      <c r="F13" s="686"/>
      <c r="G13" s="687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5"/>
      <c r="U13" s="687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9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</row>
    <row r="14" spans="1:100" ht="18.75" thickBot="1" x14ac:dyDescent="0.3">
      <c r="A14" s="6"/>
      <c r="B14" s="41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41"/>
      <c r="Q14" s="141"/>
      <c r="R14" s="141"/>
      <c r="S14" s="141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8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622" customFormat="1" ht="16.149999999999999" customHeight="1" thickBot="1" x14ac:dyDescent="0.25">
      <c r="A15" s="612"/>
      <c r="B15" s="613" t="s">
        <v>104</v>
      </c>
      <c r="C15" s="675" t="s">
        <v>243</v>
      </c>
      <c r="D15" s="676"/>
      <c r="E15" s="614"/>
      <c r="F15" s="615"/>
      <c r="G15" s="614"/>
      <c r="H15" s="677" t="s">
        <v>39</v>
      </c>
      <c r="I15" s="678"/>
      <c r="J15" s="390"/>
      <c r="K15" s="679" t="s">
        <v>230</v>
      </c>
      <c r="L15" s="680"/>
      <c r="M15" s="680"/>
      <c r="N15" s="681"/>
      <c r="O15" s="391"/>
      <c r="P15" s="679" t="s">
        <v>141</v>
      </c>
      <c r="Q15" s="680"/>
      <c r="R15" s="680"/>
      <c r="S15" s="681"/>
      <c r="T15" s="614"/>
      <c r="U15" s="615"/>
      <c r="V15" s="612"/>
      <c r="W15" s="615" t="s">
        <v>79</v>
      </c>
      <c r="X15" s="612"/>
      <c r="Y15" s="612"/>
      <c r="Z15" s="383"/>
      <c r="AA15" s="383"/>
      <c r="AB15" s="612"/>
      <c r="AC15" s="612"/>
      <c r="AD15" s="612"/>
      <c r="AE15" s="612"/>
      <c r="AF15" s="612"/>
      <c r="AG15" s="383"/>
      <c r="AH15" s="383"/>
      <c r="AI15" s="383"/>
      <c r="AJ15" s="383"/>
      <c r="AK15" s="383"/>
      <c r="AL15" s="389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</row>
    <row r="16" spans="1:100" s="612" customFormat="1" ht="34.15" customHeight="1" thickBot="1" x14ac:dyDescent="0.25">
      <c r="B16" s="616"/>
      <c r="C16" s="617" t="s">
        <v>296</v>
      </c>
      <c r="D16" s="617" t="s">
        <v>22</v>
      </c>
      <c r="E16" s="618"/>
      <c r="F16" s="617" t="s">
        <v>105</v>
      </c>
      <c r="G16" s="618"/>
      <c r="H16" s="392" t="s">
        <v>40</v>
      </c>
      <c r="I16" s="392" t="s">
        <v>41</v>
      </c>
      <c r="J16" s="393"/>
      <c r="K16" s="392" t="s">
        <v>296</v>
      </c>
      <c r="L16" s="394" t="s">
        <v>22</v>
      </c>
      <c r="M16" s="395"/>
      <c r="N16" s="394" t="s">
        <v>105</v>
      </c>
      <c r="O16" s="395"/>
      <c r="P16" s="392" t="s">
        <v>296</v>
      </c>
      <c r="Q16" s="394" t="s">
        <v>22</v>
      </c>
      <c r="R16" s="395"/>
      <c r="S16" s="394" t="s">
        <v>105</v>
      </c>
      <c r="T16" s="619"/>
      <c r="U16" s="617" t="s">
        <v>23</v>
      </c>
      <c r="W16" s="620" t="s">
        <v>59</v>
      </c>
      <c r="Y16" s="621"/>
      <c r="Z16" s="383"/>
      <c r="AA16" s="383"/>
      <c r="AG16" s="383"/>
      <c r="AH16" s="383"/>
      <c r="AI16" s="383"/>
      <c r="AJ16" s="383"/>
      <c r="AK16" s="383"/>
      <c r="AL16" s="389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</row>
    <row r="17" spans="2:50" s="104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3"/>
      <c r="Q17" s="203"/>
      <c r="R17" s="203"/>
      <c r="S17" s="203"/>
      <c r="T17" s="14"/>
      <c r="U17" s="14"/>
      <c r="V17" s="424"/>
      <c r="Y17" s="433"/>
      <c r="AL17" s="477"/>
    </row>
    <row r="18" spans="2:50" s="104" customFormat="1" ht="13.5" thickBot="1" x14ac:dyDescent="0.25">
      <c r="B18" s="33" t="s">
        <v>100</v>
      </c>
      <c r="C18" s="44">
        <f>SUM(C20,C41,C51,C63,C77,C70)</f>
        <v>0</v>
      </c>
      <c r="D18" s="44">
        <f>IFERROR(C18/$AC$1,0)</f>
        <v>0</v>
      </c>
      <c r="E18" s="25"/>
      <c r="F18" s="40">
        <f>SUM(F20,F41,F51,F63,F77,F70)</f>
        <v>0</v>
      </c>
      <c r="G18" s="25"/>
      <c r="H18" s="48">
        <f>SUM(H20,H41,H51,H63,H77,H70)</f>
        <v>0</v>
      </c>
      <c r="I18" s="40">
        <f>SUM(I20,I41,I51,I63,I77,I70)</f>
        <v>0</v>
      </c>
      <c r="J18" s="25"/>
      <c r="K18" s="44">
        <f>SUM(K41)</f>
        <v>0</v>
      </c>
      <c r="L18" s="44">
        <f>IFERROR(K18/$X$4,0)</f>
        <v>0</v>
      </c>
      <c r="M18" s="204"/>
      <c r="N18" s="64">
        <f>SUM(N41)</f>
        <v>0</v>
      </c>
      <c r="O18" s="204"/>
      <c r="P18" s="44">
        <f>SUM(P20,P41,P63,P77)</f>
        <v>0</v>
      </c>
      <c r="Q18" s="44">
        <f>IFERROR(P18/$X$4,0)</f>
        <v>0</v>
      </c>
      <c r="R18" s="204"/>
      <c r="S18" s="64">
        <f>SUM(S20,S41,S63,S77)</f>
        <v>0</v>
      </c>
      <c r="T18" s="25"/>
      <c r="U18" s="27"/>
      <c r="W18" s="364">
        <f>IFERROR(F18/D18,0)</f>
        <v>0</v>
      </c>
      <c r="Y18" s="433"/>
      <c r="AL18" s="477"/>
    </row>
    <row r="19" spans="2:50" s="104" customFormat="1" ht="13.5" thickBot="1" x14ac:dyDescent="0.25">
      <c r="B19" s="18"/>
      <c r="C19" s="45"/>
      <c r="D19" s="45"/>
      <c r="E19" s="14"/>
      <c r="F19" s="232"/>
      <c r="G19" s="14"/>
      <c r="H19" s="47"/>
      <c r="I19" s="47"/>
      <c r="J19" s="14"/>
      <c r="K19" s="203"/>
      <c r="L19" s="203"/>
      <c r="M19" s="203"/>
      <c r="N19" s="203"/>
      <c r="O19" s="203"/>
      <c r="P19" s="203"/>
      <c r="Q19" s="203"/>
      <c r="R19" s="203"/>
      <c r="S19" s="203"/>
      <c r="T19" s="14"/>
      <c r="U19" s="14"/>
      <c r="W19" s="481"/>
      <c r="AG19" s="433" t="s">
        <v>149</v>
      </c>
      <c r="AH19" s="104" t="s">
        <v>150</v>
      </c>
      <c r="AI19" s="104" t="s">
        <v>226</v>
      </c>
      <c r="AJ19" s="104" t="s">
        <v>225</v>
      </c>
      <c r="AK19" s="104" t="s">
        <v>151</v>
      </c>
      <c r="AL19" s="104" t="s">
        <v>152</v>
      </c>
      <c r="AM19" s="104" t="s">
        <v>153</v>
      </c>
      <c r="AN19" s="104" t="s">
        <v>224</v>
      </c>
      <c r="AO19" s="104" t="s">
        <v>154</v>
      </c>
      <c r="AP19" s="104" t="s">
        <v>232</v>
      </c>
      <c r="AQ19" s="104" t="s">
        <v>155</v>
      </c>
      <c r="AR19" s="104" t="s">
        <v>156</v>
      </c>
      <c r="AS19" s="104" t="s">
        <v>157</v>
      </c>
      <c r="AT19" s="104" t="s">
        <v>158</v>
      </c>
      <c r="AU19" s="104" t="s">
        <v>160</v>
      </c>
      <c r="AV19" s="104" t="s">
        <v>159</v>
      </c>
      <c r="AW19" s="104" t="s">
        <v>161</v>
      </c>
      <c r="AX19" s="104" t="s">
        <v>162</v>
      </c>
    </row>
    <row r="20" spans="2:50" s="61" customFormat="1" ht="13.5" thickBot="1" x14ac:dyDescent="0.25">
      <c r="B20" s="18" t="s">
        <v>53</v>
      </c>
      <c r="C20" s="52">
        <f>SUM(C21:C39)</f>
        <v>0</v>
      </c>
      <c r="D20" s="52">
        <f>IFERROR(C20/$AC$1,0)</f>
        <v>0</v>
      </c>
      <c r="E20" s="26"/>
      <c r="F20" s="43">
        <f>SUM(F21:F39)</f>
        <v>0</v>
      </c>
      <c r="G20" s="26"/>
      <c r="H20" s="40">
        <f>SUM(H21:H39)</f>
        <v>0</v>
      </c>
      <c r="I20" s="40">
        <f>SUM(I21:I39)</f>
        <v>0</v>
      </c>
      <c r="J20" s="26"/>
      <c r="K20" s="207"/>
      <c r="L20" s="207"/>
      <c r="M20" s="207"/>
      <c r="N20" s="207"/>
      <c r="O20" s="207"/>
      <c r="P20" s="46">
        <f>SUM(P21:P39)</f>
        <v>0</v>
      </c>
      <c r="Q20" s="46">
        <f>IFERROR(P20/$AC$1,0)</f>
        <v>0</v>
      </c>
      <c r="R20" s="207"/>
      <c r="S20" s="40">
        <f>SUM(S21:S39)</f>
        <v>0</v>
      </c>
      <c r="T20" s="26"/>
      <c r="U20" s="631" t="s">
        <v>352</v>
      </c>
      <c r="W20" s="41">
        <f t="shared" ref="W20:W49" si="0">IFERROR(F20/D20,0)</f>
        <v>0</v>
      </c>
      <c r="AG20" s="433" t="s">
        <v>60</v>
      </c>
      <c r="AH20" s="434" t="s">
        <v>60</v>
      </c>
      <c r="AI20" s="434" t="s">
        <v>60</v>
      </c>
      <c r="AJ20" s="434" t="s">
        <v>60</v>
      </c>
      <c r="AK20" s="434" t="s">
        <v>60</v>
      </c>
      <c r="AL20" s="434" t="s">
        <v>60</v>
      </c>
      <c r="AM20" s="434" t="s">
        <v>60</v>
      </c>
      <c r="AN20" s="434" t="s">
        <v>60</v>
      </c>
      <c r="AO20" s="434" t="s">
        <v>60</v>
      </c>
      <c r="AP20" s="434" t="s">
        <v>60</v>
      </c>
      <c r="AQ20" s="434" t="s">
        <v>60</v>
      </c>
      <c r="AR20" s="434" t="s">
        <v>60</v>
      </c>
      <c r="AS20" s="434" t="s">
        <v>61</v>
      </c>
      <c r="AT20" s="434" t="s">
        <v>60</v>
      </c>
      <c r="AU20" s="434" t="s">
        <v>60</v>
      </c>
      <c r="AV20" s="434" t="s">
        <v>60</v>
      </c>
      <c r="AW20" s="434" t="s">
        <v>60</v>
      </c>
      <c r="AX20" s="434" t="s">
        <v>60</v>
      </c>
    </row>
    <row r="21" spans="2:50" s="61" customFormat="1" ht="12.75" x14ac:dyDescent="0.2">
      <c r="B21" s="267" t="s">
        <v>318</v>
      </c>
      <c r="C21" s="482"/>
      <c r="D21" s="483">
        <f>IFERROR(C21/$AC$1,0)</f>
        <v>0</v>
      </c>
      <c r="E21" s="484"/>
      <c r="F21" s="548"/>
      <c r="G21" s="484"/>
      <c r="H21" s="485">
        <f>F21</f>
        <v>0</v>
      </c>
      <c r="I21" s="485"/>
      <c r="J21" s="484"/>
      <c r="K21" s="206"/>
      <c r="L21" s="206"/>
      <c r="M21" s="206"/>
      <c r="N21" s="206"/>
      <c r="O21" s="206"/>
      <c r="P21" s="597"/>
      <c r="Q21" s="191">
        <f>IFERROR(P21/$AC$1,0)</f>
        <v>0</v>
      </c>
      <c r="R21" s="206"/>
      <c r="S21" s="600"/>
      <c r="T21" s="484"/>
      <c r="U21" s="260"/>
      <c r="W21" s="74">
        <f>IFERROR(F21/D21,0)</f>
        <v>0</v>
      </c>
      <c r="AG21" s="433" t="s">
        <v>60</v>
      </c>
      <c r="AH21" s="434" t="s">
        <v>60</v>
      </c>
      <c r="AI21" s="434" t="s">
        <v>61</v>
      </c>
      <c r="AJ21" s="434" t="s">
        <v>61</v>
      </c>
      <c r="AK21" s="434" t="s">
        <v>60</v>
      </c>
      <c r="AL21" s="434" t="s">
        <v>61</v>
      </c>
      <c r="AM21" s="434" t="s">
        <v>60</v>
      </c>
      <c r="AN21" s="434" t="s">
        <v>60</v>
      </c>
      <c r="AO21" s="434" t="s">
        <v>60</v>
      </c>
      <c r="AP21" s="434" t="s">
        <v>60</v>
      </c>
      <c r="AQ21" s="434" t="s">
        <v>60</v>
      </c>
      <c r="AR21" s="434" t="s">
        <v>60</v>
      </c>
      <c r="AS21" s="434" t="s">
        <v>61</v>
      </c>
      <c r="AT21" s="434" t="s">
        <v>60</v>
      </c>
      <c r="AU21" s="434" t="s">
        <v>61</v>
      </c>
      <c r="AV21" s="434" t="s">
        <v>60</v>
      </c>
      <c r="AW21" s="434" t="s">
        <v>60</v>
      </c>
      <c r="AX21" s="434" t="s">
        <v>60</v>
      </c>
    </row>
    <row r="22" spans="2:50" s="61" customFormat="1" ht="12.75" hidden="1" x14ac:dyDescent="0.2">
      <c r="B22" s="76" t="s">
        <v>319</v>
      </c>
      <c r="C22" s="579"/>
      <c r="D22" s="487">
        <f t="shared" ref="D22:D39" si="1">IFERROR(C22/$AC$1,0)</f>
        <v>0</v>
      </c>
      <c r="E22" s="484"/>
      <c r="F22" s="587"/>
      <c r="G22" s="484"/>
      <c r="H22" s="488">
        <f t="shared" ref="H22:H39" si="2">F22</f>
        <v>0</v>
      </c>
      <c r="I22" s="488"/>
      <c r="J22" s="484"/>
      <c r="K22" s="205"/>
      <c r="L22" s="205"/>
      <c r="M22" s="205"/>
      <c r="N22" s="205"/>
      <c r="O22" s="205"/>
      <c r="P22" s="205"/>
      <c r="Q22" s="206"/>
      <c r="R22" s="205"/>
      <c r="S22" s="205"/>
      <c r="T22" s="484"/>
      <c r="U22" s="601"/>
      <c r="W22" s="488">
        <f t="shared" si="0"/>
        <v>0</v>
      </c>
      <c r="AG22" s="433" t="s">
        <v>61</v>
      </c>
      <c r="AH22" s="434" t="s">
        <v>61</v>
      </c>
      <c r="AI22" s="434" t="s">
        <v>61</v>
      </c>
      <c r="AJ22" s="434" t="s">
        <v>61</v>
      </c>
      <c r="AK22" s="434" t="s">
        <v>60</v>
      </c>
      <c r="AL22" s="434" t="s">
        <v>60</v>
      </c>
      <c r="AM22" s="434" t="s">
        <v>61</v>
      </c>
      <c r="AN22" s="434" t="s">
        <v>61</v>
      </c>
      <c r="AO22" s="434" t="s">
        <v>61</v>
      </c>
      <c r="AP22" s="434" t="s">
        <v>60</v>
      </c>
      <c r="AQ22" s="434" t="s">
        <v>60</v>
      </c>
      <c r="AR22" s="434" t="s">
        <v>61</v>
      </c>
      <c r="AS22" s="434" t="s">
        <v>61</v>
      </c>
      <c r="AT22" s="434" t="s">
        <v>61</v>
      </c>
      <c r="AU22" s="434" t="s">
        <v>61</v>
      </c>
      <c r="AV22" s="434" t="s">
        <v>61</v>
      </c>
      <c r="AW22" s="434" t="s">
        <v>61</v>
      </c>
      <c r="AX22" s="434" t="s">
        <v>61</v>
      </c>
    </row>
    <row r="23" spans="2:50" s="61" customFormat="1" ht="12.75" hidden="1" x14ac:dyDescent="0.2">
      <c r="B23" s="76" t="s">
        <v>320</v>
      </c>
      <c r="C23" s="579"/>
      <c r="D23" s="487">
        <f t="shared" si="1"/>
        <v>0</v>
      </c>
      <c r="E23" s="484"/>
      <c r="F23" s="587"/>
      <c r="G23" s="484"/>
      <c r="H23" s="488">
        <f t="shared" si="2"/>
        <v>0</v>
      </c>
      <c r="I23" s="488"/>
      <c r="J23" s="484"/>
      <c r="K23" s="205"/>
      <c r="L23" s="205"/>
      <c r="M23" s="205"/>
      <c r="N23" s="205"/>
      <c r="O23" s="205"/>
      <c r="P23" s="205"/>
      <c r="Q23" s="206"/>
      <c r="R23" s="205"/>
      <c r="S23" s="205"/>
      <c r="T23" s="484"/>
      <c r="U23" s="602"/>
      <c r="W23" s="488">
        <f t="shared" si="0"/>
        <v>0</v>
      </c>
      <c r="AG23" s="433" t="s">
        <v>61</v>
      </c>
      <c r="AH23" s="434" t="s">
        <v>61</v>
      </c>
      <c r="AI23" s="434" t="s">
        <v>61</v>
      </c>
      <c r="AJ23" s="434" t="s">
        <v>61</v>
      </c>
      <c r="AK23" s="434" t="s">
        <v>60</v>
      </c>
      <c r="AL23" s="434" t="s">
        <v>60</v>
      </c>
      <c r="AM23" s="434" t="s">
        <v>61</v>
      </c>
      <c r="AN23" s="434" t="s">
        <v>61</v>
      </c>
      <c r="AO23" s="434" t="s">
        <v>61</v>
      </c>
      <c r="AP23" s="434" t="s">
        <v>61</v>
      </c>
      <c r="AQ23" s="434" t="s">
        <v>60</v>
      </c>
      <c r="AR23" s="434" t="s">
        <v>61</v>
      </c>
      <c r="AS23" s="434" t="s">
        <v>61</v>
      </c>
      <c r="AT23" s="434" t="s">
        <v>61</v>
      </c>
      <c r="AU23" s="434" t="s">
        <v>61</v>
      </c>
      <c r="AV23" s="434" t="s">
        <v>61</v>
      </c>
      <c r="AW23" s="434" t="s">
        <v>61</v>
      </c>
      <c r="AX23" s="434" t="s">
        <v>61</v>
      </c>
    </row>
    <row r="24" spans="2:50" s="61" customFormat="1" ht="12.75" hidden="1" x14ac:dyDescent="0.2">
      <c r="B24" s="76" t="s">
        <v>321</v>
      </c>
      <c r="C24" s="579"/>
      <c r="D24" s="487">
        <f t="shared" si="1"/>
        <v>0</v>
      </c>
      <c r="E24" s="484"/>
      <c r="F24" s="587"/>
      <c r="G24" s="484"/>
      <c r="H24" s="488">
        <f t="shared" si="2"/>
        <v>0</v>
      </c>
      <c r="I24" s="488"/>
      <c r="J24" s="484"/>
      <c r="K24" s="205"/>
      <c r="L24" s="206"/>
      <c r="M24" s="205"/>
      <c r="N24" s="205"/>
      <c r="O24" s="205"/>
      <c r="P24" s="598"/>
      <c r="Q24" s="192">
        <f>IFERROR(P24/$AC$1,0)</f>
        <v>0</v>
      </c>
      <c r="R24" s="205"/>
      <c r="S24" s="567"/>
      <c r="T24" s="484"/>
      <c r="U24" s="602"/>
      <c r="W24" s="488">
        <f t="shared" si="0"/>
        <v>0</v>
      </c>
      <c r="AG24" s="433" t="s">
        <v>60</v>
      </c>
      <c r="AH24" s="434" t="s">
        <v>60</v>
      </c>
      <c r="AI24" s="434" t="s">
        <v>61</v>
      </c>
      <c r="AJ24" s="434" t="s">
        <v>61</v>
      </c>
      <c r="AK24" s="434" t="s">
        <v>61</v>
      </c>
      <c r="AL24" s="434" t="s">
        <v>61</v>
      </c>
      <c r="AM24" s="434" t="s">
        <v>60</v>
      </c>
      <c r="AN24" s="434" t="s">
        <v>60</v>
      </c>
      <c r="AO24" s="434" t="s">
        <v>61</v>
      </c>
      <c r="AP24" s="434" t="s">
        <v>60</v>
      </c>
      <c r="AQ24" s="434" t="s">
        <v>60</v>
      </c>
      <c r="AR24" s="434" t="s">
        <v>61</v>
      </c>
      <c r="AS24" s="434" t="s">
        <v>61</v>
      </c>
      <c r="AT24" s="434" t="s">
        <v>60</v>
      </c>
      <c r="AU24" s="434" t="s">
        <v>60</v>
      </c>
      <c r="AV24" s="434" t="s">
        <v>60</v>
      </c>
      <c r="AW24" s="434" t="s">
        <v>60</v>
      </c>
      <c r="AX24" s="434" t="s">
        <v>60</v>
      </c>
    </row>
    <row r="25" spans="2:50" s="61" customFormat="1" ht="12.75" hidden="1" x14ac:dyDescent="0.2">
      <c r="B25" s="76" t="s">
        <v>322</v>
      </c>
      <c r="C25" s="579"/>
      <c r="D25" s="487">
        <f t="shared" si="1"/>
        <v>0</v>
      </c>
      <c r="E25" s="484"/>
      <c r="F25" s="587"/>
      <c r="G25" s="484"/>
      <c r="H25" s="488">
        <f t="shared" si="2"/>
        <v>0</v>
      </c>
      <c r="I25" s="488"/>
      <c r="J25" s="484"/>
      <c r="K25" s="205"/>
      <c r="L25" s="206"/>
      <c r="M25" s="205"/>
      <c r="N25" s="205"/>
      <c r="O25" s="205"/>
      <c r="P25" s="584"/>
      <c r="Q25" s="193">
        <f>IFERROR(P25/$AC$1,0)</f>
        <v>0</v>
      </c>
      <c r="R25" s="205"/>
      <c r="S25" s="567"/>
      <c r="T25" s="484"/>
      <c r="U25" s="602"/>
      <c r="W25" s="488">
        <f t="shared" si="0"/>
        <v>0</v>
      </c>
      <c r="AG25" s="433" t="s">
        <v>61</v>
      </c>
      <c r="AH25" s="434" t="s">
        <v>60</v>
      </c>
      <c r="AI25" s="434" t="s">
        <v>61</v>
      </c>
      <c r="AJ25" s="434" t="s">
        <v>61</v>
      </c>
      <c r="AK25" s="434" t="s">
        <v>61</v>
      </c>
      <c r="AL25" s="434" t="s">
        <v>61</v>
      </c>
      <c r="AM25" s="434" t="s">
        <v>61</v>
      </c>
      <c r="AN25" s="434" t="s">
        <v>61</v>
      </c>
      <c r="AO25" s="434" t="s">
        <v>61</v>
      </c>
      <c r="AP25" s="434" t="s">
        <v>60</v>
      </c>
      <c r="AQ25" s="434" t="s">
        <v>61</v>
      </c>
      <c r="AR25" s="434" t="s">
        <v>61</v>
      </c>
      <c r="AS25" s="434" t="s">
        <v>61</v>
      </c>
      <c r="AT25" s="434" t="s">
        <v>60</v>
      </c>
      <c r="AU25" s="434" t="s">
        <v>61</v>
      </c>
      <c r="AV25" s="434" t="s">
        <v>60</v>
      </c>
      <c r="AW25" s="434" t="s">
        <v>60</v>
      </c>
      <c r="AX25" s="434" t="s">
        <v>60</v>
      </c>
    </row>
    <row r="26" spans="2:50" s="61" customFormat="1" ht="12.75" hidden="1" x14ac:dyDescent="0.2">
      <c r="B26" s="76" t="s">
        <v>323</v>
      </c>
      <c r="C26" s="579"/>
      <c r="D26" s="487">
        <f t="shared" si="1"/>
        <v>0</v>
      </c>
      <c r="E26" s="484"/>
      <c r="F26" s="587"/>
      <c r="G26" s="484"/>
      <c r="H26" s="488">
        <f t="shared" si="2"/>
        <v>0</v>
      </c>
      <c r="I26" s="488"/>
      <c r="J26" s="484"/>
      <c r="K26" s="205"/>
      <c r="L26" s="206"/>
      <c r="M26" s="205"/>
      <c r="N26" s="205"/>
      <c r="O26" s="205"/>
      <c r="P26" s="584"/>
      <c r="Q26" s="193">
        <f>IFERROR(P26/$AC$1,0)</f>
        <v>0</v>
      </c>
      <c r="R26" s="205"/>
      <c r="S26" s="567"/>
      <c r="T26" s="484"/>
      <c r="U26" s="602"/>
      <c r="W26" s="488">
        <f t="shared" si="0"/>
        <v>0</v>
      </c>
      <c r="AG26" s="433" t="s">
        <v>61</v>
      </c>
      <c r="AH26" s="434" t="s">
        <v>60</v>
      </c>
      <c r="AI26" s="434" t="s">
        <v>61</v>
      </c>
      <c r="AJ26" s="434" t="s">
        <v>61</v>
      </c>
      <c r="AK26" s="434" t="s">
        <v>61</v>
      </c>
      <c r="AL26" s="434" t="s">
        <v>61</v>
      </c>
      <c r="AM26" s="434" t="s">
        <v>61</v>
      </c>
      <c r="AN26" s="434" t="s">
        <v>61</v>
      </c>
      <c r="AO26" s="434" t="s">
        <v>61</v>
      </c>
      <c r="AP26" s="434" t="s">
        <v>60</v>
      </c>
      <c r="AQ26" s="434" t="s">
        <v>61</v>
      </c>
      <c r="AR26" s="434" t="s">
        <v>61</v>
      </c>
      <c r="AS26" s="434" t="s">
        <v>61</v>
      </c>
      <c r="AT26" s="434" t="s">
        <v>60</v>
      </c>
      <c r="AU26" s="434" t="s">
        <v>61</v>
      </c>
      <c r="AV26" s="434" t="s">
        <v>60</v>
      </c>
      <c r="AW26" s="434" t="s">
        <v>60</v>
      </c>
      <c r="AX26" s="434" t="s">
        <v>60</v>
      </c>
    </row>
    <row r="27" spans="2:50" s="61" customFormat="1" ht="12.75" hidden="1" x14ac:dyDescent="0.2">
      <c r="B27" s="60" t="s">
        <v>324</v>
      </c>
      <c r="C27" s="580"/>
      <c r="D27" s="489">
        <f t="shared" si="1"/>
        <v>0</v>
      </c>
      <c r="E27" s="484"/>
      <c r="F27" s="588"/>
      <c r="G27" s="484"/>
      <c r="H27" s="488">
        <f t="shared" si="2"/>
        <v>0</v>
      </c>
      <c r="I27" s="490"/>
      <c r="J27" s="484"/>
      <c r="K27" s="205"/>
      <c r="L27" s="206"/>
      <c r="M27" s="205"/>
      <c r="N27" s="205"/>
      <c r="O27" s="205"/>
      <c r="P27" s="205"/>
      <c r="Q27" s="206"/>
      <c r="R27" s="205"/>
      <c r="S27" s="205"/>
      <c r="T27" s="484"/>
      <c r="U27" s="603"/>
      <c r="W27" s="488">
        <f t="shared" si="0"/>
        <v>0</v>
      </c>
      <c r="AG27" s="433" t="s">
        <v>61</v>
      </c>
      <c r="AH27" s="434" t="s">
        <v>61</v>
      </c>
      <c r="AI27" s="434" t="s">
        <v>61</v>
      </c>
      <c r="AJ27" s="434" t="s">
        <v>61</v>
      </c>
      <c r="AK27" s="434" t="s">
        <v>61</v>
      </c>
      <c r="AL27" s="434" t="s">
        <v>61</v>
      </c>
      <c r="AM27" s="434" t="s">
        <v>61</v>
      </c>
      <c r="AN27" s="434" t="s">
        <v>61</v>
      </c>
      <c r="AO27" s="434" t="s">
        <v>61</v>
      </c>
      <c r="AP27" s="434" t="s">
        <v>61</v>
      </c>
      <c r="AQ27" s="434" t="s">
        <v>60</v>
      </c>
      <c r="AR27" s="434" t="s">
        <v>61</v>
      </c>
      <c r="AS27" s="434" t="s">
        <v>61</v>
      </c>
      <c r="AT27" s="434" t="s">
        <v>61</v>
      </c>
      <c r="AU27" s="434" t="s">
        <v>61</v>
      </c>
      <c r="AV27" s="434" t="s">
        <v>61</v>
      </c>
      <c r="AW27" s="434" t="s">
        <v>61</v>
      </c>
      <c r="AX27" s="434" t="s">
        <v>61</v>
      </c>
    </row>
    <row r="28" spans="2:50" s="61" customFormat="1" ht="12.75" x14ac:dyDescent="0.2">
      <c r="B28" s="268" t="s">
        <v>325</v>
      </c>
      <c r="C28" s="262"/>
      <c r="D28" s="474">
        <f t="shared" si="1"/>
        <v>0</v>
      </c>
      <c r="E28" s="484"/>
      <c r="F28" s="549"/>
      <c r="G28" s="484"/>
      <c r="H28" s="488">
        <f t="shared" si="2"/>
        <v>0</v>
      </c>
      <c r="I28" s="79"/>
      <c r="J28" s="484"/>
      <c r="K28" s="206"/>
      <c r="L28" s="206"/>
      <c r="M28" s="206"/>
      <c r="N28" s="206"/>
      <c r="O28" s="206"/>
      <c r="P28" s="598"/>
      <c r="Q28" s="192">
        <f>IFERROR(P28/$AC$1,0)</f>
        <v>0</v>
      </c>
      <c r="R28" s="206"/>
      <c r="S28" s="567"/>
      <c r="T28" s="484"/>
      <c r="U28" s="261"/>
      <c r="W28" s="71">
        <f t="shared" si="0"/>
        <v>0</v>
      </c>
      <c r="AG28" s="433" t="s">
        <v>60</v>
      </c>
      <c r="AH28" s="434" t="s">
        <v>60</v>
      </c>
      <c r="AI28" s="434" t="s">
        <v>61</v>
      </c>
      <c r="AJ28" s="434" t="s">
        <v>61</v>
      </c>
      <c r="AK28" s="434" t="s">
        <v>61</v>
      </c>
      <c r="AL28" s="434" t="s">
        <v>61</v>
      </c>
      <c r="AM28" s="434" t="s">
        <v>61</v>
      </c>
      <c r="AN28" s="434" t="s">
        <v>61</v>
      </c>
      <c r="AO28" s="434" t="s">
        <v>60</v>
      </c>
      <c r="AP28" s="434" t="s">
        <v>60</v>
      </c>
      <c r="AQ28" s="434" t="s">
        <v>61</v>
      </c>
      <c r="AR28" s="434" t="s">
        <v>61</v>
      </c>
      <c r="AS28" s="434" t="s">
        <v>61</v>
      </c>
      <c r="AT28" s="434" t="s">
        <v>61</v>
      </c>
      <c r="AU28" s="434" t="s">
        <v>61</v>
      </c>
      <c r="AV28" s="434" t="s">
        <v>61</v>
      </c>
      <c r="AW28" s="434" t="s">
        <v>60</v>
      </c>
      <c r="AX28" s="434" t="s">
        <v>60</v>
      </c>
    </row>
    <row r="29" spans="2:50" s="61" customFormat="1" ht="12.75" x14ac:dyDescent="0.2">
      <c r="B29" s="268" t="s">
        <v>326</v>
      </c>
      <c r="C29" s="262"/>
      <c r="D29" s="474">
        <f t="shared" si="1"/>
        <v>0</v>
      </c>
      <c r="E29" s="484"/>
      <c r="F29" s="549"/>
      <c r="G29" s="484"/>
      <c r="H29" s="488">
        <f t="shared" si="2"/>
        <v>0</v>
      </c>
      <c r="I29" s="79"/>
      <c r="J29" s="484"/>
      <c r="K29" s="206"/>
      <c r="L29" s="206"/>
      <c r="M29" s="206"/>
      <c r="N29" s="206"/>
      <c r="O29" s="206"/>
      <c r="P29" s="584"/>
      <c r="Q29" s="193">
        <f>IFERROR(P29/$AC$1,0)</f>
        <v>0</v>
      </c>
      <c r="R29" s="206"/>
      <c r="S29" s="567"/>
      <c r="T29" s="484"/>
      <c r="U29" s="261"/>
      <c r="W29" s="71">
        <f t="shared" si="0"/>
        <v>0</v>
      </c>
      <c r="AG29" s="433" t="s">
        <v>60</v>
      </c>
      <c r="AH29" s="434" t="s">
        <v>60</v>
      </c>
      <c r="AI29" s="434" t="s">
        <v>61</v>
      </c>
      <c r="AJ29" s="434" t="s">
        <v>61</v>
      </c>
      <c r="AK29" s="434" t="s">
        <v>61</v>
      </c>
      <c r="AL29" s="434" t="s">
        <v>61</v>
      </c>
      <c r="AM29" s="434" t="s">
        <v>61</v>
      </c>
      <c r="AN29" s="434" t="s">
        <v>61</v>
      </c>
      <c r="AO29" s="434" t="s">
        <v>60</v>
      </c>
      <c r="AP29" s="434" t="s">
        <v>60</v>
      </c>
      <c r="AQ29" s="434" t="s">
        <v>61</v>
      </c>
      <c r="AR29" s="434" t="s">
        <v>61</v>
      </c>
      <c r="AS29" s="434" t="s">
        <v>61</v>
      </c>
      <c r="AT29" s="434" t="s">
        <v>61</v>
      </c>
      <c r="AU29" s="434" t="s">
        <v>61</v>
      </c>
      <c r="AV29" s="434" t="s">
        <v>60</v>
      </c>
      <c r="AW29" s="434" t="s">
        <v>60</v>
      </c>
      <c r="AX29" s="434" t="s">
        <v>60</v>
      </c>
    </row>
    <row r="30" spans="2:50" s="61" customFormat="1" ht="12.75" hidden="1" x14ac:dyDescent="0.2">
      <c r="B30" s="76" t="s">
        <v>51</v>
      </c>
      <c r="C30" s="581"/>
      <c r="D30" s="491">
        <f t="shared" si="1"/>
        <v>0</v>
      </c>
      <c r="E30" s="484"/>
      <c r="F30" s="587"/>
      <c r="G30" s="484"/>
      <c r="H30" s="488">
        <f t="shared" si="2"/>
        <v>0</v>
      </c>
      <c r="I30" s="79"/>
      <c r="J30" s="484"/>
      <c r="K30" s="205"/>
      <c r="L30" s="206"/>
      <c r="M30" s="205"/>
      <c r="N30" s="205"/>
      <c r="O30" s="205"/>
      <c r="P30" s="584"/>
      <c r="Q30" s="193">
        <f>IFERROR(P30/$AC$1,0)</f>
        <v>0</v>
      </c>
      <c r="R30" s="205"/>
      <c r="S30" s="567"/>
      <c r="T30" s="484"/>
      <c r="U30" s="601"/>
      <c r="W30" s="488">
        <f t="shared" si="0"/>
        <v>0</v>
      </c>
      <c r="AG30" s="433" t="s">
        <v>60</v>
      </c>
      <c r="AH30" s="434" t="s">
        <v>60</v>
      </c>
      <c r="AI30" s="434" t="s">
        <v>61</v>
      </c>
      <c r="AJ30" s="434" t="s">
        <v>61</v>
      </c>
      <c r="AK30" s="434" t="s">
        <v>61</v>
      </c>
      <c r="AL30" s="434" t="s">
        <v>61</v>
      </c>
      <c r="AM30" s="434" t="s">
        <v>61</v>
      </c>
      <c r="AN30" s="434" t="s">
        <v>61</v>
      </c>
      <c r="AO30" s="434" t="s">
        <v>61</v>
      </c>
      <c r="AP30" s="434" t="s">
        <v>60</v>
      </c>
      <c r="AQ30" s="434" t="s">
        <v>61</v>
      </c>
      <c r="AR30" s="434" t="s">
        <v>61</v>
      </c>
      <c r="AS30" s="434" t="s">
        <v>61</v>
      </c>
      <c r="AT30" s="434" t="s">
        <v>60</v>
      </c>
      <c r="AU30" s="434" t="s">
        <v>61</v>
      </c>
      <c r="AV30" s="434" t="s">
        <v>60</v>
      </c>
      <c r="AW30" s="434" t="s">
        <v>60</v>
      </c>
      <c r="AX30" s="434" t="s">
        <v>60</v>
      </c>
    </row>
    <row r="31" spans="2:50" s="61" customFormat="1" ht="12.75" hidden="1" x14ac:dyDescent="0.2">
      <c r="B31" s="60" t="s">
        <v>327</v>
      </c>
      <c r="C31" s="582"/>
      <c r="D31" s="452">
        <f t="shared" si="1"/>
        <v>0</v>
      </c>
      <c r="E31" s="484"/>
      <c r="F31" s="588"/>
      <c r="G31" s="484"/>
      <c r="H31" s="488">
        <f t="shared" si="2"/>
        <v>0</v>
      </c>
      <c r="I31" s="79"/>
      <c r="J31" s="484"/>
      <c r="K31" s="205"/>
      <c r="L31" s="206"/>
      <c r="M31" s="205"/>
      <c r="N31" s="205"/>
      <c r="O31" s="205"/>
      <c r="P31" s="205"/>
      <c r="Q31" s="206"/>
      <c r="R31" s="205"/>
      <c r="S31" s="205"/>
      <c r="T31" s="484"/>
      <c r="U31" s="603"/>
      <c r="W31" s="488">
        <f t="shared" si="0"/>
        <v>0</v>
      </c>
      <c r="AG31" s="433" t="s">
        <v>61</v>
      </c>
      <c r="AH31" s="434" t="s">
        <v>61</v>
      </c>
      <c r="AI31" s="434" t="s">
        <v>60</v>
      </c>
      <c r="AJ31" s="434" t="s">
        <v>60</v>
      </c>
      <c r="AK31" s="434" t="s">
        <v>61</v>
      </c>
      <c r="AL31" s="434" t="s">
        <v>61</v>
      </c>
      <c r="AM31" s="434" t="s">
        <v>61</v>
      </c>
      <c r="AN31" s="434" t="s">
        <v>61</v>
      </c>
      <c r="AO31" s="434" t="s">
        <v>61</v>
      </c>
      <c r="AP31" s="434" t="s">
        <v>61</v>
      </c>
      <c r="AQ31" s="434" t="s">
        <v>61</v>
      </c>
      <c r="AR31" s="434" t="s">
        <v>61</v>
      </c>
      <c r="AS31" s="434" t="s">
        <v>61</v>
      </c>
      <c r="AT31" s="434" t="s">
        <v>61</v>
      </c>
      <c r="AU31" s="434" t="s">
        <v>61</v>
      </c>
      <c r="AV31" s="434" t="s">
        <v>61</v>
      </c>
      <c r="AW31" s="434" t="s">
        <v>61</v>
      </c>
      <c r="AX31" s="434" t="s">
        <v>61</v>
      </c>
    </row>
    <row r="32" spans="2:50" s="61" customFormat="1" ht="12.75" x14ac:dyDescent="0.2">
      <c r="B32" s="268" t="s">
        <v>328</v>
      </c>
      <c r="C32" s="262"/>
      <c r="D32" s="474">
        <f t="shared" si="1"/>
        <v>0</v>
      </c>
      <c r="E32" s="484"/>
      <c r="F32" s="549"/>
      <c r="G32" s="484"/>
      <c r="H32" s="488">
        <f t="shared" ref="H32:H33" si="3">F32</f>
        <v>0</v>
      </c>
      <c r="I32" s="79"/>
      <c r="J32" s="484"/>
      <c r="K32" s="206"/>
      <c r="L32" s="206"/>
      <c r="M32" s="206"/>
      <c r="N32" s="206"/>
      <c r="O32" s="206"/>
      <c r="P32" s="598"/>
      <c r="Q32" s="192">
        <f>IFERROR(P32/$AC$1,0)</f>
        <v>0</v>
      </c>
      <c r="R32" s="206"/>
      <c r="S32" s="599"/>
      <c r="T32" s="484"/>
      <c r="U32" s="261"/>
      <c r="W32" s="71">
        <f t="shared" si="0"/>
        <v>0</v>
      </c>
      <c r="AG32" s="433" t="s">
        <v>61</v>
      </c>
      <c r="AH32" s="434" t="s">
        <v>60</v>
      </c>
      <c r="AI32" s="434" t="s">
        <v>60</v>
      </c>
      <c r="AJ32" s="434" t="s">
        <v>60</v>
      </c>
      <c r="AK32" s="434" t="s">
        <v>61</v>
      </c>
      <c r="AL32" s="434" t="s">
        <v>61</v>
      </c>
      <c r="AM32" s="434" t="s">
        <v>61</v>
      </c>
      <c r="AN32" s="434" t="s">
        <v>61</v>
      </c>
      <c r="AO32" s="434" t="s">
        <v>60</v>
      </c>
      <c r="AP32" s="434" t="s">
        <v>60</v>
      </c>
      <c r="AQ32" s="434" t="s">
        <v>60</v>
      </c>
      <c r="AR32" s="434" t="s">
        <v>61</v>
      </c>
      <c r="AS32" s="434" t="s">
        <v>61</v>
      </c>
      <c r="AT32" s="434" t="s">
        <v>61</v>
      </c>
      <c r="AU32" s="434" t="s">
        <v>60</v>
      </c>
      <c r="AV32" s="434" t="s">
        <v>60</v>
      </c>
      <c r="AW32" s="434" t="s">
        <v>60</v>
      </c>
      <c r="AX32" s="434" t="s">
        <v>60</v>
      </c>
    </row>
    <row r="33" spans="2:50" s="61" customFormat="1" ht="12.75" x14ac:dyDescent="0.2">
      <c r="B33" s="268" t="s">
        <v>329</v>
      </c>
      <c r="C33" s="262"/>
      <c r="D33" s="474">
        <f t="shared" si="1"/>
        <v>0</v>
      </c>
      <c r="E33" s="484"/>
      <c r="F33" s="549"/>
      <c r="G33" s="484"/>
      <c r="H33" s="488">
        <f t="shared" si="3"/>
        <v>0</v>
      </c>
      <c r="I33" s="79"/>
      <c r="J33" s="484"/>
      <c r="K33" s="206"/>
      <c r="L33" s="206"/>
      <c r="M33" s="206"/>
      <c r="N33" s="206"/>
      <c r="O33" s="206"/>
      <c r="P33" s="206"/>
      <c r="Q33" s="206"/>
      <c r="R33" s="206"/>
      <c r="S33" s="206"/>
      <c r="T33" s="484"/>
      <c r="U33" s="261"/>
      <c r="W33" s="71">
        <f t="shared" si="0"/>
        <v>0</v>
      </c>
      <c r="AG33" s="433" t="s">
        <v>61</v>
      </c>
      <c r="AH33" s="434" t="s">
        <v>61</v>
      </c>
      <c r="AI33" s="434" t="s">
        <v>61</v>
      </c>
      <c r="AJ33" s="434" t="s">
        <v>61</v>
      </c>
      <c r="AK33" s="434" t="s">
        <v>61</v>
      </c>
      <c r="AL33" s="434" t="s">
        <v>61</v>
      </c>
      <c r="AM33" s="434" t="s">
        <v>61</v>
      </c>
      <c r="AN33" s="434" t="s">
        <v>61</v>
      </c>
      <c r="AO33" s="434" t="s">
        <v>60</v>
      </c>
      <c r="AP33" s="434" t="s">
        <v>61</v>
      </c>
      <c r="AQ33" s="434" t="s">
        <v>60</v>
      </c>
      <c r="AR33" s="434" t="s">
        <v>61</v>
      </c>
      <c r="AS33" s="434" t="s">
        <v>61</v>
      </c>
      <c r="AT33" s="434" t="s">
        <v>61</v>
      </c>
      <c r="AU33" s="434" t="s">
        <v>60</v>
      </c>
      <c r="AV33" s="434" t="s">
        <v>61</v>
      </c>
      <c r="AW33" s="434" t="s">
        <v>61</v>
      </c>
      <c r="AX33" s="434" t="s">
        <v>61</v>
      </c>
    </row>
    <row r="34" spans="2:50" s="61" customFormat="1" ht="12.75" hidden="1" x14ac:dyDescent="0.2">
      <c r="B34" s="60" t="s">
        <v>330</v>
      </c>
      <c r="C34" s="581"/>
      <c r="D34" s="491">
        <f t="shared" si="1"/>
        <v>0</v>
      </c>
      <c r="E34" s="484"/>
      <c r="F34" s="587"/>
      <c r="G34" s="484"/>
      <c r="H34" s="488"/>
      <c r="I34" s="79">
        <f>F34</f>
        <v>0</v>
      </c>
      <c r="J34" s="484"/>
      <c r="K34" s="205"/>
      <c r="L34" s="206"/>
      <c r="M34" s="205"/>
      <c r="N34" s="205"/>
      <c r="O34" s="205"/>
      <c r="P34" s="205"/>
      <c r="Q34" s="206">
        <f>IFERROR(P34/$AC$1,0)</f>
        <v>0</v>
      </c>
      <c r="R34" s="205"/>
      <c r="S34" s="205"/>
      <c r="T34" s="484"/>
      <c r="U34" s="601"/>
      <c r="W34" s="488">
        <f t="shared" si="0"/>
        <v>0</v>
      </c>
      <c r="AG34" s="433" t="s">
        <v>61</v>
      </c>
      <c r="AH34" s="434" t="s">
        <v>61</v>
      </c>
      <c r="AI34" s="434" t="s">
        <v>61</v>
      </c>
      <c r="AJ34" s="434" t="s">
        <v>61</v>
      </c>
      <c r="AK34" s="434" t="s">
        <v>61</v>
      </c>
      <c r="AL34" s="434" t="s">
        <v>61</v>
      </c>
      <c r="AM34" s="434" t="s">
        <v>61</v>
      </c>
      <c r="AN34" s="434" t="s">
        <v>61</v>
      </c>
      <c r="AO34" s="434" t="s">
        <v>61</v>
      </c>
      <c r="AP34" s="434" t="s">
        <v>61</v>
      </c>
      <c r="AQ34" s="434" t="s">
        <v>61</v>
      </c>
      <c r="AR34" s="434" t="s">
        <v>61</v>
      </c>
      <c r="AS34" s="434" t="s">
        <v>61</v>
      </c>
      <c r="AT34" s="434" t="s">
        <v>61</v>
      </c>
      <c r="AU34" s="434" t="s">
        <v>61</v>
      </c>
      <c r="AV34" s="434" t="s">
        <v>61</v>
      </c>
      <c r="AW34" s="434" t="s">
        <v>61</v>
      </c>
      <c r="AX34" s="434" t="s">
        <v>61</v>
      </c>
    </row>
    <row r="35" spans="2:50" s="61" customFormat="1" ht="12.75" hidden="1" x14ac:dyDescent="0.2">
      <c r="B35" s="51" t="s">
        <v>331</v>
      </c>
      <c r="C35" s="582"/>
      <c r="D35" s="452">
        <f t="shared" si="1"/>
        <v>0</v>
      </c>
      <c r="E35" s="484"/>
      <c r="F35" s="587"/>
      <c r="G35" s="484"/>
      <c r="H35" s="488">
        <f>F35</f>
        <v>0</v>
      </c>
      <c r="I35" s="79"/>
      <c r="J35" s="484"/>
      <c r="K35" s="205"/>
      <c r="L35" s="206"/>
      <c r="M35" s="205"/>
      <c r="N35" s="205"/>
      <c r="O35" s="205"/>
      <c r="P35" s="205"/>
      <c r="Q35" s="206"/>
      <c r="R35" s="205"/>
      <c r="S35" s="205"/>
      <c r="T35" s="484"/>
      <c r="U35" s="602"/>
      <c r="W35" s="488">
        <f t="shared" si="0"/>
        <v>0</v>
      </c>
      <c r="AG35" s="433" t="s">
        <v>60</v>
      </c>
      <c r="AH35" s="434" t="s">
        <v>61</v>
      </c>
      <c r="AI35" s="434" t="s">
        <v>60</v>
      </c>
      <c r="AJ35" s="434" t="s">
        <v>60</v>
      </c>
      <c r="AK35" s="434" t="s">
        <v>60</v>
      </c>
      <c r="AL35" s="434" t="s">
        <v>60</v>
      </c>
      <c r="AM35" s="434" t="s">
        <v>60</v>
      </c>
      <c r="AN35" s="434" t="s">
        <v>60</v>
      </c>
      <c r="AO35" s="434" t="s">
        <v>61</v>
      </c>
      <c r="AP35" s="434" t="s">
        <v>60</v>
      </c>
      <c r="AQ35" s="434" t="s">
        <v>60</v>
      </c>
      <c r="AR35" s="434" t="s">
        <v>61</v>
      </c>
      <c r="AS35" s="434" t="s">
        <v>61</v>
      </c>
      <c r="AT35" s="434" t="s">
        <v>61</v>
      </c>
      <c r="AU35" s="434" t="s">
        <v>61</v>
      </c>
      <c r="AV35" s="434" t="s">
        <v>61</v>
      </c>
      <c r="AW35" s="434" t="s">
        <v>60</v>
      </c>
      <c r="AX35" s="434" t="s">
        <v>60</v>
      </c>
    </row>
    <row r="36" spans="2:50" s="61" customFormat="1" ht="12.75" hidden="1" x14ac:dyDescent="0.2">
      <c r="B36" s="51" t="s">
        <v>49</v>
      </c>
      <c r="C36" s="582"/>
      <c r="D36" s="452">
        <f t="shared" si="1"/>
        <v>0</v>
      </c>
      <c r="E36" s="484"/>
      <c r="F36" s="587"/>
      <c r="G36" s="484"/>
      <c r="H36" s="488">
        <f>F36</f>
        <v>0</v>
      </c>
      <c r="I36" s="79"/>
      <c r="J36" s="484"/>
      <c r="K36" s="205"/>
      <c r="L36" s="206"/>
      <c r="M36" s="205"/>
      <c r="N36" s="205"/>
      <c r="O36" s="205"/>
      <c r="P36" s="598"/>
      <c r="Q36" s="192">
        <f>IFERROR(P36/$AC$1,0)</f>
        <v>0</v>
      </c>
      <c r="R36" s="205"/>
      <c r="S36" s="599"/>
      <c r="T36" s="484"/>
      <c r="U36" s="602"/>
      <c r="W36" s="488">
        <f t="shared" si="0"/>
        <v>0</v>
      </c>
      <c r="AG36" s="433" t="s">
        <v>61</v>
      </c>
      <c r="AH36" s="434" t="s">
        <v>60</v>
      </c>
      <c r="AI36" s="434" t="s">
        <v>61</v>
      </c>
      <c r="AJ36" s="434" t="s">
        <v>61</v>
      </c>
      <c r="AK36" s="434" t="s">
        <v>61</v>
      </c>
      <c r="AL36" s="434" t="s">
        <v>61</v>
      </c>
      <c r="AM36" s="434" t="s">
        <v>61</v>
      </c>
      <c r="AN36" s="434" t="s">
        <v>61</v>
      </c>
      <c r="AO36" s="434" t="s">
        <v>61</v>
      </c>
      <c r="AP36" s="434" t="s">
        <v>61</v>
      </c>
      <c r="AQ36" s="434" t="s">
        <v>61</v>
      </c>
      <c r="AR36" s="434" t="s">
        <v>61</v>
      </c>
      <c r="AS36" s="434" t="s">
        <v>61</v>
      </c>
      <c r="AT36" s="434" t="s">
        <v>61</v>
      </c>
      <c r="AU36" s="434" t="s">
        <v>61</v>
      </c>
      <c r="AV36" s="434" t="s">
        <v>61</v>
      </c>
      <c r="AW36" s="434" t="s">
        <v>60</v>
      </c>
      <c r="AX36" s="434" t="s">
        <v>60</v>
      </c>
    </row>
    <row r="37" spans="2:50" s="61" customFormat="1" ht="12.75" hidden="1" x14ac:dyDescent="0.2">
      <c r="B37" s="51" t="s">
        <v>332</v>
      </c>
      <c r="C37" s="582"/>
      <c r="D37" s="452">
        <f t="shared" si="1"/>
        <v>0</v>
      </c>
      <c r="E37" s="484"/>
      <c r="F37" s="587"/>
      <c r="G37" s="484"/>
      <c r="H37" s="488">
        <f>F37</f>
        <v>0</v>
      </c>
      <c r="I37" s="79"/>
      <c r="J37" s="484"/>
      <c r="K37" s="205"/>
      <c r="L37" s="206"/>
      <c r="M37" s="205"/>
      <c r="N37" s="205"/>
      <c r="O37" s="205"/>
      <c r="P37" s="205"/>
      <c r="Q37" s="206"/>
      <c r="R37" s="205"/>
      <c r="S37" s="205"/>
      <c r="T37" s="484"/>
      <c r="U37" s="602"/>
      <c r="W37" s="488">
        <f>IFERROR(F37/D37,0)</f>
        <v>0</v>
      </c>
      <c r="AG37" s="433" t="s">
        <v>61</v>
      </c>
      <c r="AH37" s="434" t="s">
        <v>61</v>
      </c>
      <c r="AI37" s="434" t="s">
        <v>61</v>
      </c>
      <c r="AJ37" s="434" t="s">
        <v>61</v>
      </c>
      <c r="AK37" s="434" t="s">
        <v>61</v>
      </c>
      <c r="AL37" s="434" t="s">
        <v>61</v>
      </c>
      <c r="AM37" s="434" t="s">
        <v>60</v>
      </c>
      <c r="AN37" s="434" t="s">
        <v>60</v>
      </c>
      <c r="AO37" s="434" t="s">
        <v>61</v>
      </c>
      <c r="AP37" s="434" t="s">
        <v>61</v>
      </c>
      <c r="AQ37" s="434" t="s">
        <v>61</v>
      </c>
      <c r="AR37" s="434" t="s">
        <v>61</v>
      </c>
      <c r="AS37" s="434" t="s">
        <v>61</v>
      </c>
      <c r="AT37" s="434" t="s">
        <v>61</v>
      </c>
      <c r="AU37" s="434" t="s">
        <v>61</v>
      </c>
      <c r="AV37" s="434" t="s">
        <v>61</v>
      </c>
      <c r="AW37" s="434" t="s">
        <v>61</v>
      </c>
      <c r="AX37" s="434" t="s">
        <v>61</v>
      </c>
    </row>
    <row r="38" spans="2:50" s="61" customFormat="1" ht="12.75" hidden="1" x14ac:dyDescent="0.2">
      <c r="B38" s="51" t="s">
        <v>333</v>
      </c>
      <c r="C38" s="582"/>
      <c r="D38" s="452">
        <f t="shared" si="1"/>
        <v>0</v>
      </c>
      <c r="E38" s="484"/>
      <c r="F38" s="588"/>
      <c r="G38" s="484"/>
      <c r="H38" s="488">
        <f>F38</f>
        <v>0</v>
      </c>
      <c r="I38" s="79"/>
      <c r="J38" s="484"/>
      <c r="K38" s="205"/>
      <c r="L38" s="206"/>
      <c r="M38" s="205"/>
      <c r="N38" s="205"/>
      <c r="O38" s="205"/>
      <c r="P38" s="205"/>
      <c r="Q38" s="206"/>
      <c r="R38" s="205"/>
      <c r="S38" s="205"/>
      <c r="T38" s="484"/>
      <c r="U38" s="603"/>
      <c r="W38" s="488">
        <f t="shared" si="0"/>
        <v>0</v>
      </c>
      <c r="AG38" s="433" t="s">
        <v>61</v>
      </c>
      <c r="AH38" s="434" t="s">
        <v>61</v>
      </c>
      <c r="AI38" s="434" t="s">
        <v>61</v>
      </c>
      <c r="AJ38" s="434" t="s">
        <v>61</v>
      </c>
      <c r="AK38" s="434" t="s">
        <v>61</v>
      </c>
      <c r="AL38" s="434" t="s">
        <v>61</v>
      </c>
      <c r="AM38" s="434" t="s">
        <v>60</v>
      </c>
      <c r="AN38" s="434" t="s">
        <v>60</v>
      </c>
      <c r="AO38" s="434" t="s">
        <v>61</v>
      </c>
      <c r="AP38" s="434" t="s">
        <v>60</v>
      </c>
      <c r="AQ38" s="434" t="s">
        <v>61</v>
      </c>
      <c r="AR38" s="434" t="s">
        <v>61</v>
      </c>
      <c r="AS38" s="434" t="s">
        <v>61</v>
      </c>
      <c r="AT38" s="434" t="s">
        <v>61</v>
      </c>
      <c r="AU38" s="434" t="s">
        <v>61</v>
      </c>
      <c r="AV38" s="434" t="s">
        <v>61</v>
      </c>
      <c r="AW38" s="434" t="s">
        <v>61</v>
      </c>
      <c r="AX38" s="434" t="s">
        <v>61</v>
      </c>
    </row>
    <row r="39" spans="2:50" s="61" customFormat="1" ht="13.5" thickBot="1" x14ac:dyDescent="0.25">
      <c r="B39" s="270" t="s">
        <v>85</v>
      </c>
      <c r="C39" s="439"/>
      <c r="D39" s="492">
        <f t="shared" si="1"/>
        <v>0</v>
      </c>
      <c r="E39" s="484"/>
      <c r="F39" s="550"/>
      <c r="G39" s="484"/>
      <c r="H39" s="493">
        <f t="shared" si="2"/>
        <v>0</v>
      </c>
      <c r="I39" s="493"/>
      <c r="J39" s="484"/>
      <c r="K39" s="206"/>
      <c r="L39" s="206"/>
      <c r="M39" s="206"/>
      <c r="N39" s="206"/>
      <c r="O39" s="206"/>
      <c r="P39" s="606"/>
      <c r="Q39" s="194">
        <f>IFERROR(P39/$AC$1,0)</f>
        <v>0</v>
      </c>
      <c r="R39" s="206"/>
      <c r="S39" s="607"/>
      <c r="T39" s="484"/>
      <c r="U39" s="259"/>
      <c r="W39" s="440">
        <f t="shared" si="0"/>
        <v>0</v>
      </c>
      <c r="AG39" s="433" t="s">
        <v>60</v>
      </c>
      <c r="AH39" s="434" t="s">
        <v>60</v>
      </c>
      <c r="AI39" s="434" t="s">
        <v>60</v>
      </c>
      <c r="AJ39" s="434" t="s">
        <v>60</v>
      </c>
      <c r="AK39" s="434" t="s">
        <v>60</v>
      </c>
      <c r="AL39" s="434" t="s">
        <v>60</v>
      </c>
      <c r="AM39" s="434" t="s">
        <v>60</v>
      </c>
      <c r="AN39" s="434" t="s">
        <v>60</v>
      </c>
      <c r="AO39" s="434" t="s">
        <v>60</v>
      </c>
      <c r="AP39" s="434" t="s">
        <v>60</v>
      </c>
      <c r="AQ39" s="434" t="s">
        <v>60</v>
      </c>
      <c r="AR39" s="434" t="s">
        <v>61</v>
      </c>
      <c r="AS39" s="434" t="s">
        <v>61</v>
      </c>
      <c r="AT39" s="434" t="s">
        <v>60</v>
      </c>
      <c r="AU39" s="434" t="s">
        <v>60</v>
      </c>
      <c r="AV39" s="434" t="s">
        <v>60</v>
      </c>
      <c r="AW39" s="434" t="s">
        <v>60</v>
      </c>
      <c r="AX39" s="434" t="s">
        <v>60</v>
      </c>
    </row>
    <row r="40" spans="2:50" s="61" customFormat="1" ht="13.5" thickBot="1" x14ac:dyDescent="0.25">
      <c r="B40" s="423"/>
      <c r="C40" s="45"/>
      <c r="D40" s="45"/>
      <c r="E40" s="26"/>
      <c r="F40" s="232"/>
      <c r="G40" s="26"/>
      <c r="H40" s="47"/>
      <c r="I40" s="47"/>
      <c r="J40" s="26"/>
      <c r="K40" s="207"/>
      <c r="L40" s="207"/>
      <c r="M40" s="207"/>
      <c r="N40" s="207"/>
      <c r="O40" s="207"/>
      <c r="P40" s="207"/>
      <c r="Q40" s="207"/>
      <c r="R40" s="207"/>
      <c r="S40" s="207"/>
      <c r="T40" s="26"/>
      <c r="U40" s="26"/>
      <c r="W40" s="494"/>
      <c r="AG40" s="433" t="s">
        <v>60</v>
      </c>
      <c r="AH40" s="434" t="s">
        <v>60</v>
      </c>
      <c r="AI40" s="434" t="s">
        <v>60</v>
      </c>
      <c r="AJ40" s="434" t="s">
        <v>60</v>
      </c>
      <c r="AK40" s="434" t="s">
        <v>60</v>
      </c>
      <c r="AL40" s="434" t="s">
        <v>61</v>
      </c>
      <c r="AM40" s="434" t="s">
        <v>60</v>
      </c>
      <c r="AN40" s="434" t="s">
        <v>60</v>
      </c>
      <c r="AO40" s="434" t="s">
        <v>60</v>
      </c>
      <c r="AP40" s="434" t="s">
        <v>60</v>
      </c>
      <c r="AQ40" s="434" t="s">
        <v>60</v>
      </c>
      <c r="AR40" s="434" t="s">
        <v>60</v>
      </c>
      <c r="AS40" s="434" t="s">
        <v>61</v>
      </c>
      <c r="AT40" s="434" t="s">
        <v>61</v>
      </c>
      <c r="AU40" s="434" t="s">
        <v>60</v>
      </c>
      <c r="AV40" s="434" t="s">
        <v>61</v>
      </c>
      <c r="AW40" s="434" t="s">
        <v>60</v>
      </c>
      <c r="AX40" s="434" t="s">
        <v>60</v>
      </c>
    </row>
    <row r="41" spans="2:50" s="61" customFormat="1" ht="13.5" thickBot="1" x14ac:dyDescent="0.25">
      <c r="B41" s="18" t="s">
        <v>116</v>
      </c>
      <c r="C41" s="46">
        <f>SUM(C42:C49)</f>
        <v>0</v>
      </c>
      <c r="D41" s="46">
        <f t="shared" ref="D41:D49" si="4">IFERROR(C41/$AC$1,0)</f>
        <v>0</v>
      </c>
      <c r="E41" s="26"/>
      <c r="F41" s="40">
        <f>SUM(F42:F49)</f>
        <v>0</v>
      </c>
      <c r="G41" s="26"/>
      <c r="H41" s="40">
        <f t="shared" ref="H41:I41" si="5">SUM(H42:H49)</f>
        <v>0</v>
      </c>
      <c r="I41" s="40">
        <f t="shared" si="5"/>
        <v>0</v>
      </c>
      <c r="J41" s="26"/>
      <c r="K41" s="46">
        <f>SUM(K42:K49)</f>
        <v>0</v>
      </c>
      <c r="L41" s="46">
        <f>IFERROR(K41/$AC$1,0)</f>
        <v>0</v>
      </c>
      <c r="M41" s="207"/>
      <c r="N41" s="40">
        <f>SUM(N42:N49)</f>
        <v>0</v>
      </c>
      <c r="O41" s="207"/>
      <c r="P41" s="46">
        <f>SUM(P42:P49)</f>
        <v>0</v>
      </c>
      <c r="Q41" s="46">
        <f t="shared" ref="Q41:Q46" si="6">IFERROR(P41/$AC$1,0)</f>
        <v>0</v>
      </c>
      <c r="R41" s="207"/>
      <c r="S41" s="40">
        <f>SUM(S42:S49)</f>
        <v>0</v>
      </c>
      <c r="T41" s="26"/>
      <c r="U41" s="631" t="s">
        <v>352</v>
      </c>
      <c r="W41" s="41">
        <f t="shared" si="0"/>
        <v>0</v>
      </c>
      <c r="AG41" s="433" t="s">
        <v>60</v>
      </c>
      <c r="AH41" s="434" t="s">
        <v>60</v>
      </c>
      <c r="AI41" s="434" t="s">
        <v>60</v>
      </c>
      <c r="AJ41" s="434" t="s">
        <v>60</v>
      </c>
      <c r="AK41" s="434" t="s">
        <v>60</v>
      </c>
      <c r="AL41" s="434" t="s">
        <v>61</v>
      </c>
      <c r="AM41" s="434" t="s">
        <v>60</v>
      </c>
      <c r="AN41" s="434" t="s">
        <v>60</v>
      </c>
      <c r="AO41" s="434" t="s">
        <v>60</v>
      </c>
      <c r="AP41" s="434" t="s">
        <v>60</v>
      </c>
      <c r="AQ41" s="434" t="s">
        <v>60</v>
      </c>
      <c r="AR41" s="434" t="s">
        <v>60</v>
      </c>
      <c r="AS41" s="434" t="s">
        <v>61</v>
      </c>
      <c r="AT41" s="434" t="s">
        <v>61</v>
      </c>
      <c r="AU41" s="434" t="s">
        <v>60</v>
      </c>
      <c r="AV41" s="434" t="s">
        <v>61</v>
      </c>
      <c r="AW41" s="434" t="s">
        <v>60</v>
      </c>
      <c r="AX41" s="434" t="s">
        <v>60</v>
      </c>
    </row>
    <row r="42" spans="2:50" s="61" customFormat="1" ht="13.5" hidden="1" thickBot="1" x14ac:dyDescent="0.25">
      <c r="B42" s="405" t="s">
        <v>334</v>
      </c>
      <c r="C42" s="583"/>
      <c r="D42" s="227">
        <f t="shared" si="4"/>
        <v>0</v>
      </c>
      <c r="E42" s="484"/>
      <c r="F42" s="589"/>
      <c r="G42" s="495"/>
      <c r="H42" s="70">
        <f t="shared" ref="H42:H49" si="7">F42</f>
        <v>0</v>
      </c>
      <c r="I42" s="70"/>
      <c r="J42" s="484"/>
      <c r="K42" s="595"/>
      <c r="L42" s="196">
        <f>IFERROR(K42/$AC$1,0)</f>
        <v>0</v>
      </c>
      <c r="M42" s="205"/>
      <c r="N42" s="596"/>
      <c r="O42" s="205"/>
      <c r="P42" s="597"/>
      <c r="Q42" s="191">
        <f t="shared" si="6"/>
        <v>0</v>
      </c>
      <c r="R42" s="205"/>
      <c r="S42" s="566"/>
      <c r="T42" s="484"/>
      <c r="U42" s="604"/>
      <c r="W42" s="70">
        <f t="shared" si="0"/>
        <v>0</v>
      </c>
      <c r="AG42" s="433" t="s">
        <v>61</v>
      </c>
      <c r="AH42" s="434" t="s">
        <v>60</v>
      </c>
      <c r="AI42" s="434" t="s">
        <v>61</v>
      </c>
      <c r="AJ42" s="434" t="s">
        <v>60</v>
      </c>
      <c r="AK42" s="434" t="s">
        <v>60</v>
      </c>
      <c r="AL42" s="434" t="s">
        <v>61</v>
      </c>
      <c r="AM42" s="434" t="s">
        <v>61</v>
      </c>
      <c r="AN42" s="434" t="s">
        <v>61</v>
      </c>
      <c r="AO42" s="434" t="s">
        <v>61</v>
      </c>
      <c r="AP42" s="434" t="s">
        <v>60</v>
      </c>
      <c r="AQ42" s="434" t="s">
        <v>60</v>
      </c>
      <c r="AR42" s="434" t="s">
        <v>61</v>
      </c>
      <c r="AS42" s="434" t="s">
        <v>61</v>
      </c>
      <c r="AT42" s="434" t="s">
        <v>61</v>
      </c>
      <c r="AU42" s="434" t="s">
        <v>60</v>
      </c>
      <c r="AV42" s="434" t="s">
        <v>61</v>
      </c>
      <c r="AW42" s="434" t="s">
        <v>61</v>
      </c>
      <c r="AX42" s="434" t="s">
        <v>61</v>
      </c>
    </row>
    <row r="43" spans="2:50" s="61" customFormat="1" ht="13.5" hidden="1" thickBot="1" x14ac:dyDescent="0.25">
      <c r="B43" s="50" t="s">
        <v>335</v>
      </c>
      <c r="C43" s="584"/>
      <c r="D43" s="193">
        <f t="shared" si="4"/>
        <v>0</v>
      </c>
      <c r="E43" s="484"/>
      <c r="F43" s="590"/>
      <c r="G43" s="495"/>
      <c r="H43" s="70">
        <f t="shared" si="7"/>
        <v>0</v>
      </c>
      <c r="I43" s="70"/>
      <c r="J43" s="484"/>
      <c r="K43" s="205"/>
      <c r="L43" s="206"/>
      <c r="M43" s="205"/>
      <c r="N43" s="205"/>
      <c r="O43" s="205"/>
      <c r="P43" s="584"/>
      <c r="Q43" s="193">
        <f t="shared" si="6"/>
        <v>0</v>
      </c>
      <c r="R43" s="205"/>
      <c r="S43" s="567"/>
      <c r="T43" s="484"/>
      <c r="U43" s="601"/>
      <c r="W43" s="70">
        <f t="shared" si="0"/>
        <v>0</v>
      </c>
      <c r="AG43" s="433" t="s">
        <v>60</v>
      </c>
      <c r="AH43" s="434" t="s">
        <v>60</v>
      </c>
      <c r="AI43" s="434" t="s">
        <v>61</v>
      </c>
      <c r="AJ43" s="434" t="s">
        <v>60</v>
      </c>
      <c r="AK43" s="434" t="s">
        <v>60</v>
      </c>
      <c r="AL43" s="434" t="s">
        <v>61</v>
      </c>
      <c r="AM43" s="434" t="s">
        <v>61</v>
      </c>
      <c r="AN43" s="434" t="s">
        <v>61</v>
      </c>
      <c r="AO43" s="434" t="s">
        <v>61</v>
      </c>
      <c r="AP43" s="434" t="s">
        <v>60</v>
      </c>
      <c r="AQ43" s="434" t="s">
        <v>60</v>
      </c>
      <c r="AR43" s="434" t="s">
        <v>61</v>
      </c>
      <c r="AS43" s="434" t="s">
        <v>61</v>
      </c>
      <c r="AT43" s="434" t="s">
        <v>61</v>
      </c>
      <c r="AU43" s="434" t="s">
        <v>60</v>
      </c>
      <c r="AV43" s="434" t="s">
        <v>61</v>
      </c>
      <c r="AW43" s="434" t="s">
        <v>60</v>
      </c>
      <c r="AX43" s="434" t="s">
        <v>60</v>
      </c>
    </row>
    <row r="44" spans="2:50" s="61" customFormat="1" ht="13.5" hidden="1" thickBot="1" x14ac:dyDescent="0.25">
      <c r="B44" s="51" t="s">
        <v>336</v>
      </c>
      <c r="C44" s="582"/>
      <c r="D44" s="452">
        <f t="shared" si="4"/>
        <v>0</v>
      </c>
      <c r="E44" s="484"/>
      <c r="F44" s="591"/>
      <c r="G44" s="495"/>
      <c r="H44" s="70">
        <f t="shared" si="7"/>
        <v>0</v>
      </c>
      <c r="I44" s="79"/>
      <c r="J44" s="484"/>
      <c r="K44" s="597"/>
      <c r="L44" s="191">
        <f>IFERROR(K44/$AC$1,0)</f>
        <v>0</v>
      </c>
      <c r="M44" s="205"/>
      <c r="N44" s="566"/>
      <c r="O44" s="205"/>
      <c r="P44" s="584"/>
      <c r="Q44" s="193">
        <f t="shared" si="6"/>
        <v>0</v>
      </c>
      <c r="R44" s="205"/>
      <c r="S44" s="567"/>
      <c r="T44" s="484"/>
      <c r="U44" s="575"/>
      <c r="W44" s="70">
        <f t="shared" si="0"/>
        <v>0</v>
      </c>
      <c r="AG44" s="433" t="s">
        <v>60</v>
      </c>
      <c r="AH44" s="434" t="s">
        <v>60</v>
      </c>
      <c r="AI44" s="434" t="s">
        <v>61</v>
      </c>
      <c r="AJ44" s="434" t="s">
        <v>60</v>
      </c>
      <c r="AK44" s="434" t="s">
        <v>61</v>
      </c>
      <c r="AL44" s="434" t="s">
        <v>61</v>
      </c>
      <c r="AM44" s="434" t="s">
        <v>61</v>
      </c>
      <c r="AN44" s="434" t="s">
        <v>61</v>
      </c>
      <c r="AO44" s="434" t="s">
        <v>61</v>
      </c>
      <c r="AP44" s="434" t="s">
        <v>61</v>
      </c>
      <c r="AQ44" s="434" t="s">
        <v>61</v>
      </c>
      <c r="AR44" s="434" t="s">
        <v>61</v>
      </c>
      <c r="AS44" s="434" t="s">
        <v>61</v>
      </c>
      <c r="AT44" s="434" t="s">
        <v>61</v>
      </c>
      <c r="AU44" s="434" t="s">
        <v>60</v>
      </c>
      <c r="AV44" s="434" t="s">
        <v>61</v>
      </c>
      <c r="AW44" s="434" t="s">
        <v>60</v>
      </c>
      <c r="AX44" s="434" t="s">
        <v>60</v>
      </c>
    </row>
    <row r="45" spans="2:50" s="61" customFormat="1" ht="12.75" x14ac:dyDescent="0.2">
      <c r="B45" s="267" t="s">
        <v>337</v>
      </c>
      <c r="C45" s="258"/>
      <c r="D45" s="496">
        <f t="shared" si="4"/>
        <v>0</v>
      </c>
      <c r="E45" s="484"/>
      <c r="F45" s="551"/>
      <c r="G45" s="495"/>
      <c r="H45" s="70">
        <f>F45</f>
        <v>0</v>
      </c>
      <c r="I45" s="79"/>
      <c r="J45" s="484"/>
      <c r="K45" s="584"/>
      <c r="L45" s="193">
        <f>IFERROR(K45/$AC$1,0)</f>
        <v>0</v>
      </c>
      <c r="M45" s="206"/>
      <c r="N45" s="567"/>
      <c r="O45" s="206"/>
      <c r="P45" s="584"/>
      <c r="Q45" s="193">
        <f t="shared" si="6"/>
        <v>0</v>
      </c>
      <c r="R45" s="206"/>
      <c r="S45" s="567"/>
      <c r="T45" s="484"/>
      <c r="U45" s="260"/>
      <c r="W45" s="432">
        <f t="shared" si="0"/>
        <v>0</v>
      </c>
      <c r="AG45" s="433" t="s">
        <v>60</v>
      </c>
      <c r="AH45" s="434" t="s">
        <v>60</v>
      </c>
      <c r="AI45" s="434" t="s">
        <v>61</v>
      </c>
      <c r="AJ45" s="434" t="s">
        <v>60</v>
      </c>
      <c r="AK45" s="434" t="s">
        <v>61</v>
      </c>
      <c r="AL45" s="434" t="s">
        <v>61</v>
      </c>
      <c r="AM45" s="434" t="s">
        <v>61</v>
      </c>
      <c r="AN45" s="434" t="s">
        <v>61</v>
      </c>
      <c r="AO45" s="434" t="s">
        <v>60</v>
      </c>
      <c r="AP45" s="434" t="s">
        <v>61</v>
      </c>
      <c r="AQ45" s="434" t="s">
        <v>61</v>
      </c>
      <c r="AR45" s="434" t="s">
        <v>61</v>
      </c>
      <c r="AS45" s="434" t="s">
        <v>61</v>
      </c>
      <c r="AT45" s="434" t="s">
        <v>61</v>
      </c>
      <c r="AU45" s="434" t="s">
        <v>60</v>
      </c>
      <c r="AV45" s="434" t="s">
        <v>61</v>
      </c>
      <c r="AW45" s="434" t="s">
        <v>60</v>
      </c>
      <c r="AX45" s="434" t="s">
        <v>60</v>
      </c>
    </row>
    <row r="46" spans="2:50" s="61" customFormat="1" ht="12.75" hidden="1" x14ac:dyDescent="0.2">
      <c r="B46" s="60" t="s">
        <v>338</v>
      </c>
      <c r="C46" s="581"/>
      <c r="D46" s="491">
        <f t="shared" si="4"/>
        <v>0</v>
      </c>
      <c r="E46" s="484"/>
      <c r="F46" s="592"/>
      <c r="G46" s="495"/>
      <c r="H46" s="70">
        <f>F46</f>
        <v>0</v>
      </c>
      <c r="I46" s="79"/>
      <c r="J46" s="484"/>
      <c r="K46" s="584"/>
      <c r="L46" s="193">
        <f>IFERROR(K46/$AC$1,0)</f>
        <v>0</v>
      </c>
      <c r="M46" s="205"/>
      <c r="N46" s="567"/>
      <c r="O46" s="205"/>
      <c r="P46" s="584"/>
      <c r="Q46" s="193">
        <f t="shared" si="6"/>
        <v>0</v>
      </c>
      <c r="R46" s="205"/>
      <c r="S46" s="567"/>
      <c r="T46" s="484"/>
      <c r="U46" s="601"/>
      <c r="W46" s="70">
        <f t="shared" si="0"/>
        <v>0</v>
      </c>
      <c r="AG46" s="433" t="s">
        <v>61</v>
      </c>
      <c r="AH46" s="434" t="s">
        <v>60</v>
      </c>
      <c r="AI46" s="434" t="s">
        <v>61</v>
      </c>
      <c r="AJ46" s="434" t="s">
        <v>60</v>
      </c>
      <c r="AK46" s="434" t="s">
        <v>61</v>
      </c>
      <c r="AL46" s="434" t="s">
        <v>61</v>
      </c>
      <c r="AM46" s="434" t="s">
        <v>61</v>
      </c>
      <c r="AN46" s="434" t="s">
        <v>61</v>
      </c>
      <c r="AO46" s="434" t="s">
        <v>61</v>
      </c>
      <c r="AP46" s="434" t="s">
        <v>61</v>
      </c>
      <c r="AQ46" s="434" t="s">
        <v>61</v>
      </c>
      <c r="AR46" s="434" t="s">
        <v>61</v>
      </c>
      <c r="AS46" s="434" t="s">
        <v>61</v>
      </c>
      <c r="AT46" s="434" t="s">
        <v>61</v>
      </c>
      <c r="AU46" s="434" t="s">
        <v>61</v>
      </c>
      <c r="AV46" s="434" t="s">
        <v>61</v>
      </c>
      <c r="AW46" s="434" t="s">
        <v>61</v>
      </c>
      <c r="AX46" s="434" t="s">
        <v>61</v>
      </c>
    </row>
    <row r="47" spans="2:50" s="61" customFormat="1" ht="12.75" hidden="1" x14ac:dyDescent="0.2">
      <c r="B47" s="51" t="s">
        <v>339</v>
      </c>
      <c r="C47" s="582"/>
      <c r="D47" s="452">
        <f t="shared" si="4"/>
        <v>0</v>
      </c>
      <c r="E47" s="484"/>
      <c r="F47" s="591"/>
      <c r="G47" s="495"/>
      <c r="H47" s="70">
        <f t="shared" si="7"/>
        <v>0</v>
      </c>
      <c r="I47" s="79"/>
      <c r="J47" s="484"/>
      <c r="K47" s="205"/>
      <c r="L47" s="206"/>
      <c r="M47" s="205"/>
      <c r="N47" s="205"/>
      <c r="O47" s="205"/>
      <c r="P47" s="205"/>
      <c r="Q47" s="206"/>
      <c r="R47" s="205"/>
      <c r="S47" s="205"/>
      <c r="T47" s="484"/>
      <c r="U47" s="602"/>
      <c r="W47" s="70">
        <f t="shared" si="0"/>
        <v>0</v>
      </c>
      <c r="AG47" s="433" t="s">
        <v>61</v>
      </c>
      <c r="AH47" s="434" t="s">
        <v>61</v>
      </c>
      <c r="AI47" s="434" t="s">
        <v>61</v>
      </c>
      <c r="AJ47" s="434" t="s">
        <v>60</v>
      </c>
      <c r="AK47" s="434" t="s">
        <v>61</v>
      </c>
      <c r="AL47" s="434" t="s">
        <v>61</v>
      </c>
      <c r="AM47" s="434" t="s">
        <v>61</v>
      </c>
      <c r="AN47" s="434" t="s">
        <v>61</v>
      </c>
      <c r="AO47" s="434" t="s">
        <v>61</v>
      </c>
      <c r="AP47" s="434" t="s">
        <v>61</v>
      </c>
      <c r="AQ47" s="434" t="s">
        <v>61</v>
      </c>
      <c r="AR47" s="434" t="s">
        <v>61</v>
      </c>
      <c r="AS47" s="434" t="s">
        <v>61</v>
      </c>
      <c r="AT47" s="434" t="s">
        <v>61</v>
      </c>
      <c r="AU47" s="434" t="s">
        <v>61</v>
      </c>
      <c r="AV47" s="434" t="s">
        <v>61</v>
      </c>
      <c r="AW47" s="434" t="s">
        <v>61</v>
      </c>
      <c r="AX47" s="434" t="s">
        <v>61</v>
      </c>
    </row>
    <row r="48" spans="2:50" s="61" customFormat="1" ht="12.75" hidden="1" x14ac:dyDescent="0.2">
      <c r="B48" s="51" t="s">
        <v>340</v>
      </c>
      <c r="C48" s="582"/>
      <c r="D48" s="452">
        <f t="shared" si="4"/>
        <v>0</v>
      </c>
      <c r="E48" s="484"/>
      <c r="F48" s="591"/>
      <c r="G48" s="495"/>
      <c r="H48" s="70">
        <f>F48</f>
        <v>0</v>
      </c>
      <c r="I48" s="79"/>
      <c r="J48" s="484"/>
      <c r="K48" s="205"/>
      <c r="L48" s="206"/>
      <c r="M48" s="205"/>
      <c r="N48" s="205"/>
      <c r="O48" s="205"/>
      <c r="P48" s="205"/>
      <c r="Q48" s="206"/>
      <c r="R48" s="205"/>
      <c r="S48" s="205"/>
      <c r="T48" s="484"/>
      <c r="U48" s="575"/>
      <c r="W48" s="70">
        <f t="shared" si="0"/>
        <v>0</v>
      </c>
      <c r="AG48" s="433" t="s">
        <v>61</v>
      </c>
      <c r="AH48" s="434" t="s">
        <v>61</v>
      </c>
      <c r="AI48" s="434" t="s">
        <v>61</v>
      </c>
      <c r="AJ48" s="434" t="s">
        <v>60</v>
      </c>
      <c r="AK48" s="434" t="s">
        <v>61</v>
      </c>
      <c r="AL48" s="434" t="s">
        <v>61</v>
      </c>
      <c r="AM48" s="434" t="s">
        <v>61</v>
      </c>
      <c r="AN48" s="434" t="s">
        <v>61</v>
      </c>
      <c r="AO48" s="434" t="s">
        <v>61</v>
      </c>
      <c r="AP48" s="434" t="s">
        <v>61</v>
      </c>
      <c r="AQ48" s="434" t="s">
        <v>61</v>
      </c>
      <c r="AR48" s="434" t="s">
        <v>61</v>
      </c>
      <c r="AS48" s="434" t="s">
        <v>61</v>
      </c>
      <c r="AT48" s="434" t="s">
        <v>61</v>
      </c>
      <c r="AU48" s="434" t="s">
        <v>60</v>
      </c>
      <c r="AV48" s="434" t="s">
        <v>61</v>
      </c>
      <c r="AW48" s="434" t="s">
        <v>60</v>
      </c>
      <c r="AX48" s="434" t="s">
        <v>60</v>
      </c>
    </row>
    <row r="49" spans="2:50" s="61" customFormat="1" ht="13.5" thickBot="1" x14ac:dyDescent="0.25">
      <c r="B49" s="270" t="s">
        <v>85</v>
      </c>
      <c r="C49" s="439"/>
      <c r="D49" s="492">
        <f t="shared" si="4"/>
        <v>0</v>
      </c>
      <c r="E49" s="484"/>
      <c r="F49" s="550"/>
      <c r="G49" s="495"/>
      <c r="H49" s="493">
        <f t="shared" si="7"/>
        <v>0</v>
      </c>
      <c r="I49" s="493"/>
      <c r="J49" s="484"/>
      <c r="K49" s="608"/>
      <c r="L49" s="197">
        <f>IFERROR(K49/$AC$1,0)</f>
        <v>0</v>
      </c>
      <c r="M49" s="206"/>
      <c r="N49" s="568"/>
      <c r="O49" s="206"/>
      <c r="P49" s="606"/>
      <c r="Q49" s="194">
        <f>IFERROR(P49/$AC$1,0)</f>
        <v>0</v>
      </c>
      <c r="R49" s="206"/>
      <c r="S49" s="607"/>
      <c r="T49" s="484"/>
      <c r="U49" s="259"/>
      <c r="W49" s="440">
        <f t="shared" si="0"/>
        <v>0</v>
      </c>
      <c r="AG49" s="433" t="s">
        <v>60</v>
      </c>
      <c r="AH49" s="434" t="s">
        <v>60</v>
      </c>
      <c r="AI49" s="434" t="s">
        <v>60</v>
      </c>
      <c r="AJ49" s="434" t="s">
        <v>60</v>
      </c>
      <c r="AK49" s="434" t="s">
        <v>60</v>
      </c>
      <c r="AL49" s="434" t="s">
        <v>61</v>
      </c>
      <c r="AM49" s="434" t="s">
        <v>60</v>
      </c>
      <c r="AN49" s="434" t="s">
        <v>60</v>
      </c>
      <c r="AO49" s="434" t="s">
        <v>60</v>
      </c>
      <c r="AP49" s="434" t="s">
        <v>60</v>
      </c>
      <c r="AQ49" s="434" t="s">
        <v>60</v>
      </c>
      <c r="AR49" s="434" t="s">
        <v>60</v>
      </c>
      <c r="AS49" s="434" t="s">
        <v>61</v>
      </c>
      <c r="AT49" s="434" t="s">
        <v>61</v>
      </c>
      <c r="AU49" s="434" t="s">
        <v>60</v>
      </c>
      <c r="AV49" s="434" t="s">
        <v>61</v>
      </c>
      <c r="AW49" s="434" t="s">
        <v>60</v>
      </c>
      <c r="AX49" s="434" t="s">
        <v>60</v>
      </c>
    </row>
    <row r="50" spans="2:50" s="61" customFormat="1" ht="13.5" thickBot="1" x14ac:dyDescent="0.25">
      <c r="B50" s="423"/>
      <c r="C50" s="45"/>
      <c r="D50" s="45"/>
      <c r="E50" s="26"/>
      <c r="F50" s="232"/>
      <c r="G50" s="26"/>
      <c r="H50" s="47"/>
      <c r="I50" s="47"/>
      <c r="J50" s="26"/>
      <c r="K50" s="207"/>
      <c r="L50" s="207"/>
      <c r="M50" s="207"/>
      <c r="N50" s="207"/>
      <c r="O50" s="207"/>
      <c r="P50" s="207"/>
      <c r="Q50" s="207"/>
      <c r="R50" s="207"/>
      <c r="S50" s="207"/>
      <c r="T50" s="26"/>
      <c r="U50" s="101"/>
      <c r="W50" s="494"/>
      <c r="AG50" s="433" t="s">
        <v>60</v>
      </c>
      <c r="AH50" s="434" t="s">
        <v>60</v>
      </c>
      <c r="AI50" s="434" t="s">
        <v>60</v>
      </c>
      <c r="AJ50" s="434" t="s">
        <v>60</v>
      </c>
      <c r="AK50" s="434" t="s">
        <v>60</v>
      </c>
      <c r="AL50" s="434" t="s">
        <v>60</v>
      </c>
      <c r="AM50" s="434" t="s">
        <v>60</v>
      </c>
      <c r="AN50" s="434" t="s">
        <v>60</v>
      </c>
      <c r="AO50" s="434" t="s">
        <v>60</v>
      </c>
      <c r="AP50" s="434" t="s">
        <v>60</v>
      </c>
      <c r="AQ50" s="434" t="s">
        <v>60</v>
      </c>
      <c r="AR50" s="434" t="s">
        <v>60</v>
      </c>
      <c r="AS50" s="434" t="s">
        <v>61</v>
      </c>
      <c r="AT50" s="434" t="s">
        <v>60</v>
      </c>
      <c r="AU50" s="434" t="s">
        <v>60</v>
      </c>
      <c r="AV50" s="434" t="s">
        <v>60</v>
      </c>
      <c r="AW50" s="434" t="s">
        <v>60</v>
      </c>
      <c r="AX50" s="434" t="s">
        <v>60</v>
      </c>
    </row>
    <row r="51" spans="2:50" s="61" customFormat="1" ht="13.5" thickBot="1" x14ac:dyDescent="0.25">
      <c r="B51" s="18" t="s">
        <v>34</v>
      </c>
      <c r="C51" s="46">
        <f>SUM(C52:C61)</f>
        <v>0</v>
      </c>
      <c r="D51" s="46">
        <f t="shared" ref="D51:D61" si="8">IFERROR(C51/$AC$1,0)</f>
        <v>0</v>
      </c>
      <c r="E51" s="26"/>
      <c r="F51" s="40">
        <f>SUM(F52:F61)</f>
        <v>0</v>
      </c>
      <c r="G51" s="26"/>
      <c r="H51" s="40">
        <f t="shared" ref="H51:I51" si="9">SUM(H52:H61)</f>
        <v>0</v>
      </c>
      <c r="I51" s="40">
        <f t="shared" si="9"/>
        <v>0</v>
      </c>
      <c r="J51" s="26"/>
      <c r="K51" s="207"/>
      <c r="L51" s="207"/>
      <c r="M51" s="207"/>
      <c r="N51" s="207"/>
      <c r="O51" s="207"/>
      <c r="P51" s="207"/>
      <c r="Q51" s="207"/>
      <c r="R51" s="207"/>
      <c r="S51" s="207"/>
      <c r="T51" s="26"/>
      <c r="U51" s="631" t="s">
        <v>352</v>
      </c>
      <c r="W51" s="41">
        <f t="shared" ref="W51:W136" si="10">IFERROR(F51/D51,0)</f>
        <v>0</v>
      </c>
      <c r="AG51" s="433" t="s">
        <v>60</v>
      </c>
      <c r="AH51" s="434" t="s">
        <v>60</v>
      </c>
      <c r="AI51" s="434" t="s">
        <v>60</v>
      </c>
      <c r="AJ51" s="434" t="s">
        <v>60</v>
      </c>
      <c r="AK51" s="434" t="s">
        <v>60</v>
      </c>
      <c r="AL51" s="434" t="s">
        <v>60</v>
      </c>
      <c r="AM51" s="434" t="s">
        <v>60</v>
      </c>
      <c r="AN51" s="434" t="s">
        <v>60</v>
      </c>
      <c r="AO51" s="434" t="s">
        <v>60</v>
      </c>
      <c r="AP51" s="434" t="s">
        <v>60</v>
      </c>
      <c r="AQ51" s="434" t="s">
        <v>60</v>
      </c>
      <c r="AR51" s="434" t="s">
        <v>60</v>
      </c>
      <c r="AS51" s="434" t="s">
        <v>60</v>
      </c>
      <c r="AT51" s="434" t="s">
        <v>60</v>
      </c>
      <c r="AU51" s="434" t="s">
        <v>60</v>
      </c>
      <c r="AV51" s="434" t="s">
        <v>60</v>
      </c>
      <c r="AW51" s="434" t="s">
        <v>60</v>
      </c>
      <c r="AX51" s="434" t="s">
        <v>60</v>
      </c>
    </row>
    <row r="52" spans="2:50" s="61" customFormat="1" ht="12.75" x14ac:dyDescent="0.2">
      <c r="B52" s="406" t="s">
        <v>62</v>
      </c>
      <c r="C52" s="497"/>
      <c r="D52" s="498">
        <f t="shared" si="8"/>
        <v>0</v>
      </c>
      <c r="E52" s="484"/>
      <c r="F52" s="552"/>
      <c r="G52" s="495"/>
      <c r="H52" s="485"/>
      <c r="I52" s="485">
        <f t="shared" ref="I52:I61" si="11">F52</f>
        <v>0</v>
      </c>
      <c r="J52" s="484"/>
      <c r="K52" s="206"/>
      <c r="L52" s="206"/>
      <c r="M52" s="206"/>
      <c r="N52" s="206"/>
      <c r="O52" s="206"/>
      <c r="P52" s="206"/>
      <c r="Q52" s="206"/>
      <c r="R52" s="206"/>
      <c r="S52" s="206"/>
      <c r="T52" s="484"/>
      <c r="U52" s="237"/>
      <c r="W52" s="74">
        <f t="shared" si="10"/>
        <v>0</v>
      </c>
      <c r="AG52" s="433" t="s">
        <v>60</v>
      </c>
      <c r="AH52" s="434" t="s">
        <v>60</v>
      </c>
      <c r="AI52" s="434" t="s">
        <v>60</v>
      </c>
      <c r="AJ52" s="434" t="s">
        <v>60</v>
      </c>
      <c r="AK52" s="434" t="s">
        <v>60</v>
      </c>
      <c r="AL52" s="434" t="s">
        <v>60</v>
      </c>
      <c r="AM52" s="434" t="s">
        <v>60</v>
      </c>
      <c r="AN52" s="434" t="s">
        <v>60</v>
      </c>
      <c r="AO52" s="434" t="s">
        <v>60</v>
      </c>
      <c r="AP52" s="434" t="s">
        <v>60</v>
      </c>
      <c r="AQ52" s="434" t="s">
        <v>60</v>
      </c>
      <c r="AR52" s="434" t="s">
        <v>60</v>
      </c>
      <c r="AS52" s="434" t="s">
        <v>60</v>
      </c>
      <c r="AT52" s="434" t="s">
        <v>60</v>
      </c>
      <c r="AU52" s="434" t="s">
        <v>60</v>
      </c>
      <c r="AV52" s="434" t="s">
        <v>60</v>
      </c>
      <c r="AW52" s="434" t="s">
        <v>60</v>
      </c>
      <c r="AX52" s="434" t="s">
        <v>60</v>
      </c>
    </row>
    <row r="53" spans="2:50" s="61" customFormat="1" ht="12.75" x14ac:dyDescent="0.2">
      <c r="B53" s="268" t="s">
        <v>84</v>
      </c>
      <c r="C53" s="262"/>
      <c r="D53" s="474">
        <f t="shared" si="8"/>
        <v>0</v>
      </c>
      <c r="E53" s="484"/>
      <c r="F53" s="553"/>
      <c r="G53" s="495"/>
      <c r="H53" s="70"/>
      <c r="I53" s="70">
        <f t="shared" si="11"/>
        <v>0</v>
      </c>
      <c r="J53" s="484"/>
      <c r="K53" s="206"/>
      <c r="L53" s="206"/>
      <c r="M53" s="206"/>
      <c r="N53" s="206"/>
      <c r="O53" s="206"/>
      <c r="P53" s="206"/>
      <c r="Q53" s="206"/>
      <c r="R53" s="206"/>
      <c r="S53" s="206"/>
      <c r="T53" s="484"/>
      <c r="U53" s="261"/>
      <c r="W53" s="432">
        <f t="shared" si="10"/>
        <v>0</v>
      </c>
      <c r="AG53" s="433" t="s">
        <v>60</v>
      </c>
      <c r="AH53" s="434" t="s">
        <v>60</v>
      </c>
      <c r="AI53" s="434" t="s">
        <v>60</v>
      </c>
      <c r="AJ53" s="434" t="s">
        <v>60</v>
      </c>
      <c r="AK53" s="434" t="s">
        <v>60</v>
      </c>
      <c r="AL53" s="434" t="s">
        <v>60</v>
      </c>
      <c r="AM53" s="434" t="s">
        <v>60</v>
      </c>
      <c r="AN53" s="434" t="s">
        <v>60</v>
      </c>
      <c r="AO53" s="434" t="s">
        <v>60</v>
      </c>
      <c r="AP53" s="434" t="s">
        <v>60</v>
      </c>
      <c r="AQ53" s="434" t="s">
        <v>60</v>
      </c>
      <c r="AR53" s="434" t="s">
        <v>61</v>
      </c>
      <c r="AS53" s="434" t="s">
        <v>60</v>
      </c>
      <c r="AT53" s="434" t="s">
        <v>60</v>
      </c>
      <c r="AU53" s="434" t="s">
        <v>60</v>
      </c>
      <c r="AV53" s="434" t="s">
        <v>60</v>
      </c>
      <c r="AW53" s="434" t="s">
        <v>60</v>
      </c>
      <c r="AX53" s="434" t="s">
        <v>60</v>
      </c>
    </row>
    <row r="54" spans="2:50" s="61" customFormat="1" ht="12.75" hidden="1" x14ac:dyDescent="0.2">
      <c r="B54" s="76" t="s">
        <v>65</v>
      </c>
      <c r="C54" s="583"/>
      <c r="D54" s="227">
        <f t="shared" si="8"/>
        <v>0</v>
      </c>
      <c r="E54" s="484"/>
      <c r="F54" s="589"/>
      <c r="G54" s="495"/>
      <c r="H54" s="70"/>
      <c r="I54" s="70">
        <f t="shared" si="11"/>
        <v>0</v>
      </c>
      <c r="J54" s="484"/>
      <c r="K54" s="205"/>
      <c r="L54" s="206"/>
      <c r="M54" s="205"/>
      <c r="N54" s="205"/>
      <c r="O54" s="205"/>
      <c r="P54" s="205"/>
      <c r="Q54" s="206"/>
      <c r="R54" s="205"/>
      <c r="S54" s="205"/>
      <c r="T54" s="484"/>
      <c r="U54" s="601"/>
      <c r="W54" s="70">
        <f t="shared" si="10"/>
        <v>0</v>
      </c>
      <c r="AG54" s="433" t="s">
        <v>61</v>
      </c>
      <c r="AH54" s="434" t="s">
        <v>60</v>
      </c>
      <c r="AI54" s="434" t="s">
        <v>61</v>
      </c>
      <c r="AJ54" s="434" t="s">
        <v>60</v>
      </c>
      <c r="AK54" s="434" t="s">
        <v>60</v>
      </c>
      <c r="AL54" s="434" t="s">
        <v>61</v>
      </c>
      <c r="AM54" s="434" t="s">
        <v>61</v>
      </c>
      <c r="AN54" s="434" t="s">
        <v>61</v>
      </c>
      <c r="AO54" s="434" t="s">
        <v>61</v>
      </c>
      <c r="AP54" s="434" t="s">
        <v>60</v>
      </c>
      <c r="AQ54" s="434" t="s">
        <v>61</v>
      </c>
      <c r="AR54" s="434" t="s">
        <v>61</v>
      </c>
      <c r="AS54" s="434" t="s">
        <v>61</v>
      </c>
      <c r="AT54" s="434" t="s">
        <v>60</v>
      </c>
      <c r="AU54" s="434" t="s">
        <v>60</v>
      </c>
      <c r="AV54" s="434" t="s">
        <v>61</v>
      </c>
      <c r="AW54" s="434" t="s">
        <v>61</v>
      </c>
      <c r="AX54" s="434" t="s">
        <v>61</v>
      </c>
    </row>
    <row r="55" spans="2:50" s="61" customFormat="1" ht="12.75" hidden="1" x14ac:dyDescent="0.2">
      <c r="B55" s="50" t="s">
        <v>47</v>
      </c>
      <c r="C55" s="584"/>
      <c r="D55" s="193">
        <f t="shared" si="8"/>
        <v>0</v>
      </c>
      <c r="E55" s="484"/>
      <c r="F55" s="590"/>
      <c r="G55" s="495"/>
      <c r="H55" s="70"/>
      <c r="I55" s="70">
        <f t="shared" ref="I55:I56" si="12">F55</f>
        <v>0</v>
      </c>
      <c r="J55" s="484"/>
      <c r="K55" s="205"/>
      <c r="L55" s="206"/>
      <c r="M55" s="205"/>
      <c r="N55" s="205"/>
      <c r="O55" s="205"/>
      <c r="P55" s="205"/>
      <c r="Q55" s="206"/>
      <c r="R55" s="205"/>
      <c r="S55" s="205"/>
      <c r="T55" s="484"/>
      <c r="U55" s="601"/>
      <c r="W55" s="70">
        <f t="shared" si="10"/>
        <v>0</v>
      </c>
      <c r="AG55" s="433" t="s">
        <v>61</v>
      </c>
      <c r="AH55" s="434" t="s">
        <v>60</v>
      </c>
      <c r="AI55" s="434" t="s">
        <v>61</v>
      </c>
      <c r="AJ55" s="434" t="s">
        <v>61</v>
      </c>
      <c r="AK55" s="434" t="s">
        <v>61</v>
      </c>
      <c r="AL55" s="434" t="s">
        <v>61</v>
      </c>
      <c r="AM55" s="434" t="s">
        <v>61</v>
      </c>
      <c r="AN55" s="434" t="s">
        <v>61</v>
      </c>
      <c r="AO55" s="434" t="s">
        <v>61</v>
      </c>
      <c r="AP55" s="434" t="s">
        <v>60</v>
      </c>
      <c r="AQ55" s="434" t="s">
        <v>61</v>
      </c>
      <c r="AR55" s="434" t="s">
        <v>61</v>
      </c>
      <c r="AS55" s="434" t="s">
        <v>61</v>
      </c>
      <c r="AT55" s="434" t="s">
        <v>60</v>
      </c>
      <c r="AU55" s="434" t="s">
        <v>60</v>
      </c>
      <c r="AV55" s="434" t="s">
        <v>61</v>
      </c>
      <c r="AW55" s="434" t="s">
        <v>61</v>
      </c>
      <c r="AX55" s="434" t="s">
        <v>61</v>
      </c>
    </row>
    <row r="56" spans="2:50" s="61" customFormat="1" ht="12.75" hidden="1" x14ac:dyDescent="0.2">
      <c r="B56" s="51" t="s">
        <v>52</v>
      </c>
      <c r="C56" s="582"/>
      <c r="D56" s="452">
        <f t="shared" si="8"/>
        <v>0</v>
      </c>
      <c r="E56" s="484"/>
      <c r="F56" s="591"/>
      <c r="G56" s="495"/>
      <c r="H56" s="70"/>
      <c r="I56" s="70">
        <f t="shared" si="12"/>
        <v>0</v>
      </c>
      <c r="J56" s="484"/>
      <c r="K56" s="205"/>
      <c r="L56" s="206"/>
      <c r="M56" s="205"/>
      <c r="N56" s="205"/>
      <c r="O56" s="205"/>
      <c r="P56" s="205"/>
      <c r="Q56" s="206"/>
      <c r="R56" s="205"/>
      <c r="S56" s="205"/>
      <c r="T56" s="484"/>
      <c r="U56" s="575"/>
      <c r="W56" s="70">
        <f t="shared" si="10"/>
        <v>0</v>
      </c>
      <c r="AG56" s="433" t="s">
        <v>61</v>
      </c>
      <c r="AH56" s="434" t="s">
        <v>60</v>
      </c>
      <c r="AI56" s="434" t="s">
        <v>61</v>
      </c>
      <c r="AJ56" s="434" t="s">
        <v>61</v>
      </c>
      <c r="AK56" s="434" t="s">
        <v>61</v>
      </c>
      <c r="AL56" s="434" t="s">
        <v>61</v>
      </c>
      <c r="AM56" s="434" t="s">
        <v>61</v>
      </c>
      <c r="AN56" s="434" t="s">
        <v>61</v>
      </c>
      <c r="AO56" s="434" t="s">
        <v>61</v>
      </c>
      <c r="AP56" s="434" t="s">
        <v>60</v>
      </c>
      <c r="AQ56" s="434" t="s">
        <v>61</v>
      </c>
      <c r="AR56" s="434" t="s">
        <v>61</v>
      </c>
      <c r="AS56" s="434" t="s">
        <v>61</v>
      </c>
      <c r="AT56" s="434" t="s">
        <v>60</v>
      </c>
      <c r="AU56" s="434" t="s">
        <v>60</v>
      </c>
      <c r="AV56" s="434" t="s">
        <v>61</v>
      </c>
      <c r="AW56" s="434" t="s">
        <v>60</v>
      </c>
      <c r="AX56" s="434" t="s">
        <v>60</v>
      </c>
    </row>
    <row r="57" spans="2:50" s="61" customFormat="1" ht="12.75" x14ac:dyDescent="0.2">
      <c r="B57" s="268" t="s">
        <v>63</v>
      </c>
      <c r="C57" s="262"/>
      <c r="D57" s="474">
        <f t="shared" si="8"/>
        <v>0</v>
      </c>
      <c r="E57" s="484"/>
      <c r="F57" s="553"/>
      <c r="G57" s="495"/>
      <c r="H57" s="70"/>
      <c r="I57" s="70">
        <f t="shared" si="11"/>
        <v>0</v>
      </c>
      <c r="J57" s="484"/>
      <c r="K57" s="206"/>
      <c r="L57" s="206"/>
      <c r="M57" s="206"/>
      <c r="N57" s="206"/>
      <c r="O57" s="206"/>
      <c r="P57" s="206"/>
      <c r="Q57" s="206"/>
      <c r="R57" s="206"/>
      <c r="S57" s="206"/>
      <c r="T57" s="484"/>
      <c r="U57" s="261"/>
      <c r="W57" s="432">
        <f t="shared" si="10"/>
        <v>0</v>
      </c>
      <c r="AG57" s="433" t="s">
        <v>60</v>
      </c>
      <c r="AH57" s="434" t="s">
        <v>61</v>
      </c>
      <c r="AI57" s="434" t="s">
        <v>60</v>
      </c>
      <c r="AJ57" s="434" t="s">
        <v>60</v>
      </c>
      <c r="AK57" s="434" t="s">
        <v>60</v>
      </c>
      <c r="AL57" s="434" t="s">
        <v>60</v>
      </c>
      <c r="AM57" s="434" t="s">
        <v>60</v>
      </c>
      <c r="AN57" s="434" t="s">
        <v>60</v>
      </c>
      <c r="AO57" s="434" t="s">
        <v>60</v>
      </c>
      <c r="AP57" s="434" t="s">
        <v>60</v>
      </c>
      <c r="AQ57" s="434" t="s">
        <v>60</v>
      </c>
      <c r="AR57" s="434" t="s">
        <v>61</v>
      </c>
      <c r="AS57" s="434" t="s">
        <v>60</v>
      </c>
      <c r="AT57" s="434" t="s">
        <v>60</v>
      </c>
      <c r="AU57" s="434" t="s">
        <v>60</v>
      </c>
      <c r="AV57" s="434" t="s">
        <v>61</v>
      </c>
      <c r="AW57" s="434" t="s">
        <v>60</v>
      </c>
      <c r="AX57" s="434" t="s">
        <v>60</v>
      </c>
    </row>
    <row r="58" spans="2:50" s="61" customFormat="1" ht="12.75" x14ac:dyDescent="0.2">
      <c r="B58" s="268" t="s">
        <v>120</v>
      </c>
      <c r="C58" s="262"/>
      <c r="D58" s="474">
        <f t="shared" si="8"/>
        <v>0</v>
      </c>
      <c r="E58" s="484"/>
      <c r="F58" s="553"/>
      <c r="G58" s="495"/>
      <c r="H58" s="70"/>
      <c r="I58" s="70">
        <f t="shared" si="11"/>
        <v>0</v>
      </c>
      <c r="J58" s="484"/>
      <c r="K58" s="206"/>
      <c r="L58" s="206"/>
      <c r="M58" s="206"/>
      <c r="N58" s="206"/>
      <c r="O58" s="206"/>
      <c r="P58" s="206"/>
      <c r="Q58" s="206"/>
      <c r="R58" s="206"/>
      <c r="S58" s="206"/>
      <c r="T58" s="484"/>
      <c r="U58" s="261"/>
      <c r="W58" s="432">
        <f t="shared" si="10"/>
        <v>0</v>
      </c>
      <c r="AG58" s="433" t="s">
        <v>60</v>
      </c>
      <c r="AH58" s="434" t="s">
        <v>60</v>
      </c>
      <c r="AI58" s="434" t="s">
        <v>60</v>
      </c>
      <c r="AJ58" s="434" t="s">
        <v>60</v>
      </c>
      <c r="AK58" s="434" t="s">
        <v>60</v>
      </c>
      <c r="AL58" s="434" t="s">
        <v>60</v>
      </c>
      <c r="AM58" s="434" t="s">
        <v>60</v>
      </c>
      <c r="AN58" s="434" t="s">
        <v>60</v>
      </c>
      <c r="AO58" s="434" t="s">
        <v>60</v>
      </c>
      <c r="AP58" s="434" t="s">
        <v>60</v>
      </c>
      <c r="AQ58" s="434" t="s">
        <v>60</v>
      </c>
      <c r="AR58" s="434" t="s">
        <v>60</v>
      </c>
      <c r="AS58" s="434" t="s">
        <v>60</v>
      </c>
      <c r="AT58" s="434" t="s">
        <v>60</v>
      </c>
      <c r="AU58" s="434" t="s">
        <v>60</v>
      </c>
      <c r="AV58" s="434" t="s">
        <v>60</v>
      </c>
      <c r="AW58" s="434" t="s">
        <v>60</v>
      </c>
      <c r="AX58" s="434" t="s">
        <v>60</v>
      </c>
    </row>
    <row r="59" spans="2:50" s="61" customFormat="1" ht="12.75" x14ac:dyDescent="0.2">
      <c r="B59" s="268" t="s">
        <v>121</v>
      </c>
      <c r="C59" s="262"/>
      <c r="D59" s="474">
        <f t="shared" si="8"/>
        <v>0</v>
      </c>
      <c r="E59" s="484"/>
      <c r="F59" s="553"/>
      <c r="G59" s="495"/>
      <c r="H59" s="79"/>
      <c r="I59" s="70">
        <f t="shared" si="11"/>
        <v>0</v>
      </c>
      <c r="J59" s="484"/>
      <c r="K59" s="206"/>
      <c r="L59" s="206"/>
      <c r="M59" s="206"/>
      <c r="N59" s="206"/>
      <c r="O59" s="206"/>
      <c r="P59" s="206"/>
      <c r="Q59" s="206"/>
      <c r="R59" s="206"/>
      <c r="S59" s="206"/>
      <c r="T59" s="484"/>
      <c r="U59" s="261"/>
      <c r="W59" s="432">
        <f t="shared" si="10"/>
        <v>0</v>
      </c>
      <c r="AG59" s="433" t="s">
        <v>60</v>
      </c>
      <c r="AH59" s="434" t="s">
        <v>60</v>
      </c>
      <c r="AI59" s="434" t="s">
        <v>60</v>
      </c>
      <c r="AJ59" s="434" t="s">
        <v>60</v>
      </c>
      <c r="AK59" s="434" t="s">
        <v>60</v>
      </c>
      <c r="AL59" s="434" t="s">
        <v>60</v>
      </c>
      <c r="AM59" s="434" t="s">
        <v>60</v>
      </c>
      <c r="AN59" s="434" t="s">
        <v>60</v>
      </c>
      <c r="AO59" s="434" t="s">
        <v>60</v>
      </c>
      <c r="AP59" s="434" t="s">
        <v>61</v>
      </c>
      <c r="AQ59" s="434" t="s">
        <v>60</v>
      </c>
      <c r="AR59" s="434" t="s">
        <v>61</v>
      </c>
      <c r="AS59" s="434" t="s">
        <v>60</v>
      </c>
      <c r="AT59" s="434" t="s">
        <v>60</v>
      </c>
      <c r="AU59" s="434" t="s">
        <v>60</v>
      </c>
      <c r="AV59" s="434" t="s">
        <v>60</v>
      </c>
      <c r="AW59" s="434" t="s">
        <v>60</v>
      </c>
      <c r="AX59" s="434" t="s">
        <v>60</v>
      </c>
    </row>
    <row r="60" spans="2:50" s="61" customFormat="1" ht="12.75" hidden="1" x14ac:dyDescent="0.2">
      <c r="B60" s="60" t="s">
        <v>128</v>
      </c>
      <c r="C60" s="581"/>
      <c r="D60" s="491">
        <f t="shared" si="8"/>
        <v>0</v>
      </c>
      <c r="E60" s="484"/>
      <c r="F60" s="592"/>
      <c r="G60" s="495"/>
      <c r="H60" s="79"/>
      <c r="I60" s="70">
        <f t="shared" si="11"/>
        <v>0</v>
      </c>
      <c r="J60" s="484"/>
      <c r="K60" s="205"/>
      <c r="L60" s="206"/>
      <c r="M60" s="205"/>
      <c r="N60" s="205"/>
      <c r="O60" s="205"/>
      <c r="P60" s="205"/>
      <c r="Q60" s="206"/>
      <c r="R60" s="205"/>
      <c r="S60" s="205"/>
      <c r="T60" s="484"/>
      <c r="U60" s="575"/>
      <c r="W60" s="70">
        <f t="shared" si="10"/>
        <v>0</v>
      </c>
      <c r="AG60" s="433" t="s">
        <v>60</v>
      </c>
      <c r="AH60" s="434" t="s">
        <v>61</v>
      </c>
      <c r="AI60" s="434" t="s">
        <v>61</v>
      </c>
      <c r="AJ60" s="434" t="s">
        <v>61</v>
      </c>
      <c r="AK60" s="434" t="s">
        <v>60</v>
      </c>
      <c r="AL60" s="434" t="s">
        <v>60</v>
      </c>
      <c r="AM60" s="434" t="s">
        <v>61</v>
      </c>
      <c r="AN60" s="434" t="s">
        <v>61</v>
      </c>
      <c r="AO60" s="434" t="s">
        <v>61</v>
      </c>
      <c r="AP60" s="434" t="s">
        <v>61</v>
      </c>
      <c r="AQ60" s="434" t="s">
        <v>60</v>
      </c>
      <c r="AR60" s="434" t="s">
        <v>60</v>
      </c>
      <c r="AS60" s="434" t="s">
        <v>60</v>
      </c>
      <c r="AT60" s="434" t="s">
        <v>60</v>
      </c>
      <c r="AU60" s="434" t="s">
        <v>60</v>
      </c>
      <c r="AV60" s="434" t="s">
        <v>61</v>
      </c>
      <c r="AW60" s="434" t="s">
        <v>60</v>
      </c>
      <c r="AX60" s="434" t="s">
        <v>60</v>
      </c>
    </row>
    <row r="61" spans="2:50" s="61" customFormat="1" ht="13.5" thickBot="1" x14ac:dyDescent="0.25">
      <c r="B61" s="270" t="s">
        <v>85</v>
      </c>
      <c r="C61" s="439"/>
      <c r="D61" s="492">
        <f t="shared" si="8"/>
        <v>0</v>
      </c>
      <c r="E61" s="484"/>
      <c r="F61" s="550"/>
      <c r="G61" s="495"/>
      <c r="H61" s="493"/>
      <c r="I61" s="493">
        <f t="shared" si="11"/>
        <v>0</v>
      </c>
      <c r="J61" s="484"/>
      <c r="K61" s="206"/>
      <c r="L61" s="206"/>
      <c r="M61" s="206"/>
      <c r="N61" s="206"/>
      <c r="O61" s="206"/>
      <c r="P61" s="206"/>
      <c r="Q61" s="206"/>
      <c r="R61" s="206"/>
      <c r="S61" s="206"/>
      <c r="T61" s="484"/>
      <c r="U61" s="259"/>
      <c r="W61" s="440">
        <f t="shared" si="10"/>
        <v>0</v>
      </c>
      <c r="AG61" s="433" t="s">
        <v>60</v>
      </c>
      <c r="AH61" s="434" t="s">
        <v>60</v>
      </c>
      <c r="AI61" s="434" t="s">
        <v>60</v>
      </c>
      <c r="AJ61" s="434" t="s">
        <v>60</v>
      </c>
      <c r="AK61" s="434" t="s">
        <v>60</v>
      </c>
      <c r="AL61" s="434" t="s">
        <v>60</v>
      </c>
      <c r="AM61" s="434" t="s">
        <v>60</v>
      </c>
      <c r="AN61" s="434" t="s">
        <v>60</v>
      </c>
      <c r="AO61" s="434" t="s">
        <v>60</v>
      </c>
      <c r="AP61" s="434" t="s">
        <v>60</v>
      </c>
      <c r="AQ61" s="434" t="s">
        <v>60</v>
      </c>
      <c r="AR61" s="434" t="s">
        <v>60</v>
      </c>
      <c r="AS61" s="434" t="s">
        <v>60</v>
      </c>
      <c r="AT61" s="434" t="s">
        <v>60</v>
      </c>
      <c r="AU61" s="434" t="s">
        <v>60</v>
      </c>
      <c r="AV61" s="434" t="s">
        <v>60</v>
      </c>
      <c r="AW61" s="434" t="s">
        <v>60</v>
      </c>
      <c r="AX61" s="434" t="s">
        <v>60</v>
      </c>
    </row>
    <row r="62" spans="2:50" s="61" customFormat="1" ht="13.5" thickBot="1" x14ac:dyDescent="0.25">
      <c r="B62" s="423"/>
      <c r="C62" s="45"/>
      <c r="D62" s="45"/>
      <c r="E62" s="26"/>
      <c r="F62" s="232"/>
      <c r="G62" s="26"/>
      <c r="H62" s="47"/>
      <c r="I62" s="47"/>
      <c r="J62" s="26"/>
      <c r="K62" s="207"/>
      <c r="L62" s="207"/>
      <c r="M62" s="207"/>
      <c r="N62" s="207"/>
      <c r="O62" s="207"/>
      <c r="P62" s="207"/>
      <c r="Q62" s="207"/>
      <c r="R62" s="207"/>
      <c r="S62" s="207"/>
      <c r="T62" s="26"/>
      <c r="U62" s="101"/>
      <c r="W62" s="481"/>
      <c r="AG62" s="433" t="s">
        <v>60</v>
      </c>
      <c r="AH62" s="434" t="s">
        <v>60</v>
      </c>
      <c r="AI62" s="434" t="s">
        <v>60</v>
      </c>
      <c r="AJ62" s="434" t="s">
        <v>60</v>
      </c>
      <c r="AK62" s="434" t="s">
        <v>60</v>
      </c>
      <c r="AL62" s="434" t="s">
        <v>60</v>
      </c>
      <c r="AM62" s="434" t="s">
        <v>60</v>
      </c>
      <c r="AN62" s="434" t="s">
        <v>60</v>
      </c>
      <c r="AO62" s="434" t="s">
        <v>60</v>
      </c>
      <c r="AP62" s="434" t="s">
        <v>60</v>
      </c>
      <c r="AQ62" s="434" t="s">
        <v>60</v>
      </c>
      <c r="AR62" s="434" t="s">
        <v>60</v>
      </c>
      <c r="AS62" s="434" t="s">
        <v>60</v>
      </c>
      <c r="AT62" s="434" t="s">
        <v>61</v>
      </c>
      <c r="AU62" s="434" t="s">
        <v>61</v>
      </c>
      <c r="AV62" s="434" t="s">
        <v>60</v>
      </c>
      <c r="AW62" s="434" t="s">
        <v>60</v>
      </c>
      <c r="AX62" s="434" t="s">
        <v>60</v>
      </c>
    </row>
    <row r="63" spans="2:50" s="61" customFormat="1" ht="13.5" thickBot="1" x14ac:dyDescent="0.25">
      <c r="B63" s="18" t="s">
        <v>3</v>
      </c>
      <c r="C63" s="52">
        <f>SUM(C64:C68)</f>
        <v>0</v>
      </c>
      <c r="D63" s="52">
        <f>IFERROR(C63/$AC$1,0)</f>
        <v>0</v>
      </c>
      <c r="E63" s="26"/>
      <c r="F63" s="43">
        <f>SUM(F64:F68)</f>
        <v>0</v>
      </c>
      <c r="G63" s="29"/>
      <c r="H63" s="40">
        <f t="shared" ref="H63" si="13">SUM(H64:H68)</f>
        <v>0</v>
      </c>
      <c r="I63" s="40">
        <f>SUM(I64:I68)</f>
        <v>0</v>
      </c>
      <c r="J63" s="26"/>
      <c r="K63" s="207"/>
      <c r="L63" s="207"/>
      <c r="M63" s="207"/>
      <c r="N63" s="207"/>
      <c r="O63" s="207"/>
      <c r="P63" s="104"/>
      <c r="Q63" s="104"/>
      <c r="R63" s="104"/>
      <c r="S63" s="104"/>
      <c r="T63" s="26"/>
      <c r="U63" s="631" t="s">
        <v>352</v>
      </c>
      <c r="W63" s="41">
        <f t="shared" si="10"/>
        <v>0</v>
      </c>
      <c r="AG63" s="433" t="s">
        <v>60</v>
      </c>
      <c r="AH63" s="434" t="s">
        <v>60</v>
      </c>
      <c r="AI63" s="434" t="s">
        <v>60</v>
      </c>
      <c r="AJ63" s="434" t="s">
        <v>60</v>
      </c>
      <c r="AK63" s="434" t="s">
        <v>60</v>
      </c>
      <c r="AL63" s="434" t="s">
        <v>60</v>
      </c>
      <c r="AM63" s="434" t="s">
        <v>60</v>
      </c>
      <c r="AN63" s="434" t="s">
        <v>60</v>
      </c>
      <c r="AO63" s="434" t="s">
        <v>60</v>
      </c>
      <c r="AP63" s="434" t="s">
        <v>60</v>
      </c>
      <c r="AQ63" s="434" t="s">
        <v>60</v>
      </c>
      <c r="AR63" s="434" t="s">
        <v>60</v>
      </c>
      <c r="AS63" s="434" t="s">
        <v>60</v>
      </c>
      <c r="AT63" s="434" t="s">
        <v>61</v>
      </c>
      <c r="AU63" s="434" t="s">
        <v>61</v>
      </c>
      <c r="AV63" s="434" t="s">
        <v>60</v>
      </c>
      <c r="AW63" s="434" t="s">
        <v>60</v>
      </c>
      <c r="AX63" s="434" t="s">
        <v>60</v>
      </c>
    </row>
    <row r="64" spans="2:50" s="61" customFormat="1" ht="12.75" x14ac:dyDescent="0.2">
      <c r="B64" s="499" t="s">
        <v>10</v>
      </c>
      <c r="C64" s="500"/>
      <c r="D64" s="501">
        <f t="shared" ref="D64:D68" si="14">IFERROR(C64/$AC$1,0)</f>
        <v>0</v>
      </c>
      <c r="E64" s="484"/>
      <c r="F64" s="554"/>
      <c r="G64" s="495"/>
      <c r="H64" s="485"/>
      <c r="I64" s="485">
        <f>F64</f>
        <v>0</v>
      </c>
      <c r="J64" s="484"/>
      <c r="K64" s="206"/>
      <c r="L64" s="206"/>
      <c r="M64" s="206"/>
      <c r="N64" s="206"/>
      <c r="O64" s="206"/>
      <c r="P64" s="206"/>
      <c r="Q64" s="206"/>
      <c r="R64" s="206"/>
      <c r="S64" s="206"/>
      <c r="T64" s="484"/>
      <c r="U64" s="233"/>
      <c r="W64" s="74">
        <f t="shared" si="10"/>
        <v>0</v>
      </c>
      <c r="AG64" s="433" t="s">
        <v>60</v>
      </c>
      <c r="AH64" s="434" t="s">
        <v>60</v>
      </c>
      <c r="AI64" s="434" t="s">
        <v>60</v>
      </c>
      <c r="AJ64" s="434" t="s">
        <v>60</v>
      </c>
      <c r="AK64" s="434" t="s">
        <v>60</v>
      </c>
      <c r="AL64" s="434" t="s">
        <v>60</v>
      </c>
      <c r="AM64" s="434" t="s">
        <v>60</v>
      </c>
      <c r="AN64" s="434" t="s">
        <v>60</v>
      </c>
      <c r="AO64" s="434" t="s">
        <v>60</v>
      </c>
      <c r="AP64" s="434" t="s">
        <v>60</v>
      </c>
      <c r="AQ64" s="434" t="s">
        <v>60</v>
      </c>
      <c r="AR64" s="434" t="s">
        <v>60</v>
      </c>
      <c r="AS64" s="434" t="s">
        <v>60</v>
      </c>
      <c r="AT64" s="434" t="s">
        <v>61</v>
      </c>
      <c r="AU64" s="434" t="s">
        <v>61</v>
      </c>
      <c r="AV64" s="434" t="s">
        <v>61</v>
      </c>
      <c r="AW64" s="434" t="s">
        <v>60</v>
      </c>
      <c r="AX64" s="434" t="s">
        <v>60</v>
      </c>
    </row>
    <row r="65" spans="2:50" s="61" customFormat="1" ht="12.75" hidden="1" x14ac:dyDescent="0.2">
      <c r="B65" s="60" t="s">
        <v>48</v>
      </c>
      <c r="C65" s="580"/>
      <c r="D65" s="489">
        <f t="shared" si="14"/>
        <v>0</v>
      </c>
      <c r="E65" s="484"/>
      <c r="F65" s="592"/>
      <c r="G65" s="495"/>
      <c r="H65" s="488"/>
      <c r="I65" s="488">
        <f>F65</f>
        <v>0</v>
      </c>
      <c r="J65" s="484"/>
      <c r="K65" s="205"/>
      <c r="L65" s="206"/>
      <c r="M65" s="205"/>
      <c r="N65" s="205"/>
      <c r="O65" s="205"/>
      <c r="P65" s="103"/>
      <c r="Q65" s="104"/>
      <c r="R65" s="103"/>
      <c r="S65" s="103"/>
      <c r="T65" s="484"/>
      <c r="U65" s="575"/>
      <c r="W65" s="488">
        <f t="shared" si="10"/>
        <v>0</v>
      </c>
      <c r="AG65" s="433" t="s">
        <v>61</v>
      </c>
      <c r="AH65" s="434" t="s">
        <v>60</v>
      </c>
      <c r="AI65" s="434" t="s">
        <v>61</v>
      </c>
      <c r="AJ65" s="434" t="s">
        <v>61</v>
      </c>
      <c r="AK65" s="434" t="s">
        <v>60</v>
      </c>
      <c r="AL65" s="434" t="s">
        <v>61</v>
      </c>
      <c r="AM65" s="434" t="s">
        <v>61</v>
      </c>
      <c r="AN65" s="434" t="s">
        <v>61</v>
      </c>
      <c r="AO65" s="434" t="s">
        <v>61</v>
      </c>
      <c r="AP65" s="434" t="s">
        <v>60</v>
      </c>
      <c r="AQ65" s="434" t="s">
        <v>60</v>
      </c>
      <c r="AR65" s="434" t="s">
        <v>61</v>
      </c>
      <c r="AS65" s="434" t="s">
        <v>61</v>
      </c>
      <c r="AT65" s="434" t="s">
        <v>61</v>
      </c>
      <c r="AU65" s="434" t="s">
        <v>61</v>
      </c>
      <c r="AV65" s="434" t="s">
        <v>61</v>
      </c>
      <c r="AW65" s="434" t="s">
        <v>61</v>
      </c>
      <c r="AX65" s="434" t="s">
        <v>61</v>
      </c>
    </row>
    <row r="66" spans="2:50" s="61" customFormat="1" ht="12.75" x14ac:dyDescent="0.2">
      <c r="B66" s="502" t="s">
        <v>341</v>
      </c>
      <c r="C66" s="503"/>
      <c r="D66" s="504">
        <f t="shared" si="14"/>
        <v>0</v>
      </c>
      <c r="E66" s="484"/>
      <c r="F66" s="555"/>
      <c r="G66" s="495"/>
      <c r="H66" s="70"/>
      <c r="I66" s="70">
        <f>F66</f>
        <v>0</v>
      </c>
      <c r="J66" s="484"/>
      <c r="K66" s="206"/>
      <c r="L66" s="206"/>
      <c r="M66" s="206"/>
      <c r="N66" s="206"/>
      <c r="O66" s="206"/>
      <c r="P66" s="104"/>
      <c r="Q66" s="104"/>
      <c r="R66" s="104"/>
      <c r="S66" s="104"/>
      <c r="T66" s="484"/>
      <c r="U66" s="234"/>
      <c r="W66" s="432">
        <f t="shared" si="10"/>
        <v>0</v>
      </c>
      <c r="AG66" s="433" t="s">
        <v>60</v>
      </c>
      <c r="AH66" s="434" t="s">
        <v>60</v>
      </c>
      <c r="AI66" s="434" t="s">
        <v>60</v>
      </c>
      <c r="AJ66" s="434" t="s">
        <v>60</v>
      </c>
      <c r="AK66" s="434" t="s">
        <v>60</v>
      </c>
      <c r="AL66" s="434" t="s">
        <v>60</v>
      </c>
      <c r="AM66" s="434" t="s">
        <v>60</v>
      </c>
      <c r="AN66" s="434" t="s">
        <v>60</v>
      </c>
      <c r="AO66" s="434" t="s">
        <v>60</v>
      </c>
      <c r="AP66" s="434" t="s">
        <v>60</v>
      </c>
      <c r="AQ66" s="434" t="s">
        <v>60</v>
      </c>
      <c r="AR66" s="434" t="s">
        <v>60</v>
      </c>
      <c r="AS66" s="434" t="s">
        <v>61</v>
      </c>
      <c r="AT66" s="434" t="s">
        <v>61</v>
      </c>
      <c r="AU66" s="434" t="s">
        <v>61</v>
      </c>
      <c r="AV66" s="434" t="s">
        <v>60</v>
      </c>
      <c r="AW66" s="434" t="s">
        <v>60</v>
      </c>
      <c r="AX66" s="434" t="s">
        <v>60</v>
      </c>
    </row>
    <row r="67" spans="2:50" s="61" customFormat="1" ht="13.5" thickBot="1" x14ac:dyDescent="0.25">
      <c r="B67" s="266" t="s">
        <v>64</v>
      </c>
      <c r="C67" s="470"/>
      <c r="D67" s="228">
        <f t="shared" si="14"/>
        <v>0</v>
      </c>
      <c r="E67" s="484"/>
      <c r="F67" s="556"/>
      <c r="G67" s="495"/>
      <c r="H67" s="70"/>
      <c r="I67" s="70">
        <f>F67</f>
        <v>0</v>
      </c>
      <c r="J67" s="484"/>
      <c r="K67" s="206"/>
      <c r="L67" s="206"/>
      <c r="M67" s="206"/>
      <c r="N67" s="206"/>
      <c r="O67" s="206"/>
      <c r="P67" s="206"/>
      <c r="Q67" s="206"/>
      <c r="R67" s="206"/>
      <c r="S67" s="206"/>
      <c r="T67" s="484"/>
      <c r="U67" s="235"/>
      <c r="W67" s="440">
        <f t="shared" si="10"/>
        <v>0</v>
      </c>
      <c r="AG67" s="433" t="s">
        <v>61</v>
      </c>
      <c r="AH67" s="434" t="s">
        <v>61</v>
      </c>
      <c r="AI67" s="434" t="s">
        <v>61</v>
      </c>
      <c r="AJ67" s="434" t="s">
        <v>61</v>
      </c>
      <c r="AK67" s="434" t="s">
        <v>61</v>
      </c>
      <c r="AL67" s="434" t="s">
        <v>61</v>
      </c>
      <c r="AM67" s="434" t="s">
        <v>61</v>
      </c>
      <c r="AN67" s="434" t="s">
        <v>61</v>
      </c>
      <c r="AO67" s="434" t="s">
        <v>60</v>
      </c>
      <c r="AP67" s="434" t="s">
        <v>61</v>
      </c>
      <c r="AQ67" s="434" t="s">
        <v>61</v>
      </c>
      <c r="AR67" s="434" t="s">
        <v>61</v>
      </c>
      <c r="AS67" s="434" t="s">
        <v>60</v>
      </c>
      <c r="AT67" s="434" t="s">
        <v>61</v>
      </c>
      <c r="AU67" s="434" t="s">
        <v>61</v>
      </c>
      <c r="AV67" s="434" t="s">
        <v>61</v>
      </c>
      <c r="AW67" s="434" t="s">
        <v>61</v>
      </c>
      <c r="AX67" s="434" t="s">
        <v>61</v>
      </c>
    </row>
    <row r="68" spans="2:50" s="61" customFormat="1" ht="13.5" hidden="1" thickBot="1" x14ac:dyDescent="0.25">
      <c r="B68" s="266" t="s">
        <v>147</v>
      </c>
      <c r="C68" s="585"/>
      <c r="D68" s="228">
        <f t="shared" si="14"/>
        <v>0</v>
      </c>
      <c r="E68" s="484"/>
      <c r="F68" s="593"/>
      <c r="G68" s="495"/>
      <c r="H68" s="493"/>
      <c r="I68" s="493">
        <f>F68</f>
        <v>0</v>
      </c>
      <c r="J68" s="484"/>
      <c r="K68" s="205"/>
      <c r="L68" s="206"/>
      <c r="M68" s="205"/>
      <c r="N68" s="205"/>
      <c r="O68" s="205"/>
      <c r="P68" s="103"/>
      <c r="Q68" s="104"/>
      <c r="R68" s="103"/>
      <c r="S68" s="103"/>
      <c r="T68" s="484"/>
      <c r="U68" s="605"/>
      <c r="W68" s="505">
        <f t="shared" si="10"/>
        <v>0</v>
      </c>
      <c r="AG68" s="433" t="s">
        <v>60</v>
      </c>
      <c r="AH68" s="434" t="s">
        <v>60</v>
      </c>
      <c r="AI68" s="434" t="s">
        <v>61</v>
      </c>
      <c r="AJ68" s="434" t="s">
        <v>61</v>
      </c>
      <c r="AK68" s="434" t="s">
        <v>60</v>
      </c>
      <c r="AL68" s="434" t="s">
        <v>61</v>
      </c>
      <c r="AM68" s="434" t="s">
        <v>60</v>
      </c>
      <c r="AN68" s="434" t="s">
        <v>60</v>
      </c>
      <c r="AO68" s="434" t="s">
        <v>61</v>
      </c>
      <c r="AP68" s="434" t="s">
        <v>60</v>
      </c>
      <c r="AQ68" s="434" t="s">
        <v>60</v>
      </c>
      <c r="AR68" s="434" t="s">
        <v>61</v>
      </c>
      <c r="AS68" s="434" t="s">
        <v>61</v>
      </c>
      <c r="AT68" s="434" t="s">
        <v>61</v>
      </c>
      <c r="AU68" s="434" t="s">
        <v>61</v>
      </c>
      <c r="AV68" s="434" t="s">
        <v>61</v>
      </c>
      <c r="AW68" s="434" t="s">
        <v>60</v>
      </c>
      <c r="AX68" s="434" t="s">
        <v>60</v>
      </c>
    </row>
    <row r="69" spans="2:50" s="61" customFormat="1" ht="13.5" thickBot="1" x14ac:dyDescent="0.25">
      <c r="B69" s="423"/>
      <c r="C69" s="506"/>
      <c r="D69" s="506"/>
      <c r="E69" s="507"/>
      <c r="F69" s="508"/>
      <c r="G69" s="507"/>
      <c r="H69" s="509"/>
      <c r="I69" s="509"/>
      <c r="J69" s="507"/>
      <c r="K69" s="510"/>
      <c r="L69" s="510"/>
      <c r="M69" s="510"/>
      <c r="N69" s="510"/>
      <c r="O69" s="510"/>
      <c r="P69" s="510"/>
      <c r="Q69" s="510"/>
      <c r="R69" s="510"/>
      <c r="S69" s="510"/>
      <c r="T69" s="507"/>
      <c r="U69" s="101"/>
      <c r="W69" s="481"/>
      <c r="AG69" s="433" t="s">
        <v>60</v>
      </c>
      <c r="AH69" s="434" t="s">
        <v>60</v>
      </c>
      <c r="AI69" s="434" t="s">
        <v>60</v>
      </c>
      <c r="AJ69" s="434" t="s">
        <v>60</v>
      </c>
      <c r="AK69" s="434" t="s">
        <v>60</v>
      </c>
      <c r="AL69" s="434" t="s">
        <v>60</v>
      </c>
      <c r="AM69" s="434" t="s">
        <v>60</v>
      </c>
      <c r="AN69" s="434" t="s">
        <v>60</v>
      </c>
      <c r="AO69" s="434" t="s">
        <v>60</v>
      </c>
      <c r="AP69" s="434" t="s">
        <v>60</v>
      </c>
      <c r="AQ69" s="434" t="s">
        <v>60</v>
      </c>
      <c r="AR69" s="434" t="s">
        <v>61</v>
      </c>
      <c r="AS69" s="434" t="s">
        <v>60</v>
      </c>
      <c r="AT69" s="434" t="s">
        <v>61</v>
      </c>
      <c r="AU69" s="434" t="s">
        <v>61</v>
      </c>
      <c r="AV69" s="434" t="s">
        <v>61</v>
      </c>
      <c r="AW69" s="434" t="s">
        <v>61</v>
      </c>
      <c r="AX69" s="434" t="s">
        <v>61</v>
      </c>
    </row>
    <row r="70" spans="2:50" s="61" customFormat="1" ht="13.5" thickBot="1" x14ac:dyDescent="0.25">
      <c r="B70" s="18" t="s">
        <v>54</v>
      </c>
      <c r="C70" s="46">
        <f>SUM(C71:C75)</f>
        <v>0</v>
      </c>
      <c r="D70" s="46">
        <f t="shared" ref="D70:D75" si="15">IFERROR(C70/$AC$1,0)</f>
        <v>0</v>
      </c>
      <c r="E70" s="26"/>
      <c r="F70" s="40">
        <f>SUM(F71:F75)</f>
        <v>0</v>
      </c>
      <c r="G70" s="26"/>
      <c r="H70" s="40">
        <f>SUM(H71:H75)</f>
        <v>0</v>
      </c>
      <c r="I70" s="40">
        <f>SUM(I71:I75)</f>
        <v>0</v>
      </c>
      <c r="J70" s="26"/>
      <c r="K70" s="207"/>
      <c r="L70" s="207"/>
      <c r="M70" s="207"/>
      <c r="N70" s="207"/>
      <c r="O70" s="207"/>
      <c r="P70" s="207"/>
      <c r="Q70" s="207"/>
      <c r="R70" s="207"/>
      <c r="S70" s="207"/>
      <c r="T70" s="26"/>
      <c r="U70" s="631" t="s">
        <v>352</v>
      </c>
      <c r="W70" s="41">
        <f t="shared" ref="W70:W73" si="16">IFERROR(F70/D70,0)</f>
        <v>0</v>
      </c>
      <c r="AG70" s="433" t="s">
        <v>61</v>
      </c>
      <c r="AH70" s="434" t="s">
        <v>61</v>
      </c>
      <c r="AI70" s="434" t="s">
        <v>61</v>
      </c>
      <c r="AJ70" s="434" t="s">
        <v>61</v>
      </c>
      <c r="AK70" s="434" t="s">
        <v>61</v>
      </c>
      <c r="AL70" s="434" t="s">
        <v>61</v>
      </c>
      <c r="AM70" s="434" t="s">
        <v>61</v>
      </c>
      <c r="AN70" s="434" t="s">
        <v>61</v>
      </c>
      <c r="AO70" s="434" t="s">
        <v>60</v>
      </c>
      <c r="AP70" s="434" t="s">
        <v>61</v>
      </c>
      <c r="AQ70" s="434" t="s">
        <v>61</v>
      </c>
      <c r="AR70" s="434" t="s">
        <v>61</v>
      </c>
      <c r="AS70" s="434" t="s">
        <v>60</v>
      </c>
      <c r="AT70" s="434" t="s">
        <v>61</v>
      </c>
      <c r="AU70" s="434" t="s">
        <v>61</v>
      </c>
      <c r="AV70" s="434" t="s">
        <v>61</v>
      </c>
      <c r="AW70" s="434" t="s">
        <v>61</v>
      </c>
      <c r="AX70" s="434" t="s">
        <v>61</v>
      </c>
    </row>
    <row r="71" spans="2:50" s="61" customFormat="1" ht="12.75" x14ac:dyDescent="0.2">
      <c r="B71" s="405" t="s">
        <v>342</v>
      </c>
      <c r="C71" s="511"/>
      <c r="D71" s="512">
        <f t="shared" si="15"/>
        <v>0</v>
      </c>
      <c r="E71" s="484"/>
      <c r="F71" s="188"/>
      <c r="G71" s="495"/>
      <c r="H71" s="485"/>
      <c r="I71" s="485">
        <f>F71</f>
        <v>0</v>
      </c>
      <c r="J71" s="484"/>
      <c r="K71" s="206"/>
      <c r="L71" s="206"/>
      <c r="M71" s="206"/>
      <c r="N71" s="206"/>
      <c r="O71" s="206"/>
      <c r="P71" s="206"/>
      <c r="Q71" s="206"/>
      <c r="R71" s="206"/>
      <c r="S71" s="206"/>
      <c r="T71" s="484"/>
      <c r="U71" s="233"/>
      <c r="W71" s="74">
        <f t="shared" si="16"/>
        <v>0</v>
      </c>
      <c r="AG71" s="433" t="s">
        <v>61</v>
      </c>
      <c r="AH71" s="434" t="s">
        <v>61</v>
      </c>
      <c r="AI71" s="434" t="s">
        <v>61</v>
      </c>
      <c r="AJ71" s="434" t="s">
        <v>61</v>
      </c>
      <c r="AK71" s="434" t="s">
        <v>61</v>
      </c>
      <c r="AL71" s="434" t="s">
        <v>61</v>
      </c>
      <c r="AM71" s="434" t="s">
        <v>61</v>
      </c>
      <c r="AN71" s="434" t="s">
        <v>61</v>
      </c>
      <c r="AO71" s="434" t="s">
        <v>60</v>
      </c>
      <c r="AP71" s="434" t="s">
        <v>61</v>
      </c>
      <c r="AQ71" s="434" t="s">
        <v>61</v>
      </c>
      <c r="AR71" s="434" t="s">
        <v>61</v>
      </c>
      <c r="AS71" s="434" t="s">
        <v>60</v>
      </c>
      <c r="AT71" s="434" t="s">
        <v>61</v>
      </c>
      <c r="AU71" s="434" t="s">
        <v>61</v>
      </c>
      <c r="AV71" s="434" t="s">
        <v>61</v>
      </c>
      <c r="AW71" s="434" t="s">
        <v>61</v>
      </c>
      <c r="AX71" s="434" t="s">
        <v>61</v>
      </c>
    </row>
    <row r="72" spans="2:50" s="61" customFormat="1" ht="12.75" x14ac:dyDescent="0.2">
      <c r="B72" s="76" t="s">
        <v>343</v>
      </c>
      <c r="C72" s="486"/>
      <c r="D72" s="487">
        <f t="shared" si="15"/>
        <v>0</v>
      </c>
      <c r="E72" s="484"/>
      <c r="F72" s="557"/>
      <c r="G72" s="495"/>
      <c r="H72" s="488"/>
      <c r="I72" s="488">
        <f>F72</f>
        <v>0</v>
      </c>
      <c r="J72" s="484"/>
      <c r="K72" s="206"/>
      <c r="L72" s="206"/>
      <c r="M72" s="206"/>
      <c r="N72" s="206"/>
      <c r="O72" s="206"/>
      <c r="P72" s="206"/>
      <c r="Q72" s="206"/>
      <c r="R72" s="206"/>
      <c r="S72" s="206"/>
      <c r="T72" s="484"/>
      <c r="U72" s="234"/>
      <c r="W72" s="71">
        <f t="shared" si="16"/>
        <v>0</v>
      </c>
      <c r="AG72" s="433" t="s">
        <v>61</v>
      </c>
      <c r="AH72" s="434" t="s">
        <v>61</v>
      </c>
      <c r="AI72" s="434" t="s">
        <v>61</v>
      </c>
      <c r="AJ72" s="434" t="s">
        <v>61</v>
      </c>
      <c r="AK72" s="434" t="s">
        <v>61</v>
      </c>
      <c r="AL72" s="434" t="s">
        <v>61</v>
      </c>
      <c r="AM72" s="434" t="s">
        <v>61</v>
      </c>
      <c r="AN72" s="434" t="s">
        <v>61</v>
      </c>
      <c r="AO72" s="434" t="s">
        <v>60</v>
      </c>
      <c r="AP72" s="434" t="s">
        <v>61</v>
      </c>
      <c r="AQ72" s="434" t="s">
        <v>61</v>
      </c>
      <c r="AR72" s="434" t="s">
        <v>61</v>
      </c>
      <c r="AS72" s="434" t="s">
        <v>61</v>
      </c>
      <c r="AT72" s="434" t="s">
        <v>61</v>
      </c>
      <c r="AU72" s="434" t="s">
        <v>61</v>
      </c>
      <c r="AV72" s="434" t="s">
        <v>61</v>
      </c>
      <c r="AW72" s="434" t="s">
        <v>61</v>
      </c>
      <c r="AX72" s="434" t="s">
        <v>61</v>
      </c>
    </row>
    <row r="73" spans="2:50" s="61" customFormat="1" ht="12.75" x14ac:dyDescent="0.2">
      <c r="B73" s="50" t="s">
        <v>344</v>
      </c>
      <c r="C73" s="67"/>
      <c r="D73" s="193">
        <f t="shared" si="15"/>
        <v>0</v>
      </c>
      <c r="E73" s="484"/>
      <c r="F73" s="189"/>
      <c r="G73" s="495"/>
      <c r="H73" s="70"/>
      <c r="I73" s="488">
        <f t="shared" ref="I73:I74" si="17">F73</f>
        <v>0</v>
      </c>
      <c r="J73" s="484"/>
      <c r="K73" s="206"/>
      <c r="L73" s="206"/>
      <c r="M73" s="206"/>
      <c r="N73" s="206"/>
      <c r="O73" s="206"/>
      <c r="P73" s="206"/>
      <c r="Q73" s="206"/>
      <c r="R73" s="206"/>
      <c r="S73" s="206"/>
      <c r="T73" s="484"/>
      <c r="U73" s="236"/>
      <c r="W73" s="432">
        <f t="shared" si="16"/>
        <v>0</v>
      </c>
      <c r="AG73" s="433" t="s">
        <v>61</v>
      </c>
      <c r="AH73" s="434" t="s">
        <v>61</v>
      </c>
      <c r="AI73" s="434" t="s">
        <v>61</v>
      </c>
      <c r="AJ73" s="434" t="s">
        <v>61</v>
      </c>
      <c r="AK73" s="434" t="s">
        <v>61</v>
      </c>
      <c r="AL73" s="434" t="s">
        <v>61</v>
      </c>
      <c r="AM73" s="434" t="s">
        <v>61</v>
      </c>
      <c r="AN73" s="434" t="s">
        <v>61</v>
      </c>
      <c r="AO73" s="434" t="s">
        <v>60</v>
      </c>
      <c r="AP73" s="434" t="s">
        <v>61</v>
      </c>
      <c r="AQ73" s="434" t="s">
        <v>61</v>
      </c>
      <c r="AR73" s="434" t="s">
        <v>61</v>
      </c>
      <c r="AS73" s="434" t="s">
        <v>60</v>
      </c>
      <c r="AT73" s="434" t="s">
        <v>61</v>
      </c>
      <c r="AU73" s="434" t="s">
        <v>61</v>
      </c>
      <c r="AV73" s="434" t="s">
        <v>61</v>
      </c>
      <c r="AW73" s="434" t="s">
        <v>61</v>
      </c>
      <c r="AX73" s="434" t="s">
        <v>61</v>
      </c>
    </row>
    <row r="74" spans="2:50" s="61" customFormat="1" ht="12.75" x14ac:dyDescent="0.2">
      <c r="B74" s="51" t="s">
        <v>345</v>
      </c>
      <c r="C74" s="472"/>
      <c r="D74" s="193">
        <f t="shared" si="15"/>
        <v>0</v>
      </c>
      <c r="E74" s="484"/>
      <c r="F74" s="558"/>
      <c r="G74" s="495"/>
      <c r="H74" s="70"/>
      <c r="I74" s="488">
        <f t="shared" si="17"/>
        <v>0</v>
      </c>
      <c r="J74" s="484"/>
      <c r="K74" s="206"/>
      <c r="L74" s="206"/>
      <c r="M74" s="206"/>
      <c r="N74" s="206"/>
      <c r="O74" s="206"/>
      <c r="P74" s="206"/>
      <c r="Q74" s="206"/>
      <c r="R74" s="206"/>
      <c r="S74" s="206"/>
      <c r="T74" s="484"/>
      <c r="U74" s="236"/>
      <c r="W74" s="432">
        <f>IFERROR(F74/D74,0)</f>
        <v>0</v>
      </c>
      <c r="AG74" s="433" t="s">
        <v>61</v>
      </c>
      <c r="AH74" s="434" t="s">
        <v>61</v>
      </c>
      <c r="AI74" s="434" t="s">
        <v>61</v>
      </c>
      <c r="AJ74" s="434" t="s">
        <v>61</v>
      </c>
      <c r="AK74" s="434" t="s">
        <v>61</v>
      </c>
      <c r="AL74" s="434" t="s">
        <v>61</v>
      </c>
      <c r="AM74" s="434" t="s">
        <v>61</v>
      </c>
      <c r="AN74" s="434" t="s">
        <v>61</v>
      </c>
      <c r="AO74" s="434" t="s">
        <v>60</v>
      </c>
      <c r="AP74" s="434" t="s">
        <v>61</v>
      </c>
      <c r="AQ74" s="434" t="s">
        <v>61</v>
      </c>
      <c r="AR74" s="434" t="s">
        <v>61</v>
      </c>
      <c r="AS74" s="434" t="s">
        <v>61</v>
      </c>
      <c r="AT74" s="434" t="s">
        <v>61</v>
      </c>
      <c r="AU74" s="434" t="s">
        <v>61</v>
      </c>
      <c r="AV74" s="434" t="s">
        <v>61</v>
      </c>
      <c r="AW74" s="434" t="s">
        <v>61</v>
      </c>
      <c r="AX74" s="434" t="s">
        <v>61</v>
      </c>
    </row>
    <row r="75" spans="2:50" s="61" customFormat="1" ht="13.5" thickBot="1" x14ac:dyDescent="0.25">
      <c r="B75" s="36" t="s">
        <v>346</v>
      </c>
      <c r="C75" s="68"/>
      <c r="D75" s="197">
        <f t="shared" si="15"/>
        <v>0</v>
      </c>
      <c r="E75" s="484"/>
      <c r="F75" s="190"/>
      <c r="G75" s="495"/>
      <c r="H75" s="493"/>
      <c r="I75" s="493">
        <f>F75</f>
        <v>0</v>
      </c>
      <c r="J75" s="484"/>
      <c r="K75" s="206"/>
      <c r="L75" s="206"/>
      <c r="M75" s="206"/>
      <c r="N75" s="206"/>
      <c r="O75" s="206"/>
      <c r="P75" s="206"/>
      <c r="Q75" s="206"/>
      <c r="R75" s="206"/>
      <c r="S75" s="206"/>
      <c r="T75" s="484"/>
      <c r="U75" s="235"/>
      <c r="W75" s="440">
        <f>IFERROR(F75/D75,0)</f>
        <v>0</v>
      </c>
      <c r="AG75" s="433" t="s">
        <v>61</v>
      </c>
      <c r="AH75" s="434" t="s">
        <v>61</v>
      </c>
      <c r="AI75" s="434" t="s">
        <v>61</v>
      </c>
      <c r="AJ75" s="434" t="s">
        <v>61</v>
      </c>
      <c r="AK75" s="434" t="s">
        <v>61</v>
      </c>
      <c r="AL75" s="434" t="s">
        <v>61</v>
      </c>
      <c r="AM75" s="434" t="s">
        <v>61</v>
      </c>
      <c r="AN75" s="434" t="s">
        <v>61</v>
      </c>
      <c r="AO75" s="434" t="s">
        <v>60</v>
      </c>
      <c r="AP75" s="434" t="s">
        <v>61</v>
      </c>
      <c r="AQ75" s="434" t="s">
        <v>61</v>
      </c>
      <c r="AR75" s="434" t="s">
        <v>61</v>
      </c>
      <c r="AS75" s="434" t="s">
        <v>61</v>
      </c>
      <c r="AT75" s="434" t="s">
        <v>61</v>
      </c>
      <c r="AU75" s="434" t="s">
        <v>61</v>
      </c>
      <c r="AV75" s="434" t="s">
        <v>61</v>
      </c>
      <c r="AW75" s="434" t="s">
        <v>61</v>
      </c>
      <c r="AX75" s="434" t="s">
        <v>61</v>
      </c>
    </row>
    <row r="76" spans="2:50" s="61" customFormat="1" ht="13.5" thickBot="1" x14ac:dyDescent="0.25">
      <c r="B76" s="423"/>
      <c r="C76" s="506"/>
      <c r="D76" s="506"/>
      <c r="E76" s="507"/>
      <c r="F76" s="508"/>
      <c r="G76" s="507"/>
      <c r="H76" s="509"/>
      <c r="I76" s="509"/>
      <c r="J76" s="507"/>
      <c r="K76" s="510"/>
      <c r="L76" s="510"/>
      <c r="M76" s="510"/>
      <c r="N76" s="510"/>
      <c r="O76" s="510"/>
      <c r="P76" s="510"/>
      <c r="Q76" s="510"/>
      <c r="R76" s="510"/>
      <c r="S76" s="510"/>
      <c r="T76" s="507"/>
      <c r="U76" s="101"/>
      <c r="W76" s="481"/>
      <c r="AG76" s="433" t="s">
        <v>61</v>
      </c>
      <c r="AH76" s="434" t="s">
        <v>61</v>
      </c>
      <c r="AI76" s="434" t="s">
        <v>61</v>
      </c>
      <c r="AJ76" s="434" t="s">
        <v>61</v>
      </c>
      <c r="AK76" s="434" t="s">
        <v>61</v>
      </c>
      <c r="AL76" s="434" t="s">
        <v>61</v>
      </c>
      <c r="AM76" s="434" t="s">
        <v>61</v>
      </c>
      <c r="AN76" s="434" t="s">
        <v>61</v>
      </c>
      <c r="AO76" s="434" t="s">
        <v>60</v>
      </c>
      <c r="AP76" s="434" t="s">
        <v>61</v>
      </c>
      <c r="AQ76" s="434" t="s">
        <v>61</v>
      </c>
      <c r="AR76" s="434" t="s">
        <v>60</v>
      </c>
      <c r="AS76" s="434" t="s">
        <v>60</v>
      </c>
      <c r="AT76" s="434" t="s">
        <v>60</v>
      </c>
      <c r="AU76" s="434" t="s">
        <v>60</v>
      </c>
      <c r="AV76" s="434" t="s">
        <v>60</v>
      </c>
      <c r="AW76" s="434" t="s">
        <v>60</v>
      </c>
      <c r="AX76" s="434" t="s">
        <v>60</v>
      </c>
    </row>
    <row r="77" spans="2:50" s="61" customFormat="1" ht="13.5" thickBot="1" x14ac:dyDescent="0.25">
      <c r="B77" s="18" t="s">
        <v>15</v>
      </c>
      <c r="C77" s="46">
        <f>SUM(C78:C82)</f>
        <v>0</v>
      </c>
      <c r="D77" s="46">
        <f t="shared" ref="D77:D82" si="18">IFERROR(C77/$AC$1,0)</f>
        <v>0</v>
      </c>
      <c r="E77" s="26"/>
      <c r="F77" s="40">
        <f>SUM(F78:F82)</f>
        <v>0</v>
      </c>
      <c r="G77" s="29"/>
      <c r="H77" s="40">
        <f t="shared" ref="H77:I77" si="19">SUM(H78:H82)</f>
        <v>0</v>
      </c>
      <c r="I77" s="40">
        <f t="shared" si="19"/>
        <v>0</v>
      </c>
      <c r="J77" s="26"/>
      <c r="K77" s="207"/>
      <c r="L77" s="207"/>
      <c r="M77" s="207"/>
      <c r="N77" s="207"/>
      <c r="O77" s="207"/>
      <c r="P77" s="46">
        <f>SUM(P78:P82)</f>
        <v>0</v>
      </c>
      <c r="Q77" s="46">
        <f>IFERROR(P77/$AC$1,0)</f>
        <v>0</v>
      </c>
      <c r="R77" s="207"/>
      <c r="S77" s="40">
        <f>SUM(S78:S82)</f>
        <v>0</v>
      </c>
      <c r="T77" s="26"/>
      <c r="U77" s="631" t="s">
        <v>352</v>
      </c>
      <c r="W77" s="41">
        <f t="shared" si="10"/>
        <v>0</v>
      </c>
      <c r="AG77" s="433" t="s">
        <v>60</v>
      </c>
      <c r="AH77" s="434" t="s">
        <v>60</v>
      </c>
      <c r="AI77" s="434" t="s">
        <v>60</v>
      </c>
      <c r="AJ77" s="434" t="s">
        <v>60</v>
      </c>
      <c r="AK77" s="434" t="s">
        <v>60</v>
      </c>
      <c r="AL77" s="434" t="s">
        <v>60</v>
      </c>
      <c r="AM77" s="434" t="s">
        <v>60</v>
      </c>
      <c r="AN77" s="434" t="s">
        <v>60</v>
      </c>
      <c r="AO77" s="434" t="s">
        <v>60</v>
      </c>
      <c r="AP77" s="434" t="s">
        <v>60</v>
      </c>
      <c r="AQ77" s="434" t="s">
        <v>60</v>
      </c>
      <c r="AR77" s="434" t="s">
        <v>60</v>
      </c>
      <c r="AS77" s="434" t="s">
        <v>60</v>
      </c>
      <c r="AT77" s="434" t="s">
        <v>60</v>
      </c>
      <c r="AU77" s="434" t="s">
        <v>60</v>
      </c>
      <c r="AV77" s="434" t="s">
        <v>61</v>
      </c>
      <c r="AW77" s="434" t="s">
        <v>60</v>
      </c>
      <c r="AX77" s="434" t="s">
        <v>60</v>
      </c>
    </row>
    <row r="78" spans="2:50" s="61" customFormat="1" ht="12.75" x14ac:dyDescent="0.2">
      <c r="B78" s="405" t="s">
        <v>44</v>
      </c>
      <c r="C78" s="511"/>
      <c r="D78" s="512">
        <f t="shared" si="18"/>
        <v>0</v>
      </c>
      <c r="E78" s="484"/>
      <c r="F78" s="188"/>
      <c r="G78" s="495"/>
      <c r="H78" s="485"/>
      <c r="I78" s="485">
        <f>F78</f>
        <v>0</v>
      </c>
      <c r="J78" s="484"/>
      <c r="K78" s="206"/>
      <c r="L78" s="206"/>
      <c r="M78" s="206"/>
      <c r="N78" s="206"/>
      <c r="O78" s="206"/>
      <c r="P78" s="206"/>
      <c r="Q78" s="206"/>
      <c r="R78" s="206"/>
      <c r="S78" s="206"/>
      <c r="T78" s="484"/>
      <c r="U78" s="233"/>
      <c r="W78" s="74">
        <f t="shared" si="10"/>
        <v>0</v>
      </c>
      <c r="AG78" s="433" t="s">
        <v>60</v>
      </c>
      <c r="AH78" s="434" t="s">
        <v>60</v>
      </c>
      <c r="AI78" s="434" t="s">
        <v>60</v>
      </c>
      <c r="AJ78" s="434" t="s">
        <v>60</v>
      </c>
      <c r="AK78" s="434" t="s">
        <v>60</v>
      </c>
      <c r="AL78" s="434" t="s">
        <v>60</v>
      </c>
      <c r="AM78" s="434" t="s">
        <v>60</v>
      </c>
      <c r="AN78" s="434" t="s">
        <v>60</v>
      </c>
      <c r="AO78" s="434" t="s">
        <v>60</v>
      </c>
      <c r="AP78" s="434" t="s">
        <v>60</v>
      </c>
      <c r="AQ78" s="434" t="s">
        <v>60</v>
      </c>
      <c r="AR78" s="434" t="s">
        <v>60</v>
      </c>
      <c r="AS78" s="434" t="s">
        <v>60</v>
      </c>
      <c r="AT78" s="434" t="s">
        <v>60</v>
      </c>
      <c r="AU78" s="434" t="s">
        <v>61</v>
      </c>
      <c r="AV78" s="434" t="s">
        <v>61</v>
      </c>
      <c r="AW78" s="434" t="s">
        <v>60</v>
      </c>
      <c r="AX78" s="434" t="s">
        <v>60</v>
      </c>
    </row>
    <row r="79" spans="2:50" s="61" customFormat="1" ht="12.75" x14ac:dyDescent="0.2">
      <c r="B79" s="51" t="s">
        <v>11</v>
      </c>
      <c r="C79" s="472"/>
      <c r="D79" s="452">
        <f t="shared" si="18"/>
        <v>0</v>
      </c>
      <c r="E79" s="484"/>
      <c r="F79" s="558"/>
      <c r="G79" s="495"/>
      <c r="H79" s="70"/>
      <c r="I79" s="70">
        <f>F79</f>
        <v>0</v>
      </c>
      <c r="J79" s="484"/>
      <c r="K79" s="206"/>
      <c r="L79" s="206"/>
      <c r="M79" s="206"/>
      <c r="N79" s="206"/>
      <c r="O79" s="206"/>
      <c r="P79" s="206"/>
      <c r="Q79" s="206"/>
      <c r="R79" s="206"/>
      <c r="S79" s="206"/>
      <c r="T79" s="484"/>
      <c r="U79" s="269"/>
      <c r="W79" s="432">
        <f t="shared" si="10"/>
        <v>0</v>
      </c>
      <c r="AG79" s="433" t="s">
        <v>60</v>
      </c>
      <c r="AH79" s="434" t="s">
        <v>60</v>
      </c>
      <c r="AI79" s="434" t="s">
        <v>60</v>
      </c>
      <c r="AJ79" s="434" t="s">
        <v>60</v>
      </c>
      <c r="AK79" s="434" t="s">
        <v>60</v>
      </c>
      <c r="AL79" s="434" t="s">
        <v>60</v>
      </c>
      <c r="AM79" s="434" t="s">
        <v>60</v>
      </c>
      <c r="AN79" s="434" t="s">
        <v>60</v>
      </c>
      <c r="AO79" s="434" t="s">
        <v>60</v>
      </c>
      <c r="AP79" s="434" t="s">
        <v>60</v>
      </c>
      <c r="AQ79" s="434" t="s">
        <v>60</v>
      </c>
      <c r="AR79" s="434" t="s">
        <v>60</v>
      </c>
      <c r="AS79" s="434" t="s">
        <v>61</v>
      </c>
      <c r="AT79" s="434" t="s">
        <v>61</v>
      </c>
      <c r="AU79" s="434" t="s">
        <v>61</v>
      </c>
      <c r="AV79" s="434" t="s">
        <v>61</v>
      </c>
      <c r="AW79" s="434" t="s">
        <v>61</v>
      </c>
      <c r="AX79" s="434" t="s">
        <v>61</v>
      </c>
    </row>
    <row r="80" spans="2:50" s="61" customFormat="1" ht="13.5" thickBot="1" x14ac:dyDescent="0.25">
      <c r="B80" s="268" t="s">
        <v>347</v>
      </c>
      <c r="C80" s="262"/>
      <c r="D80" s="474">
        <f t="shared" si="18"/>
        <v>0</v>
      </c>
      <c r="E80" s="484"/>
      <c r="F80" s="553"/>
      <c r="G80" s="495"/>
      <c r="H80" s="70"/>
      <c r="I80" s="70">
        <f>F80</f>
        <v>0</v>
      </c>
      <c r="J80" s="484"/>
      <c r="K80" s="206"/>
      <c r="L80" s="206"/>
      <c r="M80" s="206"/>
      <c r="N80" s="206"/>
      <c r="O80" s="206"/>
      <c r="P80" s="206"/>
      <c r="Q80" s="206"/>
      <c r="R80" s="206"/>
      <c r="S80" s="206"/>
      <c r="T80" s="484"/>
      <c r="U80" s="261"/>
      <c r="W80" s="432">
        <f t="shared" si="10"/>
        <v>0</v>
      </c>
      <c r="AG80" s="433" t="s">
        <v>60</v>
      </c>
      <c r="AH80" s="434" t="s">
        <v>60</v>
      </c>
      <c r="AI80" s="434" t="s">
        <v>60</v>
      </c>
      <c r="AJ80" s="434" t="s">
        <v>60</v>
      </c>
      <c r="AK80" s="434" t="s">
        <v>60</v>
      </c>
      <c r="AL80" s="434" t="s">
        <v>60</v>
      </c>
      <c r="AM80" s="434" t="s">
        <v>60</v>
      </c>
      <c r="AN80" s="434" t="s">
        <v>60</v>
      </c>
      <c r="AO80" s="434" t="s">
        <v>60</v>
      </c>
      <c r="AP80" s="434" t="s">
        <v>60</v>
      </c>
      <c r="AQ80" s="434" t="s">
        <v>60</v>
      </c>
      <c r="AR80" s="434" t="s">
        <v>60</v>
      </c>
      <c r="AS80" s="434" t="s">
        <v>61</v>
      </c>
      <c r="AT80" s="434" t="s">
        <v>60</v>
      </c>
      <c r="AU80" s="434" t="s">
        <v>61</v>
      </c>
      <c r="AV80" s="434" t="s">
        <v>61</v>
      </c>
      <c r="AW80" s="434" t="s">
        <v>60</v>
      </c>
      <c r="AX80" s="434" t="s">
        <v>60</v>
      </c>
    </row>
    <row r="81" spans="2:50" s="61" customFormat="1" ht="13.5" hidden="1" thickBot="1" x14ac:dyDescent="0.25">
      <c r="B81" s="60" t="s">
        <v>348</v>
      </c>
      <c r="C81" s="581"/>
      <c r="D81" s="491">
        <f t="shared" si="18"/>
        <v>0</v>
      </c>
      <c r="E81" s="484"/>
      <c r="F81" s="592"/>
      <c r="G81" s="495"/>
      <c r="H81" s="79"/>
      <c r="I81" s="79">
        <f>F81</f>
        <v>0</v>
      </c>
      <c r="J81" s="484"/>
      <c r="K81" s="205"/>
      <c r="L81" s="206"/>
      <c r="M81" s="205"/>
      <c r="N81" s="205"/>
      <c r="O81" s="205"/>
      <c r="P81" s="205"/>
      <c r="Q81" s="206"/>
      <c r="R81" s="205"/>
      <c r="S81" s="205"/>
      <c r="T81" s="484"/>
      <c r="U81" s="575"/>
      <c r="W81" s="79">
        <f t="shared" si="10"/>
        <v>0</v>
      </c>
      <c r="AG81" s="433" t="s">
        <v>61</v>
      </c>
      <c r="AH81" s="434" t="s">
        <v>61</v>
      </c>
      <c r="AI81" s="434" t="s">
        <v>61</v>
      </c>
      <c r="AJ81" s="434" t="s">
        <v>61</v>
      </c>
      <c r="AK81" s="434" t="s">
        <v>61</v>
      </c>
      <c r="AL81" s="434" t="s">
        <v>61</v>
      </c>
      <c r="AM81" s="434" t="s">
        <v>61</v>
      </c>
      <c r="AN81" s="434" t="s">
        <v>61</v>
      </c>
      <c r="AO81" s="434" t="s">
        <v>61</v>
      </c>
      <c r="AP81" s="434" t="s">
        <v>60</v>
      </c>
      <c r="AQ81" s="434" t="s">
        <v>61</v>
      </c>
      <c r="AR81" s="434" t="s">
        <v>61</v>
      </c>
      <c r="AS81" s="434" t="s">
        <v>61</v>
      </c>
      <c r="AT81" s="434" t="s">
        <v>61</v>
      </c>
      <c r="AU81" s="434" t="s">
        <v>61</v>
      </c>
      <c r="AV81" s="434" t="s">
        <v>61</v>
      </c>
      <c r="AW81" s="434" t="s">
        <v>61</v>
      </c>
      <c r="AX81" s="434" t="s">
        <v>61</v>
      </c>
    </row>
    <row r="82" spans="2:50" s="61" customFormat="1" ht="13.5" thickBot="1" x14ac:dyDescent="0.25">
      <c r="B82" s="270" t="s">
        <v>50</v>
      </c>
      <c r="C82" s="439"/>
      <c r="D82" s="492">
        <f t="shared" si="18"/>
        <v>0</v>
      </c>
      <c r="E82" s="484"/>
      <c r="F82" s="550"/>
      <c r="G82" s="495"/>
      <c r="H82" s="493"/>
      <c r="I82" s="493">
        <f>F82</f>
        <v>0</v>
      </c>
      <c r="J82" s="484"/>
      <c r="K82" s="206"/>
      <c r="L82" s="206"/>
      <c r="M82" s="206"/>
      <c r="N82" s="206"/>
      <c r="O82" s="206"/>
      <c r="P82" s="609"/>
      <c r="Q82" s="195">
        <f>IFERROR(P82/$AC$1,0)</f>
        <v>0</v>
      </c>
      <c r="R82" s="206"/>
      <c r="S82" s="610"/>
      <c r="T82" s="484"/>
      <c r="U82" s="259"/>
      <c r="W82" s="440">
        <f t="shared" si="10"/>
        <v>0</v>
      </c>
      <c r="AG82" s="433" t="s">
        <v>60</v>
      </c>
      <c r="AH82" s="434" t="s">
        <v>60</v>
      </c>
      <c r="AI82" s="434" t="s">
        <v>60</v>
      </c>
      <c r="AJ82" s="434" t="s">
        <v>60</v>
      </c>
      <c r="AK82" s="434" t="s">
        <v>60</v>
      </c>
      <c r="AL82" s="434" t="s">
        <v>60</v>
      </c>
      <c r="AM82" s="434" t="s">
        <v>60</v>
      </c>
      <c r="AN82" s="434" t="s">
        <v>60</v>
      </c>
      <c r="AO82" s="434" t="s">
        <v>60</v>
      </c>
      <c r="AP82" s="434" t="s">
        <v>60</v>
      </c>
      <c r="AQ82" s="434" t="s">
        <v>60</v>
      </c>
      <c r="AR82" s="434" t="s">
        <v>60</v>
      </c>
      <c r="AS82" s="434" t="s">
        <v>60</v>
      </c>
      <c r="AT82" s="434" t="s">
        <v>60</v>
      </c>
      <c r="AU82" s="434" t="s">
        <v>60</v>
      </c>
      <c r="AV82" s="434" t="s">
        <v>61</v>
      </c>
      <c r="AW82" s="434" t="s">
        <v>60</v>
      </c>
      <c r="AX82" s="434" t="s">
        <v>60</v>
      </c>
    </row>
    <row r="83" spans="2:50" s="61" customFormat="1" ht="13.5" thickBot="1" x14ac:dyDescent="0.25">
      <c r="B83" s="423"/>
      <c r="C83" s="506"/>
      <c r="D83" s="506"/>
      <c r="E83" s="507"/>
      <c r="F83" s="508"/>
      <c r="G83" s="507"/>
      <c r="H83" s="509"/>
      <c r="I83" s="509"/>
      <c r="J83" s="507"/>
      <c r="K83" s="510"/>
      <c r="L83" s="510"/>
      <c r="M83" s="510"/>
      <c r="N83" s="510"/>
      <c r="O83" s="510"/>
      <c r="P83" s="510"/>
      <c r="Q83" s="510"/>
      <c r="R83" s="510"/>
      <c r="S83" s="510"/>
      <c r="T83" s="507"/>
      <c r="U83" s="101"/>
      <c r="W83" s="494"/>
      <c r="AG83" s="433" t="s">
        <v>60</v>
      </c>
      <c r="AH83" s="434" t="s">
        <v>60</v>
      </c>
      <c r="AI83" s="434" t="s">
        <v>60</v>
      </c>
      <c r="AJ83" s="434" t="s">
        <v>60</v>
      </c>
      <c r="AK83" s="434" t="s">
        <v>60</v>
      </c>
      <c r="AL83" s="434" t="s">
        <v>60</v>
      </c>
      <c r="AM83" s="434" t="s">
        <v>60</v>
      </c>
      <c r="AN83" s="434" t="s">
        <v>60</v>
      </c>
      <c r="AO83" s="434" t="s">
        <v>60</v>
      </c>
      <c r="AP83" s="434" t="s">
        <v>60</v>
      </c>
      <c r="AQ83" s="434" t="s">
        <v>60</v>
      </c>
      <c r="AR83" s="434" t="s">
        <v>60</v>
      </c>
      <c r="AS83" s="434" t="s">
        <v>60</v>
      </c>
      <c r="AT83" s="434" t="s">
        <v>60</v>
      </c>
      <c r="AU83" s="434" t="s">
        <v>61</v>
      </c>
      <c r="AV83" s="434" t="s">
        <v>61</v>
      </c>
      <c r="AW83" s="434" t="s">
        <v>60</v>
      </c>
      <c r="AX83" s="434" t="s">
        <v>60</v>
      </c>
    </row>
    <row r="84" spans="2:50" s="61" customFormat="1" ht="13.5" thickBot="1" x14ac:dyDescent="0.25">
      <c r="B84" s="34" t="s">
        <v>99</v>
      </c>
      <c r="C84" s="44">
        <f>SUM(C86:C136)</f>
        <v>0</v>
      </c>
      <c r="D84" s="44">
        <f>IFERROR(C84/$AC$1,0)</f>
        <v>0</v>
      </c>
      <c r="E84" s="25"/>
      <c r="F84" s="40">
        <f>SUM(F86:F136)</f>
        <v>0</v>
      </c>
      <c r="G84" s="30"/>
      <c r="H84" s="40">
        <f>SUM(H86:H136)</f>
        <v>0</v>
      </c>
      <c r="I84" s="40">
        <f>SUM(I86:I136)</f>
        <v>0</v>
      </c>
      <c r="J84" s="25"/>
      <c r="K84" s="44">
        <f>SUM(K86:K136)</f>
        <v>0</v>
      </c>
      <c r="L84" s="44">
        <f>IFERROR(K84/$AC$1,0)</f>
        <v>0</v>
      </c>
      <c r="M84" s="611"/>
      <c r="N84" s="40">
        <f>SUM(N86:N136)</f>
        <v>0</v>
      </c>
      <c r="O84" s="611"/>
      <c r="P84" s="46">
        <f>SUM(P85:P136)</f>
        <v>0</v>
      </c>
      <c r="Q84" s="46">
        <f>IFERROR(P84/$AC$1,0)</f>
        <v>0</v>
      </c>
      <c r="R84" s="207"/>
      <c r="S84" s="40">
        <f>SUM(S85:S136)</f>
        <v>0</v>
      </c>
      <c r="T84" s="25"/>
      <c r="U84" s="27"/>
      <c r="W84" s="364">
        <f t="shared" si="10"/>
        <v>0</v>
      </c>
      <c r="AG84" s="433" t="s">
        <v>60</v>
      </c>
      <c r="AH84" s="434" t="s">
        <v>60</v>
      </c>
      <c r="AI84" s="434" t="s">
        <v>60</v>
      </c>
      <c r="AJ84" s="434" t="s">
        <v>60</v>
      </c>
      <c r="AK84" s="434" t="s">
        <v>60</v>
      </c>
      <c r="AL84" s="434" t="s">
        <v>60</v>
      </c>
      <c r="AM84" s="434" t="s">
        <v>60</v>
      </c>
      <c r="AN84" s="434" t="s">
        <v>60</v>
      </c>
      <c r="AO84" s="434" t="s">
        <v>60</v>
      </c>
      <c r="AP84" s="434" t="s">
        <v>60</v>
      </c>
      <c r="AQ84" s="434" t="s">
        <v>60</v>
      </c>
      <c r="AR84" s="434" t="s">
        <v>60</v>
      </c>
      <c r="AS84" s="434" t="s">
        <v>60</v>
      </c>
      <c r="AT84" s="434" t="s">
        <v>60</v>
      </c>
      <c r="AU84" s="434" t="s">
        <v>61</v>
      </c>
      <c r="AV84" s="434" t="s">
        <v>60</v>
      </c>
      <c r="AW84" s="434" t="s">
        <v>60</v>
      </c>
      <c r="AX84" s="434" t="s">
        <v>60</v>
      </c>
    </row>
    <row r="85" spans="2:50" s="61" customFormat="1" ht="13.5" thickBot="1" x14ac:dyDescent="0.25">
      <c r="B85" s="18"/>
      <c r="C85" s="45"/>
      <c r="D85" s="45"/>
      <c r="E85" s="26"/>
      <c r="F85" s="232"/>
      <c r="G85" s="29"/>
      <c r="H85" s="47"/>
      <c r="I85" s="47"/>
      <c r="J85" s="26"/>
      <c r="K85" s="207"/>
      <c r="L85" s="207"/>
      <c r="M85" s="207"/>
      <c r="N85" s="207"/>
      <c r="O85" s="207"/>
      <c r="P85" s="207"/>
      <c r="Q85" s="207"/>
      <c r="R85" s="207"/>
      <c r="S85" s="207"/>
      <c r="T85" s="26"/>
      <c r="U85" s="26"/>
      <c r="W85" s="481"/>
      <c r="AG85" s="433" t="s">
        <v>60</v>
      </c>
      <c r="AH85" s="434" t="s">
        <v>60</v>
      </c>
      <c r="AI85" s="434" t="s">
        <v>60</v>
      </c>
      <c r="AJ85" s="434" t="s">
        <v>60</v>
      </c>
      <c r="AK85" s="434" t="s">
        <v>60</v>
      </c>
      <c r="AL85" s="434" t="s">
        <v>60</v>
      </c>
      <c r="AM85" s="434" t="s">
        <v>60</v>
      </c>
      <c r="AN85" s="434" t="s">
        <v>60</v>
      </c>
      <c r="AO85" s="434" t="s">
        <v>60</v>
      </c>
      <c r="AP85" s="434" t="s">
        <v>60</v>
      </c>
      <c r="AQ85" s="434" t="s">
        <v>60</v>
      </c>
      <c r="AR85" s="434" t="s">
        <v>60</v>
      </c>
      <c r="AS85" s="434" t="s">
        <v>60</v>
      </c>
      <c r="AT85" s="434" t="s">
        <v>60</v>
      </c>
      <c r="AU85" s="434" t="s">
        <v>61</v>
      </c>
      <c r="AV85" s="434" t="s">
        <v>60</v>
      </c>
      <c r="AW85" s="434" t="s">
        <v>60</v>
      </c>
      <c r="AX85" s="434" t="s">
        <v>60</v>
      </c>
    </row>
    <row r="86" spans="2:50" s="61" customFormat="1" ht="13.5" hidden="1" thickBot="1" x14ac:dyDescent="0.25">
      <c r="B86" s="405" t="s">
        <v>318</v>
      </c>
      <c r="C86" s="586"/>
      <c r="D86" s="512">
        <f t="shared" ref="D86:D117" si="20">IFERROR(C86/$AC$1,0)</f>
        <v>0</v>
      </c>
      <c r="E86" s="484"/>
      <c r="F86" s="594"/>
      <c r="G86" s="495"/>
      <c r="H86" s="485">
        <f>F86</f>
        <v>0</v>
      </c>
      <c r="I86" s="485"/>
      <c r="J86" s="484"/>
      <c r="K86" s="205"/>
      <c r="L86" s="206"/>
      <c r="M86" s="205"/>
      <c r="N86" s="205"/>
      <c r="O86" s="205"/>
      <c r="P86" s="597"/>
      <c r="Q86" s="191">
        <f>IFERROR(P86/$AC$1,0)</f>
        <v>0</v>
      </c>
      <c r="R86" s="205"/>
      <c r="S86" s="600"/>
      <c r="T86" s="484"/>
      <c r="U86" s="604"/>
      <c r="W86" s="485">
        <f t="shared" si="10"/>
        <v>0</v>
      </c>
      <c r="AG86" s="433" t="s">
        <v>60</v>
      </c>
      <c r="AH86" s="434" t="s">
        <v>60</v>
      </c>
      <c r="AI86" s="434" t="s">
        <v>61</v>
      </c>
      <c r="AJ86" s="434" t="s">
        <v>61</v>
      </c>
      <c r="AK86" s="434" t="s">
        <v>60</v>
      </c>
      <c r="AL86" s="434" t="s">
        <v>61</v>
      </c>
      <c r="AM86" s="434" t="s">
        <v>60</v>
      </c>
      <c r="AN86" s="434" t="s">
        <v>60</v>
      </c>
      <c r="AO86" s="434" t="s">
        <v>61</v>
      </c>
      <c r="AP86" s="434" t="s">
        <v>61</v>
      </c>
      <c r="AQ86" s="434" t="s">
        <v>60</v>
      </c>
      <c r="AR86" s="434" t="s">
        <v>60</v>
      </c>
      <c r="AS86" s="434" t="s">
        <v>61</v>
      </c>
      <c r="AT86" s="434" t="s">
        <v>60</v>
      </c>
      <c r="AU86" s="434" t="s">
        <v>61</v>
      </c>
      <c r="AV86" s="434" t="s">
        <v>61</v>
      </c>
      <c r="AW86" s="434" t="s">
        <v>60</v>
      </c>
      <c r="AX86" s="434" t="s">
        <v>60</v>
      </c>
    </row>
    <row r="87" spans="2:50" s="61" customFormat="1" ht="13.5" hidden="1" thickBot="1" x14ac:dyDescent="0.25">
      <c r="B87" s="76" t="s">
        <v>319</v>
      </c>
      <c r="C87" s="579"/>
      <c r="D87" s="487">
        <f t="shared" si="20"/>
        <v>0</v>
      </c>
      <c r="E87" s="484"/>
      <c r="F87" s="589"/>
      <c r="G87" s="495"/>
      <c r="H87" s="70">
        <f>F87</f>
        <v>0</v>
      </c>
      <c r="I87" s="488"/>
      <c r="J87" s="484"/>
      <c r="K87" s="205"/>
      <c r="L87" s="206"/>
      <c r="M87" s="205"/>
      <c r="N87" s="205"/>
      <c r="O87" s="205"/>
      <c r="P87" s="205"/>
      <c r="Q87" s="206"/>
      <c r="R87" s="205"/>
      <c r="S87" s="205"/>
      <c r="T87" s="484"/>
      <c r="U87" s="601"/>
      <c r="W87" s="70">
        <f t="shared" si="10"/>
        <v>0</v>
      </c>
      <c r="AG87" s="433" t="s">
        <v>60</v>
      </c>
      <c r="AH87" s="434" t="s">
        <v>61</v>
      </c>
      <c r="AI87" s="434" t="s">
        <v>61</v>
      </c>
      <c r="AJ87" s="434" t="s">
        <v>61</v>
      </c>
      <c r="AK87" s="434" t="s">
        <v>60</v>
      </c>
      <c r="AL87" s="434" t="s">
        <v>60</v>
      </c>
      <c r="AM87" s="434" t="s">
        <v>61</v>
      </c>
      <c r="AN87" s="434" t="s">
        <v>61</v>
      </c>
      <c r="AO87" s="434" t="s">
        <v>61</v>
      </c>
      <c r="AP87" s="434" t="s">
        <v>61</v>
      </c>
      <c r="AQ87" s="434" t="s">
        <v>60</v>
      </c>
      <c r="AR87" s="434" t="s">
        <v>61</v>
      </c>
      <c r="AS87" s="434" t="s">
        <v>61</v>
      </c>
      <c r="AT87" s="434" t="s">
        <v>61</v>
      </c>
      <c r="AU87" s="434" t="s">
        <v>61</v>
      </c>
      <c r="AV87" s="434" t="s">
        <v>61</v>
      </c>
      <c r="AW87" s="434" t="s">
        <v>61</v>
      </c>
      <c r="AX87" s="434" t="s">
        <v>61</v>
      </c>
    </row>
    <row r="88" spans="2:50" s="61" customFormat="1" ht="13.5" hidden="1" thickBot="1" x14ac:dyDescent="0.25">
      <c r="B88" s="76" t="s">
        <v>320</v>
      </c>
      <c r="C88" s="584"/>
      <c r="D88" s="193">
        <f t="shared" si="20"/>
        <v>0</v>
      </c>
      <c r="E88" s="484"/>
      <c r="F88" s="590"/>
      <c r="G88" s="495"/>
      <c r="H88" s="70">
        <f t="shared" ref="H88:H112" si="21">F88</f>
        <v>0</v>
      </c>
      <c r="I88" s="70"/>
      <c r="J88" s="484"/>
      <c r="K88" s="205"/>
      <c r="L88" s="206"/>
      <c r="M88" s="205"/>
      <c r="N88" s="205"/>
      <c r="O88" s="205"/>
      <c r="P88" s="205"/>
      <c r="Q88" s="206"/>
      <c r="R88" s="205"/>
      <c r="S88" s="205"/>
      <c r="T88" s="484"/>
      <c r="U88" s="601"/>
      <c r="W88" s="70">
        <f t="shared" si="10"/>
        <v>0</v>
      </c>
      <c r="AG88" s="433" t="s">
        <v>61</v>
      </c>
      <c r="AH88" s="434" t="s">
        <v>61</v>
      </c>
      <c r="AI88" s="434" t="s">
        <v>61</v>
      </c>
      <c r="AJ88" s="434" t="s">
        <v>61</v>
      </c>
      <c r="AK88" s="434" t="s">
        <v>60</v>
      </c>
      <c r="AL88" s="434" t="s">
        <v>60</v>
      </c>
      <c r="AM88" s="434" t="s">
        <v>61</v>
      </c>
      <c r="AN88" s="434" t="s">
        <v>61</v>
      </c>
      <c r="AO88" s="434" t="s">
        <v>61</v>
      </c>
      <c r="AP88" s="434" t="s">
        <v>61</v>
      </c>
      <c r="AQ88" s="434" t="s">
        <v>60</v>
      </c>
      <c r="AR88" s="434" t="s">
        <v>61</v>
      </c>
      <c r="AS88" s="434" t="s">
        <v>61</v>
      </c>
      <c r="AT88" s="434" t="s">
        <v>61</v>
      </c>
      <c r="AU88" s="434" t="s">
        <v>61</v>
      </c>
      <c r="AV88" s="434" t="s">
        <v>61</v>
      </c>
      <c r="AW88" s="434" t="s">
        <v>61</v>
      </c>
      <c r="AX88" s="434" t="s">
        <v>61</v>
      </c>
    </row>
    <row r="89" spans="2:50" s="61" customFormat="1" ht="13.5" hidden="1" thickBot="1" x14ac:dyDescent="0.25">
      <c r="B89" s="60" t="s">
        <v>321</v>
      </c>
      <c r="C89" s="582"/>
      <c r="D89" s="452">
        <f t="shared" si="20"/>
        <v>0</v>
      </c>
      <c r="E89" s="484"/>
      <c r="F89" s="591"/>
      <c r="G89" s="495"/>
      <c r="H89" s="70">
        <f t="shared" si="21"/>
        <v>0</v>
      </c>
      <c r="I89" s="70"/>
      <c r="J89" s="484"/>
      <c r="K89" s="205"/>
      <c r="L89" s="206"/>
      <c r="M89" s="205"/>
      <c r="N89" s="205"/>
      <c r="O89" s="205"/>
      <c r="P89" s="598"/>
      <c r="Q89" s="192">
        <f>IFERROR(P89/$AC$1,0)</f>
        <v>0</v>
      </c>
      <c r="R89" s="205"/>
      <c r="S89" s="567"/>
      <c r="T89" s="484"/>
      <c r="U89" s="575"/>
      <c r="W89" s="79">
        <f t="shared" si="10"/>
        <v>0</v>
      </c>
      <c r="AG89" s="433" t="s">
        <v>60</v>
      </c>
      <c r="AH89" s="434" t="s">
        <v>60</v>
      </c>
      <c r="AI89" s="434" t="s">
        <v>61</v>
      </c>
      <c r="AJ89" s="434" t="s">
        <v>61</v>
      </c>
      <c r="AK89" s="434" t="s">
        <v>61</v>
      </c>
      <c r="AL89" s="434" t="s">
        <v>61</v>
      </c>
      <c r="AM89" s="434" t="s">
        <v>60</v>
      </c>
      <c r="AN89" s="434" t="s">
        <v>60</v>
      </c>
      <c r="AO89" s="434" t="s">
        <v>61</v>
      </c>
      <c r="AP89" s="434" t="s">
        <v>60</v>
      </c>
      <c r="AQ89" s="434" t="s">
        <v>60</v>
      </c>
      <c r="AR89" s="434" t="s">
        <v>61</v>
      </c>
      <c r="AS89" s="434" t="s">
        <v>61</v>
      </c>
      <c r="AT89" s="434" t="s">
        <v>60</v>
      </c>
      <c r="AU89" s="434" t="s">
        <v>61</v>
      </c>
      <c r="AV89" s="434" t="s">
        <v>60</v>
      </c>
      <c r="AW89" s="434" t="s">
        <v>60</v>
      </c>
      <c r="AX89" s="434" t="s">
        <v>60</v>
      </c>
    </row>
    <row r="90" spans="2:50" s="61" customFormat="1" ht="12.75" x14ac:dyDescent="0.2">
      <c r="B90" s="406" t="s">
        <v>322</v>
      </c>
      <c r="C90" s="462"/>
      <c r="D90" s="513">
        <f t="shared" si="20"/>
        <v>0</v>
      </c>
      <c r="E90" s="484"/>
      <c r="F90" s="552"/>
      <c r="G90" s="495"/>
      <c r="H90" s="70">
        <f t="shared" si="21"/>
        <v>0</v>
      </c>
      <c r="I90" s="79"/>
      <c r="J90" s="484"/>
      <c r="K90" s="206"/>
      <c r="L90" s="206"/>
      <c r="M90" s="206"/>
      <c r="N90" s="206"/>
      <c r="O90" s="206"/>
      <c r="P90" s="584"/>
      <c r="Q90" s="193">
        <f>IFERROR(P90/$AC$1,0)</f>
        <v>0</v>
      </c>
      <c r="R90" s="206"/>
      <c r="S90" s="567"/>
      <c r="T90" s="484"/>
      <c r="U90" s="233"/>
      <c r="W90" s="514">
        <f t="shared" si="10"/>
        <v>0</v>
      </c>
      <c r="AG90" s="433" t="s">
        <v>61</v>
      </c>
      <c r="AH90" s="434" t="s">
        <v>60</v>
      </c>
      <c r="AI90" s="434" t="s">
        <v>61</v>
      </c>
      <c r="AJ90" s="434" t="s">
        <v>61</v>
      </c>
      <c r="AK90" s="434" t="s">
        <v>61</v>
      </c>
      <c r="AL90" s="434" t="s">
        <v>61</v>
      </c>
      <c r="AM90" s="434" t="s">
        <v>61</v>
      </c>
      <c r="AN90" s="434" t="s">
        <v>61</v>
      </c>
      <c r="AO90" s="434" t="s">
        <v>60</v>
      </c>
      <c r="AP90" s="434" t="s">
        <v>60</v>
      </c>
      <c r="AQ90" s="434" t="s">
        <v>61</v>
      </c>
      <c r="AR90" s="434" t="s">
        <v>61</v>
      </c>
      <c r="AS90" s="434" t="s">
        <v>61</v>
      </c>
      <c r="AT90" s="434" t="s">
        <v>60</v>
      </c>
      <c r="AU90" s="434" t="s">
        <v>61</v>
      </c>
      <c r="AV90" s="434" t="s">
        <v>60</v>
      </c>
      <c r="AW90" s="434" t="s">
        <v>60</v>
      </c>
      <c r="AX90" s="434" t="s">
        <v>60</v>
      </c>
    </row>
    <row r="91" spans="2:50" s="61" customFormat="1" ht="12.75" x14ac:dyDescent="0.2">
      <c r="B91" s="268" t="s">
        <v>323</v>
      </c>
      <c r="C91" s="262"/>
      <c r="D91" s="474">
        <f t="shared" si="20"/>
        <v>0</v>
      </c>
      <c r="E91" s="484"/>
      <c r="F91" s="553"/>
      <c r="G91" s="495"/>
      <c r="H91" s="70">
        <f t="shared" si="21"/>
        <v>0</v>
      </c>
      <c r="I91" s="79"/>
      <c r="J91" s="484"/>
      <c r="K91" s="206"/>
      <c r="L91" s="206"/>
      <c r="M91" s="206"/>
      <c r="N91" s="206"/>
      <c r="O91" s="206"/>
      <c r="P91" s="584"/>
      <c r="Q91" s="193">
        <f>IFERROR(P91/$AC$1,0)</f>
        <v>0</v>
      </c>
      <c r="R91" s="206"/>
      <c r="S91" s="567"/>
      <c r="T91" s="484"/>
      <c r="U91" s="261"/>
      <c r="W91" s="71">
        <f t="shared" si="10"/>
        <v>0</v>
      </c>
      <c r="AG91" s="433" t="s">
        <v>61</v>
      </c>
      <c r="AH91" s="434" t="s">
        <v>60</v>
      </c>
      <c r="AI91" s="434" t="s">
        <v>61</v>
      </c>
      <c r="AJ91" s="434" t="s">
        <v>61</v>
      </c>
      <c r="AK91" s="434" t="s">
        <v>61</v>
      </c>
      <c r="AL91" s="434" t="s">
        <v>61</v>
      </c>
      <c r="AM91" s="434" t="s">
        <v>61</v>
      </c>
      <c r="AN91" s="434" t="s">
        <v>61</v>
      </c>
      <c r="AO91" s="434" t="s">
        <v>60</v>
      </c>
      <c r="AP91" s="434" t="s">
        <v>61</v>
      </c>
      <c r="AQ91" s="434" t="s">
        <v>61</v>
      </c>
      <c r="AR91" s="434" t="s">
        <v>61</v>
      </c>
      <c r="AS91" s="434" t="s">
        <v>61</v>
      </c>
      <c r="AT91" s="434" t="s">
        <v>60</v>
      </c>
      <c r="AU91" s="434" t="s">
        <v>61</v>
      </c>
      <c r="AV91" s="434" t="s">
        <v>60</v>
      </c>
      <c r="AW91" s="434" t="s">
        <v>60</v>
      </c>
      <c r="AX91" s="434" t="s">
        <v>60</v>
      </c>
    </row>
    <row r="92" spans="2:50" s="61" customFormat="1" ht="12.75" hidden="1" x14ac:dyDescent="0.2">
      <c r="B92" s="60" t="s">
        <v>324</v>
      </c>
      <c r="C92" s="581"/>
      <c r="D92" s="491">
        <f t="shared" si="20"/>
        <v>0</v>
      </c>
      <c r="E92" s="484"/>
      <c r="F92" s="592"/>
      <c r="G92" s="495"/>
      <c r="H92" s="70">
        <f t="shared" si="21"/>
        <v>0</v>
      </c>
      <c r="I92" s="70"/>
      <c r="J92" s="484"/>
      <c r="K92" s="205"/>
      <c r="L92" s="206"/>
      <c r="M92" s="205"/>
      <c r="N92" s="205"/>
      <c r="O92" s="205"/>
      <c r="P92" s="205"/>
      <c r="Q92" s="206"/>
      <c r="R92" s="205"/>
      <c r="S92" s="205"/>
      <c r="T92" s="484"/>
      <c r="U92" s="575"/>
      <c r="W92" s="70">
        <f t="shared" si="10"/>
        <v>0</v>
      </c>
      <c r="AG92" s="433" t="s">
        <v>61</v>
      </c>
      <c r="AH92" s="434" t="s">
        <v>61</v>
      </c>
      <c r="AI92" s="434" t="s">
        <v>61</v>
      </c>
      <c r="AJ92" s="434" t="s">
        <v>61</v>
      </c>
      <c r="AK92" s="434" t="s">
        <v>61</v>
      </c>
      <c r="AL92" s="434" t="s">
        <v>61</v>
      </c>
      <c r="AM92" s="434" t="s">
        <v>61</v>
      </c>
      <c r="AN92" s="434" t="s">
        <v>61</v>
      </c>
      <c r="AO92" s="434" t="s">
        <v>61</v>
      </c>
      <c r="AP92" s="434" t="s">
        <v>61</v>
      </c>
      <c r="AQ92" s="434" t="s">
        <v>60</v>
      </c>
      <c r="AR92" s="434" t="s">
        <v>61</v>
      </c>
      <c r="AS92" s="434" t="s">
        <v>61</v>
      </c>
      <c r="AT92" s="434" t="s">
        <v>61</v>
      </c>
      <c r="AU92" s="434" t="s">
        <v>61</v>
      </c>
      <c r="AV92" s="434" t="s">
        <v>61</v>
      </c>
      <c r="AW92" s="434" t="s">
        <v>61</v>
      </c>
      <c r="AX92" s="434" t="s">
        <v>61</v>
      </c>
    </row>
    <row r="93" spans="2:50" s="61" customFormat="1" ht="12.75" x14ac:dyDescent="0.2">
      <c r="B93" s="268" t="s">
        <v>325</v>
      </c>
      <c r="C93" s="262"/>
      <c r="D93" s="474">
        <f t="shared" si="20"/>
        <v>0</v>
      </c>
      <c r="E93" s="484"/>
      <c r="F93" s="553"/>
      <c r="G93" s="495"/>
      <c r="H93" s="70">
        <f t="shared" si="21"/>
        <v>0</v>
      </c>
      <c r="I93" s="79"/>
      <c r="J93" s="484"/>
      <c r="K93" s="206"/>
      <c r="L93" s="206"/>
      <c r="M93" s="206"/>
      <c r="N93" s="206"/>
      <c r="O93" s="206"/>
      <c r="P93" s="598"/>
      <c r="Q93" s="192">
        <f>IFERROR(P93/$AC$1,0)</f>
        <v>0</v>
      </c>
      <c r="R93" s="206"/>
      <c r="S93" s="567"/>
      <c r="T93" s="484"/>
      <c r="U93" s="261"/>
      <c r="W93" s="432">
        <f t="shared" si="10"/>
        <v>0</v>
      </c>
      <c r="AG93" s="433" t="s">
        <v>61</v>
      </c>
      <c r="AH93" s="434" t="s">
        <v>60</v>
      </c>
      <c r="AI93" s="434" t="s">
        <v>61</v>
      </c>
      <c r="AJ93" s="434" t="s">
        <v>61</v>
      </c>
      <c r="AK93" s="434" t="s">
        <v>61</v>
      </c>
      <c r="AL93" s="434" t="s">
        <v>61</v>
      </c>
      <c r="AM93" s="434" t="s">
        <v>61</v>
      </c>
      <c r="AN93" s="434" t="s">
        <v>61</v>
      </c>
      <c r="AO93" s="434" t="s">
        <v>60</v>
      </c>
      <c r="AP93" s="434" t="s">
        <v>61</v>
      </c>
      <c r="AQ93" s="434" t="s">
        <v>61</v>
      </c>
      <c r="AR93" s="434" t="s">
        <v>61</v>
      </c>
      <c r="AS93" s="434" t="s">
        <v>61</v>
      </c>
      <c r="AT93" s="434" t="s">
        <v>61</v>
      </c>
      <c r="AU93" s="434" t="s">
        <v>61</v>
      </c>
      <c r="AV93" s="434" t="s">
        <v>60</v>
      </c>
      <c r="AW93" s="434" t="s">
        <v>60</v>
      </c>
      <c r="AX93" s="434" t="s">
        <v>60</v>
      </c>
    </row>
    <row r="94" spans="2:50" s="61" customFormat="1" ht="12.75" x14ac:dyDescent="0.2">
      <c r="B94" s="268" t="s">
        <v>326</v>
      </c>
      <c r="C94" s="262"/>
      <c r="D94" s="474">
        <f t="shared" si="20"/>
        <v>0</v>
      </c>
      <c r="E94" s="484"/>
      <c r="F94" s="553"/>
      <c r="G94" s="495"/>
      <c r="H94" s="70">
        <f t="shared" si="21"/>
        <v>0</v>
      </c>
      <c r="I94" s="70"/>
      <c r="J94" s="484"/>
      <c r="K94" s="206"/>
      <c r="L94" s="206"/>
      <c r="M94" s="206"/>
      <c r="N94" s="206"/>
      <c r="O94" s="206"/>
      <c r="P94" s="584"/>
      <c r="Q94" s="193">
        <f>IFERROR(P94/$AC$1,0)</f>
        <v>0</v>
      </c>
      <c r="R94" s="206"/>
      <c r="S94" s="567"/>
      <c r="T94" s="484"/>
      <c r="U94" s="261"/>
      <c r="W94" s="432">
        <f t="shared" si="10"/>
        <v>0</v>
      </c>
      <c r="AG94" s="433" t="s">
        <v>61</v>
      </c>
      <c r="AH94" s="434" t="s">
        <v>60</v>
      </c>
      <c r="AI94" s="434" t="s">
        <v>61</v>
      </c>
      <c r="AJ94" s="434" t="s">
        <v>61</v>
      </c>
      <c r="AK94" s="434" t="s">
        <v>61</v>
      </c>
      <c r="AL94" s="434" t="s">
        <v>61</v>
      </c>
      <c r="AM94" s="434" t="s">
        <v>61</v>
      </c>
      <c r="AN94" s="434" t="s">
        <v>61</v>
      </c>
      <c r="AO94" s="434" t="s">
        <v>60</v>
      </c>
      <c r="AP94" s="434" t="s">
        <v>61</v>
      </c>
      <c r="AQ94" s="434" t="s">
        <v>61</v>
      </c>
      <c r="AR94" s="434" t="s">
        <v>61</v>
      </c>
      <c r="AS94" s="434" t="s">
        <v>61</v>
      </c>
      <c r="AT94" s="434" t="s">
        <v>61</v>
      </c>
      <c r="AU94" s="434" t="s">
        <v>61</v>
      </c>
      <c r="AV94" s="434" t="s">
        <v>60</v>
      </c>
      <c r="AW94" s="434" t="s">
        <v>60</v>
      </c>
      <c r="AX94" s="434" t="s">
        <v>60</v>
      </c>
    </row>
    <row r="95" spans="2:50" s="61" customFormat="1" ht="12.75" hidden="1" x14ac:dyDescent="0.2">
      <c r="B95" s="76" t="s">
        <v>51</v>
      </c>
      <c r="C95" s="583"/>
      <c r="D95" s="227">
        <f t="shared" si="20"/>
        <v>0</v>
      </c>
      <c r="E95" s="484"/>
      <c r="F95" s="589"/>
      <c r="G95" s="495"/>
      <c r="H95" s="70">
        <f t="shared" si="21"/>
        <v>0</v>
      </c>
      <c r="I95" s="70"/>
      <c r="J95" s="484"/>
      <c r="K95" s="205"/>
      <c r="L95" s="206"/>
      <c r="M95" s="205"/>
      <c r="N95" s="205"/>
      <c r="O95" s="205"/>
      <c r="P95" s="584"/>
      <c r="Q95" s="193">
        <f>IFERROR(P95/$AC$1,0)</f>
        <v>0</v>
      </c>
      <c r="R95" s="205"/>
      <c r="S95" s="567"/>
      <c r="T95" s="484"/>
      <c r="U95" s="601"/>
      <c r="W95" s="70">
        <f t="shared" si="10"/>
        <v>0</v>
      </c>
      <c r="AG95" s="433" t="s">
        <v>60</v>
      </c>
      <c r="AH95" s="434" t="s">
        <v>60</v>
      </c>
      <c r="AI95" s="434" t="s">
        <v>61</v>
      </c>
      <c r="AJ95" s="434" t="s">
        <v>61</v>
      </c>
      <c r="AK95" s="434" t="s">
        <v>61</v>
      </c>
      <c r="AL95" s="434" t="s">
        <v>61</v>
      </c>
      <c r="AM95" s="434" t="s">
        <v>61</v>
      </c>
      <c r="AN95" s="434" t="s">
        <v>61</v>
      </c>
      <c r="AO95" s="434" t="s">
        <v>61</v>
      </c>
      <c r="AP95" s="434" t="s">
        <v>61</v>
      </c>
      <c r="AQ95" s="434" t="s">
        <v>61</v>
      </c>
      <c r="AR95" s="434" t="s">
        <v>61</v>
      </c>
      <c r="AS95" s="434" t="s">
        <v>61</v>
      </c>
      <c r="AT95" s="434" t="s">
        <v>60</v>
      </c>
      <c r="AU95" s="434" t="s">
        <v>61</v>
      </c>
      <c r="AV95" s="434" t="s">
        <v>60</v>
      </c>
      <c r="AW95" s="434" t="s">
        <v>60</v>
      </c>
      <c r="AX95" s="434" t="s">
        <v>60</v>
      </c>
    </row>
    <row r="96" spans="2:50" s="61" customFormat="1" ht="12.75" hidden="1" x14ac:dyDescent="0.2">
      <c r="B96" s="60" t="s">
        <v>327</v>
      </c>
      <c r="C96" s="582"/>
      <c r="D96" s="452">
        <f t="shared" si="20"/>
        <v>0</v>
      </c>
      <c r="E96" s="484"/>
      <c r="F96" s="591"/>
      <c r="G96" s="495"/>
      <c r="H96" s="70">
        <f t="shared" si="21"/>
        <v>0</v>
      </c>
      <c r="I96" s="70"/>
      <c r="J96" s="484"/>
      <c r="K96" s="205"/>
      <c r="L96" s="206"/>
      <c r="M96" s="205"/>
      <c r="N96" s="205"/>
      <c r="O96" s="205"/>
      <c r="P96" s="205"/>
      <c r="Q96" s="206"/>
      <c r="R96" s="205"/>
      <c r="S96" s="205"/>
      <c r="T96" s="484"/>
      <c r="U96" s="575"/>
      <c r="W96" s="70">
        <f t="shared" si="10"/>
        <v>0</v>
      </c>
      <c r="AG96" s="433" t="s">
        <v>61</v>
      </c>
      <c r="AH96" s="434" t="s">
        <v>61</v>
      </c>
      <c r="AI96" s="434" t="s">
        <v>60</v>
      </c>
      <c r="AJ96" s="434" t="s">
        <v>60</v>
      </c>
      <c r="AK96" s="434" t="s">
        <v>61</v>
      </c>
      <c r="AL96" s="434" t="s">
        <v>61</v>
      </c>
      <c r="AM96" s="434" t="s">
        <v>61</v>
      </c>
      <c r="AN96" s="434" t="s">
        <v>61</v>
      </c>
      <c r="AO96" s="434" t="s">
        <v>61</v>
      </c>
      <c r="AP96" s="434" t="s">
        <v>61</v>
      </c>
      <c r="AQ96" s="434" t="s">
        <v>61</v>
      </c>
      <c r="AR96" s="434" t="s">
        <v>61</v>
      </c>
      <c r="AS96" s="434" t="s">
        <v>61</v>
      </c>
      <c r="AT96" s="434" t="s">
        <v>61</v>
      </c>
      <c r="AU96" s="434" t="s">
        <v>61</v>
      </c>
      <c r="AV96" s="434" t="s">
        <v>61</v>
      </c>
      <c r="AW96" s="434" t="s">
        <v>61</v>
      </c>
      <c r="AX96" s="434" t="s">
        <v>61</v>
      </c>
    </row>
    <row r="97" spans="2:50" s="61" customFormat="1" ht="12.75" x14ac:dyDescent="0.2">
      <c r="B97" s="268" t="s">
        <v>349</v>
      </c>
      <c r="C97" s="262"/>
      <c r="D97" s="474">
        <f t="shared" si="20"/>
        <v>0</v>
      </c>
      <c r="E97" s="484"/>
      <c r="F97" s="553"/>
      <c r="G97" s="495"/>
      <c r="H97" s="70">
        <f t="shared" si="21"/>
        <v>0</v>
      </c>
      <c r="I97" s="70"/>
      <c r="J97" s="484"/>
      <c r="K97" s="206"/>
      <c r="L97" s="206"/>
      <c r="M97" s="206"/>
      <c r="N97" s="206"/>
      <c r="O97" s="206"/>
      <c r="P97" s="598"/>
      <c r="Q97" s="192">
        <f>IFERROR(P97/$AC$1,0)</f>
        <v>0</v>
      </c>
      <c r="R97" s="206"/>
      <c r="S97" s="599"/>
      <c r="T97" s="484"/>
      <c r="U97" s="261"/>
      <c r="W97" s="432">
        <f t="shared" si="10"/>
        <v>0</v>
      </c>
      <c r="AG97" s="433" t="s">
        <v>61</v>
      </c>
      <c r="AH97" s="434" t="s">
        <v>60</v>
      </c>
      <c r="AI97" s="434" t="s">
        <v>60</v>
      </c>
      <c r="AJ97" s="434" t="s">
        <v>60</v>
      </c>
      <c r="AK97" s="434" t="s">
        <v>61</v>
      </c>
      <c r="AL97" s="434" t="s">
        <v>61</v>
      </c>
      <c r="AM97" s="434" t="s">
        <v>61</v>
      </c>
      <c r="AN97" s="434" t="s">
        <v>61</v>
      </c>
      <c r="AO97" s="434" t="s">
        <v>60</v>
      </c>
      <c r="AP97" s="434" t="s">
        <v>60</v>
      </c>
      <c r="AQ97" s="434" t="s">
        <v>60</v>
      </c>
      <c r="AR97" s="434" t="s">
        <v>61</v>
      </c>
      <c r="AS97" s="434" t="s">
        <v>61</v>
      </c>
      <c r="AT97" s="434" t="s">
        <v>61</v>
      </c>
      <c r="AU97" s="434" t="s">
        <v>61</v>
      </c>
      <c r="AV97" s="434" t="s">
        <v>61</v>
      </c>
      <c r="AW97" s="434" t="s">
        <v>60</v>
      </c>
      <c r="AX97" s="434" t="s">
        <v>60</v>
      </c>
    </row>
    <row r="98" spans="2:50" s="61" customFormat="1" ht="12.75" x14ac:dyDescent="0.2">
      <c r="B98" s="268" t="s">
        <v>329</v>
      </c>
      <c r="C98" s="262"/>
      <c r="D98" s="474">
        <f t="shared" si="20"/>
        <v>0</v>
      </c>
      <c r="E98" s="484"/>
      <c r="F98" s="553"/>
      <c r="G98" s="495"/>
      <c r="H98" s="70">
        <f t="shared" si="21"/>
        <v>0</v>
      </c>
      <c r="I98" s="70"/>
      <c r="J98" s="484"/>
      <c r="K98" s="206"/>
      <c r="L98" s="206"/>
      <c r="M98" s="206"/>
      <c r="N98" s="206"/>
      <c r="O98" s="206"/>
      <c r="P98" s="206"/>
      <c r="Q98" s="206"/>
      <c r="R98" s="206"/>
      <c r="S98" s="206"/>
      <c r="T98" s="484"/>
      <c r="U98" s="261"/>
      <c r="W98" s="432">
        <f t="shared" si="10"/>
        <v>0</v>
      </c>
      <c r="AG98" s="433" t="s">
        <v>61</v>
      </c>
      <c r="AH98" s="434" t="s">
        <v>61</v>
      </c>
      <c r="AI98" s="434" t="s">
        <v>61</v>
      </c>
      <c r="AJ98" s="434" t="s">
        <v>61</v>
      </c>
      <c r="AK98" s="434" t="s">
        <v>61</v>
      </c>
      <c r="AL98" s="434" t="s">
        <v>61</v>
      </c>
      <c r="AM98" s="434" t="s">
        <v>61</v>
      </c>
      <c r="AN98" s="434" t="s">
        <v>61</v>
      </c>
      <c r="AO98" s="434" t="s">
        <v>60</v>
      </c>
      <c r="AP98" s="434" t="s">
        <v>61</v>
      </c>
      <c r="AQ98" s="434" t="s">
        <v>61</v>
      </c>
      <c r="AR98" s="434" t="s">
        <v>61</v>
      </c>
      <c r="AS98" s="434" t="s">
        <v>61</v>
      </c>
      <c r="AT98" s="434" t="s">
        <v>61</v>
      </c>
      <c r="AU98" s="434" t="s">
        <v>61</v>
      </c>
      <c r="AV98" s="434" t="s">
        <v>61</v>
      </c>
      <c r="AW98" s="434" t="s">
        <v>61</v>
      </c>
      <c r="AX98" s="434" t="s">
        <v>61</v>
      </c>
    </row>
    <row r="99" spans="2:50" s="61" customFormat="1" ht="12.75" hidden="1" x14ac:dyDescent="0.2">
      <c r="B99" s="60" t="s">
        <v>330</v>
      </c>
      <c r="C99" s="581"/>
      <c r="D99" s="491">
        <f t="shared" si="20"/>
        <v>0</v>
      </c>
      <c r="E99" s="484"/>
      <c r="F99" s="592"/>
      <c r="G99" s="495"/>
      <c r="H99" s="70"/>
      <c r="I99" s="70">
        <f>F99</f>
        <v>0</v>
      </c>
      <c r="J99" s="484"/>
      <c r="K99" s="205"/>
      <c r="L99" s="206"/>
      <c r="M99" s="205"/>
      <c r="N99" s="205"/>
      <c r="O99" s="205"/>
      <c r="P99" s="205"/>
      <c r="Q99" s="206"/>
      <c r="R99" s="205"/>
      <c r="S99" s="205"/>
      <c r="T99" s="484"/>
      <c r="U99" s="575"/>
      <c r="W99" s="70">
        <f t="shared" si="10"/>
        <v>0</v>
      </c>
      <c r="AG99" s="433" t="s">
        <v>61</v>
      </c>
      <c r="AH99" s="434" t="s">
        <v>61</v>
      </c>
      <c r="AI99" s="434" t="s">
        <v>61</v>
      </c>
      <c r="AJ99" s="434" t="s">
        <v>61</v>
      </c>
      <c r="AK99" s="434" t="s">
        <v>61</v>
      </c>
      <c r="AL99" s="434" t="s">
        <v>61</v>
      </c>
      <c r="AM99" s="434" t="s">
        <v>61</v>
      </c>
      <c r="AN99" s="434" t="s">
        <v>61</v>
      </c>
      <c r="AO99" s="434" t="s">
        <v>61</v>
      </c>
      <c r="AP99" s="434" t="s">
        <v>61</v>
      </c>
      <c r="AQ99" s="434" t="s">
        <v>61</v>
      </c>
      <c r="AR99" s="434" t="s">
        <v>61</v>
      </c>
      <c r="AS99" s="434" t="s">
        <v>61</v>
      </c>
      <c r="AT99" s="434" t="s">
        <v>61</v>
      </c>
      <c r="AU99" s="434" t="s">
        <v>61</v>
      </c>
      <c r="AV99" s="434" t="s">
        <v>61</v>
      </c>
      <c r="AW99" s="434" t="s">
        <v>61</v>
      </c>
      <c r="AX99" s="434" t="s">
        <v>61</v>
      </c>
    </row>
    <row r="100" spans="2:50" s="61" customFormat="1" ht="12.75" x14ac:dyDescent="0.2">
      <c r="B100" s="268" t="s">
        <v>331</v>
      </c>
      <c r="C100" s="262"/>
      <c r="D100" s="474">
        <f t="shared" si="20"/>
        <v>0</v>
      </c>
      <c r="E100" s="484"/>
      <c r="F100" s="553"/>
      <c r="G100" s="495"/>
      <c r="H100" s="70">
        <f t="shared" si="21"/>
        <v>0</v>
      </c>
      <c r="I100" s="70"/>
      <c r="J100" s="484"/>
      <c r="K100" s="206"/>
      <c r="L100" s="206"/>
      <c r="M100" s="206"/>
      <c r="N100" s="206"/>
      <c r="O100" s="206"/>
      <c r="P100" s="206"/>
      <c r="Q100" s="206"/>
      <c r="R100" s="206"/>
      <c r="S100" s="206"/>
      <c r="T100" s="484"/>
      <c r="U100" s="261"/>
      <c r="W100" s="432">
        <f t="shared" si="10"/>
        <v>0</v>
      </c>
      <c r="AG100" s="433" t="s">
        <v>60</v>
      </c>
      <c r="AH100" s="434" t="s">
        <v>61</v>
      </c>
      <c r="AI100" s="434" t="s">
        <v>61</v>
      </c>
      <c r="AJ100" s="434" t="s">
        <v>61</v>
      </c>
      <c r="AK100" s="434" t="s">
        <v>61</v>
      </c>
      <c r="AL100" s="434" t="s">
        <v>60</v>
      </c>
      <c r="AM100" s="434" t="s">
        <v>61</v>
      </c>
      <c r="AN100" s="434" t="s">
        <v>61</v>
      </c>
      <c r="AO100" s="434" t="s">
        <v>60</v>
      </c>
      <c r="AP100" s="434" t="s">
        <v>61</v>
      </c>
      <c r="AQ100" s="434" t="s">
        <v>60</v>
      </c>
      <c r="AR100" s="434" t="s">
        <v>61</v>
      </c>
      <c r="AS100" s="434" t="s">
        <v>61</v>
      </c>
      <c r="AT100" s="434" t="s">
        <v>61</v>
      </c>
      <c r="AU100" s="434" t="s">
        <v>61</v>
      </c>
      <c r="AV100" s="434" t="s">
        <v>61</v>
      </c>
      <c r="AW100" s="434" t="s">
        <v>61</v>
      </c>
      <c r="AX100" s="434" t="s">
        <v>61</v>
      </c>
    </row>
    <row r="101" spans="2:50" s="61" customFormat="1" ht="12.75" hidden="1" x14ac:dyDescent="0.2">
      <c r="B101" s="60" t="s">
        <v>49</v>
      </c>
      <c r="C101" s="583"/>
      <c r="D101" s="227">
        <f t="shared" si="20"/>
        <v>0</v>
      </c>
      <c r="E101" s="484"/>
      <c r="F101" s="589"/>
      <c r="G101" s="495"/>
      <c r="H101" s="70">
        <f t="shared" si="21"/>
        <v>0</v>
      </c>
      <c r="I101" s="70"/>
      <c r="J101" s="484"/>
      <c r="K101" s="205"/>
      <c r="L101" s="206"/>
      <c r="M101" s="205"/>
      <c r="N101" s="205"/>
      <c r="O101" s="205"/>
      <c r="P101" s="598"/>
      <c r="Q101" s="192">
        <f>IFERROR(P101/$AC$1,0)</f>
        <v>0</v>
      </c>
      <c r="R101" s="205"/>
      <c r="S101" s="599"/>
      <c r="T101" s="484"/>
      <c r="U101" s="601"/>
      <c r="W101" s="70">
        <f t="shared" si="10"/>
        <v>0</v>
      </c>
      <c r="AG101" s="433" t="s">
        <v>61</v>
      </c>
      <c r="AH101" s="434" t="s">
        <v>60</v>
      </c>
      <c r="AI101" s="434" t="s">
        <v>61</v>
      </c>
      <c r="AJ101" s="434" t="s">
        <v>61</v>
      </c>
      <c r="AK101" s="434" t="s">
        <v>61</v>
      </c>
      <c r="AL101" s="434" t="s">
        <v>61</v>
      </c>
      <c r="AM101" s="434" t="s">
        <v>61</v>
      </c>
      <c r="AN101" s="434" t="s">
        <v>61</v>
      </c>
      <c r="AO101" s="434" t="s">
        <v>61</v>
      </c>
      <c r="AP101" s="434" t="s">
        <v>61</v>
      </c>
      <c r="AQ101" s="434" t="s">
        <v>61</v>
      </c>
      <c r="AR101" s="434" t="s">
        <v>61</v>
      </c>
      <c r="AS101" s="434" t="s">
        <v>61</v>
      </c>
      <c r="AT101" s="434" t="s">
        <v>61</v>
      </c>
      <c r="AU101" s="434" t="s">
        <v>61</v>
      </c>
      <c r="AV101" s="434" t="s">
        <v>61</v>
      </c>
      <c r="AW101" s="434" t="s">
        <v>60</v>
      </c>
      <c r="AX101" s="434" t="s">
        <v>60</v>
      </c>
    </row>
    <row r="102" spans="2:50" s="61" customFormat="1" ht="12.75" hidden="1" x14ac:dyDescent="0.2">
      <c r="B102" s="51" t="s">
        <v>332</v>
      </c>
      <c r="C102" s="584"/>
      <c r="D102" s="193">
        <f t="shared" si="20"/>
        <v>0</v>
      </c>
      <c r="E102" s="484"/>
      <c r="F102" s="590"/>
      <c r="G102" s="495"/>
      <c r="H102" s="70">
        <f t="shared" si="21"/>
        <v>0</v>
      </c>
      <c r="I102" s="70"/>
      <c r="J102" s="484"/>
      <c r="K102" s="205"/>
      <c r="L102" s="206"/>
      <c r="M102" s="205"/>
      <c r="N102" s="205"/>
      <c r="O102" s="205"/>
      <c r="P102" s="205"/>
      <c r="Q102" s="206"/>
      <c r="R102" s="205"/>
      <c r="S102" s="205"/>
      <c r="T102" s="484"/>
      <c r="U102" s="601"/>
      <c r="W102" s="70">
        <f t="shared" si="10"/>
        <v>0</v>
      </c>
      <c r="AG102" s="433" t="s">
        <v>61</v>
      </c>
      <c r="AH102" s="434" t="s">
        <v>61</v>
      </c>
      <c r="AI102" s="434" t="s">
        <v>61</v>
      </c>
      <c r="AJ102" s="434" t="s">
        <v>61</v>
      </c>
      <c r="AK102" s="434" t="s">
        <v>61</v>
      </c>
      <c r="AL102" s="434" t="s">
        <v>61</v>
      </c>
      <c r="AM102" s="434" t="s">
        <v>60</v>
      </c>
      <c r="AN102" s="434" t="s">
        <v>60</v>
      </c>
      <c r="AO102" s="434" t="s">
        <v>61</v>
      </c>
      <c r="AP102" s="434" t="s">
        <v>61</v>
      </c>
      <c r="AQ102" s="434" t="s">
        <v>61</v>
      </c>
      <c r="AR102" s="434" t="s">
        <v>61</v>
      </c>
      <c r="AS102" s="434" t="s">
        <v>61</v>
      </c>
      <c r="AT102" s="434" t="s">
        <v>61</v>
      </c>
      <c r="AU102" s="434" t="s">
        <v>61</v>
      </c>
      <c r="AV102" s="434" t="s">
        <v>61</v>
      </c>
      <c r="AW102" s="434" t="s">
        <v>61</v>
      </c>
      <c r="AX102" s="434" t="s">
        <v>61</v>
      </c>
    </row>
    <row r="103" spans="2:50" s="61" customFormat="1" ht="12.75" hidden="1" x14ac:dyDescent="0.2">
      <c r="B103" s="51" t="s">
        <v>333</v>
      </c>
      <c r="C103" s="582"/>
      <c r="D103" s="452">
        <f t="shared" si="20"/>
        <v>0</v>
      </c>
      <c r="E103" s="484"/>
      <c r="F103" s="591"/>
      <c r="G103" s="495"/>
      <c r="H103" s="70">
        <f t="shared" si="21"/>
        <v>0</v>
      </c>
      <c r="I103" s="70"/>
      <c r="J103" s="484"/>
      <c r="K103" s="205"/>
      <c r="L103" s="206"/>
      <c r="M103" s="205"/>
      <c r="N103" s="205"/>
      <c r="O103" s="205"/>
      <c r="P103" s="205"/>
      <c r="Q103" s="206"/>
      <c r="R103" s="205"/>
      <c r="S103" s="205"/>
      <c r="T103" s="484"/>
      <c r="U103" s="575"/>
      <c r="W103" s="70">
        <f t="shared" si="10"/>
        <v>0</v>
      </c>
      <c r="AG103" s="433" t="s">
        <v>61</v>
      </c>
      <c r="AH103" s="434" t="s">
        <v>61</v>
      </c>
      <c r="AI103" s="434" t="s">
        <v>61</v>
      </c>
      <c r="AJ103" s="434" t="s">
        <v>61</v>
      </c>
      <c r="AK103" s="434" t="s">
        <v>61</v>
      </c>
      <c r="AL103" s="434" t="s">
        <v>61</v>
      </c>
      <c r="AM103" s="434" t="s">
        <v>60</v>
      </c>
      <c r="AN103" s="434" t="s">
        <v>60</v>
      </c>
      <c r="AO103" s="434" t="s">
        <v>61</v>
      </c>
      <c r="AP103" s="434" t="s">
        <v>61</v>
      </c>
      <c r="AQ103" s="434" t="s">
        <v>61</v>
      </c>
      <c r="AR103" s="434" t="s">
        <v>61</v>
      </c>
      <c r="AS103" s="434" t="s">
        <v>61</v>
      </c>
      <c r="AT103" s="434" t="s">
        <v>61</v>
      </c>
      <c r="AU103" s="434" t="s">
        <v>61</v>
      </c>
      <c r="AV103" s="434" t="s">
        <v>61</v>
      </c>
      <c r="AW103" s="434" t="s">
        <v>61</v>
      </c>
      <c r="AX103" s="434" t="s">
        <v>61</v>
      </c>
    </row>
    <row r="104" spans="2:50" s="61" customFormat="1" ht="12.75" x14ac:dyDescent="0.2">
      <c r="B104" s="268" t="s">
        <v>145</v>
      </c>
      <c r="C104" s="262"/>
      <c r="D104" s="474">
        <f t="shared" si="20"/>
        <v>0</v>
      </c>
      <c r="E104" s="484"/>
      <c r="F104" s="553"/>
      <c r="G104" s="495"/>
      <c r="H104" s="70">
        <f t="shared" si="21"/>
        <v>0</v>
      </c>
      <c r="I104" s="70"/>
      <c r="J104" s="484"/>
      <c r="K104" s="206"/>
      <c r="L104" s="206"/>
      <c r="M104" s="206"/>
      <c r="N104" s="206"/>
      <c r="O104" s="206"/>
      <c r="P104" s="598"/>
      <c r="Q104" s="192">
        <f t="shared" ref="Q104:Q109" si="22">IFERROR(P104/$AC$1,0)</f>
        <v>0</v>
      </c>
      <c r="R104" s="206"/>
      <c r="S104" s="567"/>
      <c r="T104" s="484"/>
      <c r="U104" s="261"/>
      <c r="W104" s="432">
        <f t="shared" si="10"/>
        <v>0</v>
      </c>
      <c r="AG104" s="433" t="s">
        <v>60</v>
      </c>
      <c r="AH104" s="434" t="s">
        <v>60</v>
      </c>
      <c r="AI104" s="434" t="s">
        <v>61</v>
      </c>
      <c r="AJ104" s="434" t="s">
        <v>61</v>
      </c>
      <c r="AK104" s="434" t="s">
        <v>60</v>
      </c>
      <c r="AL104" s="434" t="s">
        <v>60</v>
      </c>
      <c r="AM104" s="434" t="s">
        <v>61</v>
      </c>
      <c r="AN104" s="434" t="s">
        <v>61</v>
      </c>
      <c r="AO104" s="434" t="s">
        <v>60</v>
      </c>
      <c r="AP104" s="434" t="s">
        <v>60</v>
      </c>
      <c r="AQ104" s="434" t="s">
        <v>60</v>
      </c>
      <c r="AR104" s="434" t="s">
        <v>61</v>
      </c>
      <c r="AS104" s="434" t="s">
        <v>61</v>
      </c>
      <c r="AT104" s="434" t="s">
        <v>60</v>
      </c>
      <c r="AU104" s="434" t="s">
        <v>61</v>
      </c>
      <c r="AV104" s="434" t="s">
        <v>60</v>
      </c>
      <c r="AW104" s="434" t="s">
        <v>60</v>
      </c>
      <c r="AX104" s="434" t="s">
        <v>60</v>
      </c>
    </row>
    <row r="105" spans="2:50" s="61" customFormat="1" ht="13.5" hidden="1" thickBot="1" x14ac:dyDescent="0.25">
      <c r="B105" s="60" t="s">
        <v>334</v>
      </c>
      <c r="C105" s="583"/>
      <c r="D105" s="227">
        <f t="shared" si="20"/>
        <v>0</v>
      </c>
      <c r="E105" s="484"/>
      <c r="F105" s="589"/>
      <c r="G105" s="495"/>
      <c r="H105" s="70">
        <f t="shared" si="21"/>
        <v>0</v>
      </c>
      <c r="I105" s="70"/>
      <c r="J105" s="484"/>
      <c r="K105" s="595"/>
      <c r="L105" s="196">
        <f>IFERROR(K105/$AC$1,0)</f>
        <v>0</v>
      </c>
      <c r="M105" s="205"/>
      <c r="N105" s="596"/>
      <c r="O105" s="205"/>
      <c r="P105" s="584"/>
      <c r="Q105" s="193">
        <f t="shared" si="22"/>
        <v>0</v>
      </c>
      <c r="R105" s="205"/>
      <c r="S105" s="567"/>
      <c r="T105" s="484"/>
      <c r="U105" s="601"/>
      <c r="W105" s="70">
        <f t="shared" si="10"/>
        <v>0</v>
      </c>
      <c r="AG105" s="433" t="s">
        <v>61</v>
      </c>
      <c r="AH105" s="434" t="s">
        <v>60</v>
      </c>
      <c r="AI105" s="434" t="s">
        <v>61</v>
      </c>
      <c r="AJ105" s="434" t="s">
        <v>60</v>
      </c>
      <c r="AK105" s="434" t="s">
        <v>60</v>
      </c>
      <c r="AL105" s="434" t="s">
        <v>61</v>
      </c>
      <c r="AM105" s="434" t="s">
        <v>61</v>
      </c>
      <c r="AN105" s="434" t="s">
        <v>61</v>
      </c>
      <c r="AO105" s="434" t="s">
        <v>61</v>
      </c>
      <c r="AP105" s="434" t="s">
        <v>60</v>
      </c>
      <c r="AQ105" s="434" t="s">
        <v>60</v>
      </c>
      <c r="AR105" s="434" t="s">
        <v>61</v>
      </c>
      <c r="AS105" s="434" t="s">
        <v>61</v>
      </c>
      <c r="AT105" s="434" t="s">
        <v>61</v>
      </c>
      <c r="AU105" s="434" t="s">
        <v>61</v>
      </c>
      <c r="AV105" s="434" t="s">
        <v>61</v>
      </c>
      <c r="AW105" s="434" t="s">
        <v>61</v>
      </c>
      <c r="AX105" s="434" t="s">
        <v>61</v>
      </c>
    </row>
    <row r="106" spans="2:50" s="61" customFormat="1" ht="12.75" hidden="1" x14ac:dyDescent="0.2">
      <c r="B106" s="50" t="s">
        <v>335</v>
      </c>
      <c r="C106" s="584"/>
      <c r="D106" s="193">
        <f t="shared" si="20"/>
        <v>0</v>
      </c>
      <c r="E106" s="484"/>
      <c r="F106" s="590"/>
      <c r="G106" s="495"/>
      <c r="H106" s="70">
        <f t="shared" si="21"/>
        <v>0</v>
      </c>
      <c r="I106" s="70"/>
      <c r="J106" s="484"/>
      <c r="K106" s="205"/>
      <c r="L106" s="206"/>
      <c r="M106" s="205"/>
      <c r="N106" s="205"/>
      <c r="O106" s="205"/>
      <c r="P106" s="584"/>
      <c r="Q106" s="193">
        <f t="shared" si="22"/>
        <v>0</v>
      </c>
      <c r="R106" s="205"/>
      <c r="S106" s="567"/>
      <c r="T106" s="484"/>
      <c r="U106" s="601"/>
      <c r="W106" s="70">
        <f t="shared" si="10"/>
        <v>0</v>
      </c>
      <c r="AG106" s="433" t="s">
        <v>60</v>
      </c>
      <c r="AH106" s="434" t="s">
        <v>60</v>
      </c>
      <c r="AI106" s="434" t="s">
        <v>61</v>
      </c>
      <c r="AJ106" s="434" t="s">
        <v>60</v>
      </c>
      <c r="AK106" s="434" t="s">
        <v>60</v>
      </c>
      <c r="AL106" s="434" t="s">
        <v>61</v>
      </c>
      <c r="AM106" s="434" t="s">
        <v>61</v>
      </c>
      <c r="AN106" s="434" t="s">
        <v>61</v>
      </c>
      <c r="AO106" s="434" t="s">
        <v>61</v>
      </c>
      <c r="AP106" s="434" t="s">
        <v>60</v>
      </c>
      <c r="AQ106" s="434" t="s">
        <v>60</v>
      </c>
      <c r="AR106" s="434" t="s">
        <v>61</v>
      </c>
      <c r="AS106" s="434" t="s">
        <v>61</v>
      </c>
      <c r="AT106" s="434" t="s">
        <v>61</v>
      </c>
      <c r="AU106" s="434" t="s">
        <v>61</v>
      </c>
      <c r="AV106" s="434" t="s">
        <v>61</v>
      </c>
      <c r="AW106" s="434" t="s">
        <v>60</v>
      </c>
      <c r="AX106" s="434" t="s">
        <v>60</v>
      </c>
    </row>
    <row r="107" spans="2:50" s="61" customFormat="1" ht="12.75" hidden="1" x14ac:dyDescent="0.2">
      <c r="B107" s="51" t="s">
        <v>336</v>
      </c>
      <c r="C107" s="582"/>
      <c r="D107" s="452">
        <f t="shared" si="20"/>
        <v>0</v>
      </c>
      <c r="E107" s="484"/>
      <c r="F107" s="591"/>
      <c r="G107" s="495"/>
      <c r="H107" s="70">
        <f t="shared" si="21"/>
        <v>0</v>
      </c>
      <c r="I107" s="70"/>
      <c r="J107" s="484"/>
      <c r="K107" s="597"/>
      <c r="L107" s="191">
        <f>IFERROR(K107/$AC$1,0)</f>
        <v>0</v>
      </c>
      <c r="M107" s="205"/>
      <c r="N107" s="566"/>
      <c r="O107" s="205"/>
      <c r="P107" s="584"/>
      <c r="Q107" s="193">
        <f t="shared" si="22"/>
        <v>0</v>
      </c>
      <c r="R107" s="205"/>
      <c r="S107" s="567"/>
      <c r="T107" s="484"/>
      <c r="U107" s="575"/>
      <c r="W107" s="70">
        <f t="shared" si="10"/>
        <v>0</v>
      </c>
      <c r="AG107" s="433" t="s">
        <v>60</v>
      </c>
      <c r="AH107" s="434" t="s">
        <v>60</v>
      </c>
      <c r="AI107" s="434" t="s">
        <v>61</v>
      </c>
      <c r="AJ107" s="434" t="s">
        <v>60</v>
      </c>
      <c r="AK107" s="434" t="s">
        <v>61</v>
      </c>
      <c r="AL107" s="434" t="s">
        <v>61</v>
      </c>
      <c r="AM107" s="434" t="s">
        <v>61</v>
      </c>
      <c r="AN107" s="434" t="s">
        <v>61</v>
      </c>
      <c r="AO107" s="434" t="s">
        <v>61</v>
      </c>
      <c r="AP107" s="434" t="s">
        <v>61</v>
      </c>
      <c r="AQ107" s="434" t="s">
        <v>61</v>
      </c>
      <c r="AR107" s="434" t="s">
        <v>61</v>
      </c>
      <c r="AS107" s="434" t="s">
        <v>61</v>
      </c>
      <c r="AT107" s="434" t="s">
        <v>61</v>
      </c>
      <c r="AU107" s="434" t="s">
        <v>61</v>
      </c>
      <c r="AV107" s="434" t="s">
        <v>61</v>
      </c>
      <c r="AW107" s="434" t="s">
        <v>60</v>
      </c>
      <c r="AX107" s="434" t="s">
        <v>60</v>
      </c>
    </row>
    <row r="108" spans="2:50" s="61" customFormat="1" ht="12.75" x14ac:dyDescent="0.2">
      <c r="B108" s="268" t="s">
        <v>337</v>
      </c>
      <c r="C108" s="262"/>
      <c r="D108" s="474">
        <f t="shared" si="20"/>
        <v>0</v>
      </c>
      <c r="E108" s="484"/>
      <c r="F108" s="553"/>
      <c r="G108" s="495"/>
      <c r="H108" s="70">
        <f t="shared" si="21"/>
        <v>0</v>
      </c>
      <c r="I108" s="70"/>
      <c r="J108" s="484"/>
      <c r="K108" s="584"/>
      <c r="L108" s="193">
        <f>IFERROR(K108/$AC$1,0)</f>
        <v>0</v>
      </c>
      <c r="M108" s="206"/>
      <c r="N108" s="567"/>
      <c r="O108" s="206"/>
      <c r="P108" s="584"/>
      <c r="Q108" s="193">
        <f t="shared" si="22"/>
        <v>0</v>
      </c>
      <c r="R108" s="206"/>
      <c r="S108" s="567"/>
      <c r="T108" s="484"/>
      <c r="U108" s="261"/>
      <c r="W108" s="432">
        <f t="shared" si="10"/>
        <v>0</v>
      </c>
      <c r="AG108" s="433" t="s">
        <v>60</v>
      </c>
      <c r="AH108" s="434" t="s">
        <v>60</v>
      </c>
      <c r="AI108" s="434" t="s">
        <v>61</v>
      </c>
      <c r="AJ108" s="434" t="s">
        <v>60</v>
      </c>
      <c r="AK108" s="434" t="s">
        <v>61</v>
      </c>
      <c r="AL108" s="434" t="s">
        <v>61</v>
      </c>
      <c r="AM108" s="434" t="s">
        <v>61</v>
      </c>
      <c r="AN108" s="434" t="s">
        <v>61</v>
      </c>
      <c r="AO108" s="434" t="s">
        <v>60</v>
      </c>
      <c r="AP108" s="434" t="s">
        <v>61</v>
      </c>
      <c r="AQ108" s="434" t="s">
        <v>61</v>
      </c>
      <c r="AR108" s="434" t="s">
        <v>61</v>
      </c>
      <c r="AS108" s="434" t="s">
        <v>61</v>
      </c>
      <c r="AT108" s="434" t="s">
        <v>61</v>
      </c>
      <c r="AU108" s="434" t="s">
        <v>61</v>
      </c>
      <c r="AV108" s="434" t="s">
        <v>61</v>
      </c>
      <c r="AW108" s="434" t="s">
        <v>60</v>
      </c>
      <c r="AX108" s="434" t="s">
        <v>60</v>
      </c>
    </row>
    <row r="109" spans="2:50" s="61" customFormat="1" ht="12.75" hidden="1" x14ac:dyDescent="0.2">
      <c r="B109" s="60" t="s">
        <v>338</v>
      </c>
      <c r="C109" s="583"/>
      <c r="D109" s="227">
        <f t="shared" si="20"/>
        <v>0</v>
      </c>
      <c r="E109" s="484"/>
      <c r="F109" s="589"/>
      <c r="G109" s="495"/>
      <c r="H109" s="70">
        <f t="shared" si="21"/>
        <v>0</v>
      </c>
      <c r="I109" s="70"/>
      <c r="J109" s="484"/>
      <c r="K109" s="584"/>
      <c r="L109" s="193">
        <f>IFERROR(K109/$AC$1,0)</f>
        <v>0</v>
      </c>
      <c r="M109" s="205"/>
      <c r="N109" s="567"/>
      <c r="O109" s="205"/>
      <c r="P109" s="584"/>
      <c r="Q109" s="193">
        <f t="shared" si="22"/>
        <v>0</v>
      </c>
      <c r="R109" s="205"/>
      <c r="S109" s="567"/>
      <c r="T109" s="484"/>
      <c r="U109" s="601"/>
      <c r="W109" s="70">
        <f t="shared" si="10"/>
        <v>0</v>
      </c>
      <c r="AG109" s="433" t="s">
        <v>60</v>
      </c>
      <c r="AH109" s="434" t="s">
        <v>60</v>
      </c>
      <c r="AI109" s="434" t="s">
        <v>61</v>
      </c>
      <c r="AJ109" s="434" t="s">
        <v>60</v>
      </c>
      <c r="AK109" s="434" t="s">
        <v>61</v>
      </c>
      <c r="AL109" s="434" t="s">
        <v>61</v>
      </c>
      <c r="AM109" s="434" t="s">
        <v>61</v>
      </c>
      <c r="AN109" s="434" t="s">
        <v>61</v>
      </c>
      <c r="AO109" s="434" t="s">
        <v>61</v>
      </c>
      <c r="AP109" s="434" t="s">
        <v>60</v>
      </c>
      <c r="AQ109" s="434" t="s">
        <v>61</v>
      </c>
      <c r="AR109" s="434" t="s">
        <v>61</v>
      </c>
      <c r="AS109" s="434" t="s">
        <v>61</v>
      </c>
      <c r="AT109" s="434" t="s">
        <v>61</v>
      </c>
      <c r="AU109" s="434" t="s">
        <v>61</v>
      </c>
      <c r="AV109" s="434" t="s">
        <v>61</v>
      </c>
      <c r="AW109" s="434" t="s">
        <v>61</v>
      </c>
      <c r="AX109" s="434" t="s">
        <v>61</v>
      </c>
    </row>
    <row r="110" spans="2:50" s="61" customFormat="1" ht="12.75" hidden="1" x14ac:dyDescent="0.2">
      <c r="B110" s="51" t="s">
        <v>339</v>
      </c>
      <c r="C110" s="584"/>
      <c r="D110" s="193">
        <f t="shared" si="20"/>
        <v>0</v>
      </c>
      <c r="E110" s="484"/>
      <c r="F110" s="590"/>
      <c r="G110" s="495"/>
      <c r="H110" s="70">
        <f t="shared" si="21"/>
        <v>0</v>
      </c>
      <c r="I110" s="70"/>
      <c r="J110" s="484"/>
      <c r="K110" s="205"/>
      <c r="L110" s="206"/>
      <c r="M110" s="205"/>
      <c r="N110" s="205"/>
      <c r="O110" s="205"/>
      <c r="P110" s="205"/>
      <c r="Q110" s="206"/>
      <c r="R110" s="205"/>
      <c r="S110" s="205"/>
      <c r="T110" s="484"/>
      <c r="U110" s="601"/>
      <c r="W110" s="70">
        <f t="shared" si="10"/>
        <v>0</v>
      </c>
      <c r="AG110" s="433" t="s">
        <v>60</v>
      </c>
      <c r="AH110" s="434" t="s">
        <v>61</v>
      </c>
      <c r="AI110" s="434" t="s">
        <v>61</v>
      </c>
      <c r="AJ110" s="434" t="s">
        <v>60</v>
      </c>
      <c r="AK110" s="434" t="s">
        <v>61</v>
      </c>
      <c r="AL110" s="434" t="s">
        <v>61</v>
      </c>
      <c r="AM110" s="434" t="s">
        <v>61</v>
      </c>
      <c r="AN110" s="434" t="s">
        <v>61</v>
      </c>
      <c r="AO110" s="434" t="s">
        <v>61</v>
      </c>
      <c r="AP110" s="434" t="s">
        <v>61</v>
      </c>
      <c r="AQ110" s="434" t="s">
        <v>61</v>
      </c>
      <c r="AR110" s="434" t="s">
        <v>61</v>
      </c>
      <c r="AS110" s="434" t="s">
        <v>61</v>
      </c>
      <c r="AT110" s="434" t="s">
        <v>61</v>
      </c>
      <c r="AU110" s="434" t="s">
        <v>61</v>
      </c>
      <c r="AV110" s="434" t="s">
        <v>61</v>
      </c>
      <c r="AW110" s="434" t="s">
        <v>61</v>
      </c>
      <c r="AX110" s="434" t="s">
        <v>61</v>
      </c>
    </row>
    <row r="111" spans="2:50" s="61" customFormat="1" ht="12.75" hidden="1" x14ac:dyDescent="0.2">
      <c r="B111" s="51" t="s">
        <v>340</v>
      </c>
      <c r="C111" s="582"/>
      <c r="D111" s="452">
        <f t="shared" si="20"/>
        <v>0</v>
      </c>
      <c r="E111" s="484"/>
      <c r="F111" s="591"/>
      <c r="G111" s="495"/>
      <c r="H111" s="70">
        <f t="shared" si="21"/>
        <v>0</v>
      </c>
      <c r="I111" s="70"/>
      <c r="J111" s="484"/>
      <c r="K111" s="205"/>
      <c r="L111" s="206"/>
      <c r="M111" s="205"/>
      <c r="N111" s="205"/>
      <c r="O111" s="205"/>
      <c r="P111" s="205"/>
      <c r="Q111" s="206"/>
      <c r="R111" s="205"/>
      <c r="S111" s="205"/>
      <c r="T111" s="484"/>
      <c r="U111" s="575"/>
      <c r="W111" s="70">
        <f t="shared" si="10"/>
        <v>0</v>
      </c>
      <c r="AG111" s="433" t="s">
        <v>61</v>
      </c>
      <c r="AH111" s="434" t="s">
        <v>61</v>
      </c>
      <c r="AI111" s="434" t="s">
        <v>61</v>
      </c>
      <c r="AJ111" s="434" t="s">
        <v>60</v>
      </c>
      <c r="AK111" s="434" t="s">
        <v>61</v>
      </c>
      <c r="AL111" s="434" t="s">
        <v>61</v>
      </c>
      <c r="AM111" s="434" t="s">
        <v>61</v>
      </c>
      <c r="AN111" s="434" t="s">
        <v>61</v>
      </c>
      <c r="AO111" s="434" t="s">
        <v>61</v>
      </c>
      <c r="AP111" s="434" t="s">
        <v>61</v>
      </c>
      <c r="AQ111" s="434" t="s">
        <v>61</v>
      </c>
      <c r="AR111" s="434" t="s">
        <v>61</v>
      </c>
      <c r="AS111" s="434" t="s">
        <v>61</v>
      </c>
      <c r="AT111" s="434" t="s">
        <v>61</v>
      </c>
      <c r="AU111" s="434" t="s">
        <v>61</v>
      </c>
      <c r="AV111" s="434" t="s">
        <v>61</v>
      </c>
      <c r="AW111" s="434" t="s">
        <v>60</v>
      </c>
      <c r="AX111" s="434" t="s">
        <v>60</v>
      </c>
    </row>
    <row r="112" spans="2:50" s="61" customFormat="1" ht="13.5" thickBot="1" x14ac:dyDescent="0.25">
      <c r="B112" s="268" t="s">
        <v>144</v>
      </c>
      <c r="C112" s="262"/>
      <c r="D112" s="474">
        <f t="shared" si="20"/>
        <v>0</v>
      </c>
      <c r="E112" s="484"/>
      <c r="F112" s="553"/>
      <c r="G112" s="495"/>
      <c r="H112" s="70">
        <f t="shared" si="21"/>
        <v>0</v>
      </c>
      <c r="I112" s="70"/>
      <c r="J112" s="484"/>
      <c r="K112" s="608"/>
      <c r="L112" s="197">
        <f>IFERROR(K112/$AC$1,0)</f>
        <v>0</v>
      </c>
      <c r="M112" s="206"/>
      <c r="N112" s="568"/>
      <c r="O112" s="206"/>
      <c r="P112" s="606"/>
      <c r="Q112" s="194">
        <f>IFERROR(P112/$AC$1,0)</f>
        <v>0</v>
      </c>
      <c r="R112" s="206"/>
      <c r="S112" s="607"/>
      <c r="T112" s="484"/>
      <c r="U112" s="261"/>
      <c r="W112" s="432">
        <f t="shared" si="10"/>
        <v>0</v>
      </c>
      <c r="AG112" s="433" t="s">
        <v>60</v>
      </c>
      <c r="AH112" s="434" t="s">
        <v>60</v>
      </c>
      <c r="AI112" s="434" t="s">
        <v>60</v>
      </c>
      <c r="AJ112" s="434" t="s">
        <v>60</v>
      </c>
      <c r="AK112" s="434" t="s">
        <v>61</v>
      </c>
      <c r="AL112" s="434" t="s">
        <v>61</v>
      </c>
      <c r="AM112" s="434" t="s">
        <v>60</v>
      </c>
      <c r="AN112" s="434" t="s">
        <v>60</v>
      </c>
      <c r="AO112" s="434" t="s">
        <v>60</v>
      </c>
      <c r="AP112" s="434" t="s">
        <v>60</v>
      </c>
      <c r="AQ112" s="434" t="s">
        <v>60</v>
      </c>
      <c r="AR112" s="434" t="s">
        <v>60</v>
      </c>
      <c r="AS112" s="434" t="s">
        <v>61</v>
      </c>
      <c r="AT112" s="434" t="s">
        <v>61</v>
      </c>
      <c r="AU112" s="434" t="s">
        <v>61</v>
      </c>
      <c r="AV112" s="434" t="s">
        <v>61</v>
      </c>
      <c r="AW112" s="434" t="s">
        <v>60</v>
      </c>
      <c r="AX112" s="434" t="s">
        <v>60</v>
      </c>
    </row>
    <row r="113" spans="2:50" s="61" customFormat="1" ht="12.75" x14ac:dyDescent="0.2">
      <c r="B113" s="268" t="s">
        <v>62</v>
      </c>
      <c r="C113" s="262"/>
      <c r="D113" s="474">
        <f t="shared" si="20"/>
        <v>0</v>
      </c>
      <c r="E113" s="484"/>
      <c r="F113" s="553"/>
      <c r="G113" s="495"/>
      <c r="H113" s="70"/>
      <c r="I113" s="70">
        <f>F113</f>
        <v>0</v>
      </c>
      <c r="J113" s="484"/>
      <c r="K113" s="206"/>
      <c r="L113" s="206"/>
      <c r="M113" s="206"/>
      <c r="N113" s="206"/>
      <c r="O113" s="206"/>
      <c r="P113" s="206"/>
      <c r="Q113" s="206"/>
      <c r="R113" s="206"/>
      <c r="S113" s="206"/>
      <c r="T113" s="484"/>
      <c r="U113" s="261"/>
      <c r="W113" s="432">
        <f t="shared" si="10"/>
        <v>0</v>
      </c>
      <c r="AG113" s="433" t="s">
        <v>60</v>
      </c>
      <c r="AH113" s="434" t="s">
        <v>61</v>
      </c>
      <c r="AI113" s="434" t="s">
        <v>61</v>
      </c>
      <c r="AJ113" s="434" t="s">
        <v>61</v>
      </c>
      <c r="AK113" s="434" t="s">
        <v>61</v>
      </c>
      <c r="AL113" s="434" t="s">
        <v>61</v>
      </c>
      <c r="AM113" s="434" t="s">
        <v>61</v>
      </c>
      <c r="AN113" s="434" t="s">
        <v>61</v>
      </c>
      <c r="AO113" s="434" t="s">
        <v>60</v>
      </c>
      <c r="AP113" s="434" t="s">
        <v>61</v>
      </c>
      <c r="AQ113" s="434" t="s">
        <v>60</v>
      </c>
      <c r="AR113" s="434" t="s">
        <v>61</v>
      </c>
      <c r="AS113" s="434" t="s">
        <v>60</v>
      </c>
      <c r="AT113" s="434" t="s">
        <v>61</v>
      </c>
      <c r="AU113" s="434" t="s">
        <v>61</v>
      </c>
      <c r="AV113" s="434" t="s">
        <v>61</v>
      </c>
      <c r="AW113" s="434" t="s">
        <v>60</v>
      </c>
      <c r="AX113" s="434" t="s">
        <v>60</v>
      </c>
    </row>
    <row r="114" spans="2:50" s="61" customFormat="1" ht="12.75" x14ac:dyDescent="0.2">
      <c r="B114" s="268" t="s">
        <v>84</v>
      </c>
      <c r="C114" s="262"/>
      <c r="D114" s="474">
        <f t="shared" si="20"/>
        <v>0</v>
      </c>
      <c r="E114" s="484"/>
      <c r="F114" s="553"/>
      <c r="G114" s="495"/>
      <c r="H114" s="70"/>
      <c r="I114" s="70">
        <f t="shared" ref="I114:I135" si="23">F114</f>
        <v>0</v>
      </c>
      <c r="J114" s="484"/>
      <c r="K114" s="206"/>
      <c r="L114" s="206"/>
      <c r="M114" s="206"/>
      <c r="N114" s="206"/>
      <c r="O114" s="206"/>
      <c r="P114" s="206"/>
      <c r="Q114" s="206"/>
      <c r="R114" s="206"/>
      <c r="S114" s="206"/>
      <c r="T114" s="484"/>
      <c r="U114" s="261"/>
      <c r="W114" s="432">
        <f t="shared" si="10"/>
        <v>0</v>
      </c>
      <c r="AG114" s="433" t="s">
        <v>60</v>
      </c>
      <c r="AH114" s="434" t="s">
        <v>61</v>
      </c>
      <c r="AI114" s="434" t="s">
        <v>61</v>
      </c>
      <c r="AJ114" s="434" t="s">
        <v>61</v>
      </c>
      <c r="AK114" s="434" t="s">
        <v>61</v>
      </c>
      <c r="AL114" s="434" t="s">
        <v>61</v>
      </c>
      <c r="AM114" s="434" t="s">
        <v>61</v>
      </c>
      <c r="AN114" s="434" t="s">
        <v>61</v>
      </c>
      <c r="AO114" s="434" t="s">
        <v>60</v>
      </c>
      <c r="AP114" s="434" t="s">
        <v>61</v>
      </c>
      <c r="AQ114" s="434" t="s">
        <v>60</v>
      </c>
      <c r="AR114" s="434" t="s">
        <v>61</v>
      </c>
      <c r="AS114" s="434" t="s">
        <v>61</v>
      </c>
      <c r="AT114" s="434" t="s">
        <v>61</v>
      </c>
      <c r="AU114" s="434" t="s">
        <v>61</v>
      </c>
      <c r="AV114" s="434" t="s">
        <v>61</v>
      </c>
      <c r="AW114" s="434" t="s">
        <v>60</v>
      </c>
      <c r="AX114" s="434" t="s">
        <v>60</v>
      </c>
    </row>
    <row r="115" spans="2:50" s="61" customFormat="1" ht="12.75" hidden="1" x14ac:dyDescent="0.2">
      <c r="B115" s="76" t="s">
        <v>65</v>
      </c>
      <c r="C115" s="583"/>
      <c r="D115" s="227">
        <f t="shared" si="20"/>
        <v>0</v>
      </c>
      <c r="E115" s="484"/>
      <c r="F115" s="589"/>
      <c r="G115" s="495"/>
      <c r="H115" s="70"/>
      <c r="I115" s="70">
        <f t="shared" si="23"/>
        <v>0</v>
      </c>
      <c r="J115" s="484"/>
      <c r="K115" s="205"/>
      <c r="L115" s="206"/>
      <c r="M115" s="205"/>
      <c r="N115" s="205"/>
      <c r="O115" s="205"/>
      <c r="P115" s="205"/>
      <c r="Q115" s="206"/>
      <c r="R115" s="205"/>
      <c r="S115" s="205"/>
      <c r="T115" s="484"/>
      <c r="U115" s="601"/>
      <c r="W115" s="70">
        <f t="shared" si="10"/>
        <v>0</v>
      </c>
      <c r="AG115" s="433" t="s">
        <v>61</v>
      </c>
      <c r="AH115" s="434" t="s">
        <v>60</v>
      </c>
      <c r="AI115" s="434" t="s">
        <v>61</v>
      </c>
      <c r="AJ115" s="434" t="s">
        <v>61</v>
      </c>
      <c r="AK115" s="434" t="s">
        <v>61</v>
      </c>
      <c r="AL115" s="434" t="s">
        <v>61</v>
      </c>
      <c r="AM115" s="434" t="s">
        <v>61</v>
      </c>
      <c r="AN115" s="434" t="s">
        <v>61</v>
      </c>
      <c r="AO115" s="434" t="s">
        <v>61</v>
      </c>
      <c r="AP115" s="434" t="s">
        <v>61</v>
      </c>
      <c r="AQ115" s="434" t="s">
        <v>61</v>
      </c>
      <c r="AR115" s="434" t="s">
        <v>61</v>
      </c>
      <c r="AS115" s="434" t="s">
        <v>61</v>
      </c>
      <c r="AT115" s="434" t="s">
        <v>61</v>
      </c>
      <c r="AU115" s="434" t="s">
        <v>61</v>
      </c>
      <c r="AV115" s="434" t="s">
        <v>61</v>
      </c>
      <c r="AW115" s="434" t="s">
        <v>61</v>
      </c>
      <c r="AX115" s="434" t="s">
        <v>61</v>
      </c>
    </row>
    <row r="116" spans="2:50" s="61" customFormat="1" ht="12.75" hidden="1" x14ac:dyDescent="0.2">
      <c r="B116" s="50" t="s">
        <v>47</v>
      </c>
      <c r="C116" s="584"/>
      <c r="D116" s="193">
        <f t="shared" si="20"/>
        <v>0</v>
      </c>
      <c r="E116" s="484"/>
      <c r="F116" s="590"/>
      <c r="G116" s="495"/>
      <c r="H116" s="70"/>
      <c r="I116" s="70">
        <f t="shared" si="23"/>
        <v>0</v>
      </c>
      <c r="J116" s="484"/>
      <c r="K116" s="205"/>
      <c r="L116" s="205"/>
      <c r="M116" s="205"/>
      <c r="N116" s="205"/>
      <c r="O116" s="205"/>
      <c r="P116" s="205"/>
      <c r="Q116" s="206"/>
      <c r="R116" s="205"/>
      <c r="S116" s="205"/>
      <c r="T116" s="484"/>
      <c r="U116" s="601"/>
      <c r="W116" s="70">
        <f t="shared" si="10"/>
        <v>0</v>
      </c>
      <c r="AG116" s="433" t="s">
        <v>61</v>
      </c>
      <c r="AH116" s="434" t="s">
        <v>61</v>
      </c>
      <c r="AI116" s="434" t="s">
        <v>61</v>
      </c>
      <c r="AJ116" s="434" t="s">
        <v>61</v>
      </c>
      <c r="AK116" s="434" t="s">
        <v>61</v>
      </c>
      <c r="AL116" s="434" t="s">
        <v>61</v>
      </c>
      <c r="AM116" s="434" t="s">
        <v>61</v>
      </c>
      <c r="AN116" s="434" t="s">
        <v>61</v>
      </c>
      <c r="AO116" s="434" t="s">
        <v>61</v>
      </c>
      <c r="AP116" s="434" t="s">
        <v>61</v>
      </c>
      <c r="AQ116" s="434" t="s">
        <v>61</v>
      </c>
      <c r="AR116" s="434" t="s">
        <v>61</v>
      </c>
      <c r="AS116" s="434" t="s">
        <v>61</v>
      </c>
      <c r="AT116" s="434" t="s">
        <v>61</v>
      </c>
      <c r="AU116" s="434" t="s">
        <v>61</v>
      </c>
      <c r="AV116" s="434" t="s">
        <v>61</v>
      </c>
      <c r="AW116" s="434" t="s">
        <v>61</v>
      </c>
      <c r="AX116" s="434" t="s">
        <v>61</v>
      </c>
    </row>
    <row r="117" spans="2:50" s="61" customFormat="1" ht="12.75" hidden="1" x14ac:dyDescent="0.2">
      <c r="B117" s="51" t="s">
        <v>52</v>
      </c>
      <c r="C117" s="582"/>
      <c r="D117" s="452">
        <f t="shared" si="20"/>
        <v>0</v>
      </c>
      <c r="E117" s="484"/>
      <c r="F117" s="591"/>
      <c r="G117" s="495"/>
      <c r="H117" s="70"/>
      <c r="I117" s="70">
        <f t="shared" si="23"/>
        <v>0</v>
      </c>
      <c r="J117" s="484"/>
      <c r="K117" s="205"/>
      <c r="L117" s="205"/>
      <c r="M117" s="205"/>
      <c r="N117" s="205"/>
      <c r="O117" s="205"/>
      <c r="P117" s="205"/>
      <c r="Q117" s="206"/>
      <c r="R117" s="205"/>
      <c r="S117" s="205"/>
      <c r="T117" s="484"/>
      <c r="U117" s="575"/>
      <c r="W117" s="70">
        <f t="shared" si="10"/>
        <v>0</v>
      </c>
      <c r="AG117" s="433" t="s">
        <v>60</v>
      </c>
      <c r="AH117" s="434" t="s">
        <v>60</v>
      </c>
      <c r="AI117" s="434" t="s">
        <v>61</v>
      </c>
      <c r="AJ117" s="434" t="s">
        <v>61</v>
      </c>
      <c r="AK117" s="434" t="s">
        <v>61</v>
      </c>
      <c r="AL117" s="434" t="s">
        <v>61</v>
      </c>
      <c r="AM117" s="434" t="s">
        <v>61</v>
      </c>
      <c r="AN117" s="434" t="s">
        <v>61</v>
      </c>
      <c r="AO117" s="434" t="s">
        <v>61</v>
      </c>
      <c r="AP117" s="434" t="s">
        <v>61</v>
      </c>
      <c r="AQ117" s="434" t="s">
        <v>61</v>
      </c>
      <c r="AR117" s="434" t="s">
        <v>61</v>
      </c>
      <c r="AS117" s="434" t="s">
        <v>61</v>
      </c>
      <c r="AT117" s="434" t="s">
        <v>61</v>
      </c>
      <c r="AU117" s="434" t="s">
        <v>61</v>
      </c>
      <c r="AV117" s="434" t="s">
        <v>61</v>
      </c>
      <c r="AW117" s="434" t="s">
        <v>60</v>
      </c>
      <c r="AX117" s="434" t="s">
        <v>60</v>
      </c>
    </row>
    <row r="118" spans="2:50" s="61" customFormat="1" ht="12.75" x14ac:dyDescent="0.2">
      <c r="B118" s="268" t="s">
        <v>63</v>
      </c>
      <c r="C118" s="262"/>
      <c r="D118" s="474">
        <f t="shared" ref="D118:D136" si="24">IFERROR(C118/$AC$1,0)</f>
        <v>0</v>
      </c>
      <c r="E118" s="484"/>
      <c r="F118" s="553"/>
      <c r="G118" s="495"/>
      <c r="H118" s="70"/>
      <c r="I118" s="70">
        <f t="shared" si="23"/>
        <v>0</v>
      </c>
      <c r="J118" s="484"/>
      <c r="K118" s="206"/>
      <c r="L118" s="206"/>
      <c r="M118" s="206"/>
      <c r="N118" s="206"/>
      <c r="O118" s="206"/>
      <c r="P118" s="206"/>
      <c r="Q118" s="206"/>
      <c r="R118" s="206"/>
      <c r="S118" s="206"/>
      <c r="T118" s="484"/>
      <c r="U118" s="261"/>
      <c r="W118" s="432">
        <f t="shared" si="10"/>
        <v>0</v>
      </c>
      <c r="AG118" s="433" t="s">
        <v>60</v>
      </c>
      <c r="AH118" s="434" t="s">
        <v>61</v>
      </c>
      <c r="AI118" s="434" t="s">
        <v>61</v>
      </c>
      <c r="AJ118" s="434" t="s">
        <v>61</v>
      </c>
      <c r="AK118" s="434" t="s">
        <v>61</v>
      </c>
      <c r="AL118" s="434" t="s">
        <v>61</v>
      </c>
      <c r="AM118" s="434" t="s">
        <v>61</v>
      </c>
      <c r="AN118" s="434" t="s">
        <v>61</v>
      </c>
      <c r="AO118" s="434" t="s">
        <v>60</v>
      </c>
      <c r="AP118" s="434" t="s">
        <v>61</v>
      </c>
      <c r="AQ118" s="434" t="s">
        <v>60</v>
      </c>
      <c r="AR118" s="434" t="s">
        <v>61</v>
      </c>
      <c r="AS118" s="434" t="s">
        <v>60</v>
      </c>
      <c r="AT118" s="434" t="s">
        <v>61</v>
      </c>
      <c r="AU118" s="434" t="s">
        <v>61</v>
      </c>
      <c r="AV118" s="434" t="s">
        <v>61</v>
      </c>
      <c r="AW118" s="434" t="s">
        <v>60</v>
      </c>
      <c r="AX118" s="434" t="s">
        <v>60</v>
      </c>
    </row>
    <row r="119" spans="2:50" s="61" customFormat="1" ht="12.75" x14ac:dyDescent="0.2">
      <c r="B119" s="268" t="s">
        <v>120</v>
      </c>
      <c r="C119" s="262"/>
      <c r="D119" s="474">
        <f t="shared" si="24"/>
        <v>0</v>
      </c>
      <c r="E119" s="484"/>
      <c r="F119" s="553"/>
      <c r="G119" s="495"/>
      <c r="H119" s="70"/>
      <c r="I119" s="70">
        <f t="shared" si="23"/>
        <v>0</v>
      </c>
      <c r="J119" s="484"/>
      <c r="K119" s="206"/>
      <c r="L119" s="206"/>
      <c r="M119" s="206"/>
      <c r="N119" s="206"/>
      <c r="O119" s="206"/>
      <c r="P119" s="206"/>
      <c r="Q119" s="206"/>
      <c r="R119" s="206"/>
      <c r="S119" s="206"/>
      <c r="T119" s="484"/>
      <c r="U119" s="261"/>
      <c r="W119" s="432">
        <f t="shared" si="10"/>
        <v>0</v>
      </c>
      <c r="AG119" s="433" t="s">
        <v>60</v>
      </c>
      <c r="AH119" s="434" t="s">
        <v>60</v>
      </c>
      <c r="AI119" s="434" t="s">
        <v>61</v>
      </c>
      <c r="AJ119" s="434" t="s">
        <v>61</v>
      </c>
      <c r="AK119" s="434" t="s">
        <v>61</v>
      </c>
      <c r="AL119" s="434" t="s">
        <v>61</v>
      </c>
      <c r="AM119" s="434" t="s">
        <v>61</v>
      </c>
      <c r="AN119" s="434" t="s">
        <v>61</v>
      </c>
      <c r="AO119" s="434" t="s">
        <v>60</v>
      </c>
      <c r="AP119" s="434" t="s">
        <v>60</v>
      </c>
      <c r="AQ119" s="434" t="s">
        <v>60</v>
      </c>
      <c r="AR119" s="434" t="s">
        <v>61</v>
      </c>
      <c r="AS119" s="434" t="s">
        <v>60</v>
      </c>
      <c r="AT119" s="434" t="s">
        <v>60</v>
      </c>
      <c r="AU119" s="434" t="s">
        <v>61</v>
      </c>
      <c r="AV119" s="434" t="s">
        <v>61</v>
      </c>
      <c r="AW119" s="434" t="s">
        <v>60</v>
      </c>
      <c r="AX119" s="434" t="s">
        <v>60</v>
      </c>
    </row>
    <row r="120" spans="2:50" s="61" customFormat="1" ht="12.75" hidden="1" x14ac:dyDescent="0.2">
      <c r="B120" s="60" t="s">
        <v>128</v>
      </c>
      <c r="C120" s="581"/>
      <c r="D120" s="491">
        <f t="shared" si="24"/>
        <v>0</v>
      </c>
      <c r="E120" s="484"/>
      <c r="F120" s="592"/>
      <c r="G120" s="495"/>
      <c r="H120" s="70"/>
      <c r="I120" s="70">
        <f t="shared" si="23"/>
        <v>0</v>
      </c>
      <c r="J120" s="484"/>
      <c r="K120" s="205"/>
      <c r="L120" s="205"/>
      <c r="M120" s="205"/>
      <c r="N120" s="205"/>
      <c r="O120" s="205"/>
      <c r="P120" s="205"/>
      <c r="Q120" s="205"/>
      <c r="R120" s="205"/>
      <c r="S120" s="205"/>
      <c r="T120" s="484"/>
      <c r="U120" s="575"/>
      <c r="W120" s="70">
        <f t="shared" si="10"/>
        <v>0</v>
      </c>
      <c r="AG120" s="433" t="s">
        <v>61</v>
      </c>
      <c r="AH120" s="434" t="s">
        <v>61</v>
      </c>
      <c r="AI120" s="434" t="s">
        <v>61</v>
      </c>
      <c r="AJ120" s="434" t="s">
        <v>61</v>
      </c>
      <c r="AK120" s="434" t="s">
        <v>61</v>
      </c>
      <c r="AL120" s="434" t="s">
        <v>61</v>
      </c>
      <c r="AM120" s="434" t="s">
        <v>61</v>
      </c>
      <c r="AN120" s="434" t="s">
        <v>61</v>
      </c>
      <c r="AO120" s="434" t="s">
        <v>61</v>
      </c>
      <c r="AP120" s="434" t="s">
        <v>61</v>
      </c>
      <c r="AQ120" s="434" t="s">
        <v>61</v>
      </c>
      <c r="AR120" s="434" t="s">
        <v>61</v>
      </c>
      <c r="AS120" s="434" t="s">
        <v>60</v>
      </c>
      <c r="AT120" s="434" t="s">
        <v>60</v>
      </c>
      <c r="AU120" s="434" t="s">
        <v>61</v>
      </c>
      <c r="AV120" s="434" t="s">
        <v>60</v>
      </c>
      <c r="AW120" s="434" t="s">
        <v>60</v>
      </c>
      <c r="AX120" s="434" t="s">
        <v>60</v>
      </c>
    </row>
    <row r="121" spans="2:50" s="61" customFormat="1" ht="12.75" x14ac:dyDescent="0.2">
      <c r="B121" s="268" t="s">
        <v>143</v>
      </c>
      <c r="C121" s="262"/>
      <c r="D121" s="474">
        <f t="shared" si="24"/>
        <v>0</v>
      </c>
      <c r="E121" s="484"/>
      <c r="F121" s="553"/>
      <c r="G121" s="495"/>
      <c r="H121" s="70"/>
      <c r="I121" s="70">
        <f t="shared" si="23"/>
        <v>0</v>
      </c>
      <c r="J121" s="484"/>
      <c r="K121" s="206"/>
      <c r="L121" s="206"/>
      <c r="M121" s="206"/>
      <c r="N121" s="206"/>
      <c r="O121" s="206"/>
      <c r="P121" s="206"/>
      <c r="Q121" s="206"/>
      <c r="R121" s="206"/>
      <c r="S121" s="206"/>
      <c r="T121" s="484"/>
      <c r="U121" s="261"/>
      <c r="W121" s="432">
        <f t="shared" si="10"/>
        <v>0</v>
      </c>
      <c r="AG121" s="433" t="s">
        <v>60</v>
      </c>
      <c r="AH121" s="434" t="s">
        <v>60</v>
      </c>
      <c r="AI121" s="434" t="s">
        <v>61</v>
      </c>
      <c r="AJ121" s="434" t="s">
        <v>60</v>
      </c>
      <c r="AK121" s="434" t="s">
        <v>61</v>
      </c>
      <c r="AL121" s="434" t="s">
        <v>61</v>
      </c>
      <c r="AM121" s="434" t="s">
        <v>61</v>
      </c>
      <c r="AN121" s="434" t="s">
        <v>61</v>
      </c>
      <c r="AO121" s="434" t="s">
        <v>60</v>
      </c>
      <c r="AP121" s="434" t="s">
        <v>60</v>
      </c>
      <c r="AQ121" s="434" t="s">
        <v>60</v>
      </c>
      <c r="AR121" s="434" t="s">
        <v>60</v>
      </c>
      <c r="AS121" s="434" t="s">
        <v>60</v>
      </c>
      <c r="AT121" s="434" t="s">
        <v>60</v>
      </c>
      <c r="AU121" s="434" t="s">
        <v>61</v>
      </c>
      <c r="AV121" s="434" t="s">
        <v>60</v>
      </c>
      <c r="AW121" s="434" t="s">
        <v>60</v>
      </c>
      <c r="AX121" s="434" t="s">
        <v>60</v>
      </c>
    </row>
    <row r="122" spans="2:50" s="61" customFormat="1" ht="12.75" x14ac:dyDescent="0.2">
      <c r="B122" s="268" t="s">
        <v>10</v>
      </c>
      <c r="C122" s="262"/>
      <c r="D122" s="474">
        <f t="shared" si="24"/>
        <v>0</v>
      </c>
      <c r="E122" s="484"/>
      <c r="F122" s="553"/>
      <c r="G122" s="495"/>
      <c r="H122" s="70"/>
      <c r="I122" s="70">
        <f t="shared" si="23"/>
        <v>0</v>
      </c>
      <c r="J122" s="484"/>
      <c r="K122" s="206"/>
      <c r="L122" s="206"/>
      <c r="M122" s="206"/>
      <c r="N122" s="206"/>
      <c r="O122" s="206"/>
      <c r="P122" s="206"/>
      <c r="Q122" s="206"/>
      <c r="R122" s="206"/>
      <c r="S122" s="206"/>
      <c r="T122" s="484"/>
      <c r="U122" s="261"/>
      <c r="W122" s="432">
        <f t="shared" si="10"/>
        <v>0</v>
      </c>
      <c r="AG122" s="433" t="s">
        <v>60</v>
      </c>
      <c r="AH122" s="434" t="s">
        <v>60</v>
      </c>
      <c r="AI122" s="434" t="s">
        <v>61</v>
      </c>
      <c r="AJ122" s="434" t="s">
        <v>61</v>
      </c>
      <c r="AK122" s="434" t="s">
        <v>61</v>
      </c>
      <c r="AL122" s="434" t="s">
        <v>61</v>
      </c>
      <c r="AM122" s="434" t="s">
        <v>61</v>
      </c>
      <c r="AN122" s="434" t="s">
        <v>61</v>
      </c>
      <c r="AO122" s="434" t="s">
        <v>60</v>
      </c>
      <c r="AP122" s="434" t="s">
        <v>60</v>
      </c>
      <c r="AQ122" s="434" t="s">
        <v>60</v>
      </c>
      <c r="AR122" s="434" t="s">
        <v>60</v>
      </c>
      <c r="AS122" s="434" t="s">
        <v>60</v>
      </c>
      <c r="AT122" s="434" t="s">
        <v>61</v>
      </c>
      <c r="AU122" s="434" t="s">
        <v>61</v>
      </c>
      <c r="AV122" s="434" t="s">
        <v>61</v>
      </c>
      <c r="AW122" s="434" t="s">
        <v>61</v>
      </c>
      <c r="AX122" s="434" t="s">
        <v>61</v>
      </c>
    </row>
    <row r="123" spans="2:50" s="61" customFormat="1" ht="12.75" hidden="1" x14ac:dyDescent="0.2">
      <c r="B123" s="60" t="s">
        <v>48</v>
      </c>
      <c r="C123" s="581"/>
      <c r="D123" s="491">
        <f t="shared" si="24"/>
        <v>0</v>
      </c>
      <c r="E123" s="484"/>
      <c r="F123" s="592"/>
      <c r="G123" s="495"/>
      <c r="H123" s="70"/>
      <c r="I123" s="70">
        <f t="shared" si="23"/>
        <v>0</v>
      </c>
      <c r="J123" s="484"/>
      <c r="K123" s="205"/>
      <c r="L123" s="205"/>
      <c r="M123" s="205"/>
      <c r="N123" s="205"/>
      <c r="O123" s="205"/>
      <c r="P123" s="103"/>
      <c r="Q123" s="103"/>
      <c r="R123" s="103"/>
      <c r="S123" s="103"/>
      <c r="T123" s="484"/>
      <c r="U123" s="575"/>
      <c r="W123" s="70">
        <f t="shared" si="10"/>
        <v>0</v>
      </c>
      <c r="AG123" s="433" t="s">
        <v>60</v>
      </c>
      <c r="AH123" s="434" t="s">
        <v>60</v>
      </c>
      <c r="AI123" s="434" t="s">
        <v>61</v>
      </c>
      <c r="AJ123" s="434" t="s">
        <v>61</v>
      </c>
      <c r="AK123" s="434" t="s">
        <v>61</v>
      </c>
      <c r="AL123" s="434" t="s">
        <v>61</v>
      </c>
      <c r="AM123" s="434" t="s">
        <v>61</v>
      </c>
      <c r="AN123" s="434" t="s">
        <v>61</v>
      </c>
      <c r="AO123" s="434" t="s">
        <v>61</v>
      </c>
      <c r="AP123" s="434" t="s">
        <v>60</v>
      </c>
      <c r="AQ123" s="434" t="s">
        <v>60</v>
      </c>
      <c r="AR123" s="434" t="s">
        <v>61</v>
      </c>
      <c r="AS123" s="434" t="s">
        <v>61</v>
      </c>
      <c r="AT123" s="434" t="s">
        <v>61</v>
      </c>
      <c r="AU123" s="434" t="s">
        <v>61</v>
      </c>
      <c r="AV123" s="434" t="s">
        <v>61</v>
      </c>
      <c r="AW123" s="434" t="s">
        <v>61</v>
      </c>
      <c r="AX123" s="434" t="s">
        <v>61</v>
      </c>
    </row>
    <row r="124" spans="2:50" s="61" customFormat="1" ht="12.75" x14ac:dyDescent="0.2">
      <c r="B124" s="268" t="s">
        <v>341</v>
      </c>
      <c r="C124" s="262"/>
      <c r="D124" s="474">
        <f t="shared" si="24"/>
        <v>0</v>
      </c>
      <c r="E124" s="484"/>
      <c r="F124" s="553"/>
      <c r="G124" s="495"/>
      <c r="H124" s="70"/>
      <c r="I124" s="70">
        <f t="shared" si="23"/>
        <v>0</v>
      </c>
      <c r="J124" s="484"/>
      <c r="K124" s="206"/>
      <c r="L124" s="206"/>
      <c r="M124" s="206"/>
      <c r="N124" s="206"/>
      <c r="O124" s="206"/>
      <c r="P124" s="104"/>
      <c r="Q124" s="104"/>
      <c r="R124" s="104"/>
      <c r="S124" s="104"/>
      <c r="T124" s="484"/>
      <c r="U124" s="261"/>
      <c r="W124" s="432">
        <f t="shared" si="10"/>
        <v>0</v>
      </c>
      <c r="AG124" s="433" t="s">
        <v>60</v>
      </c>
      <c r="AH124" s="434" t="s">
        <v>60</v>
      </c>
      <c r="AI124" s="434" t="s">
        <v>61</v>
      </c>
      <c r="AJ124" s="434" t="s">
        <v>60</v>
      </c>
      <c r="AK124" s="434" t="s">
        <v>61</v>
      </c>
      <c r="AL124" s="434" t="s">
        <v>61</v>
      </c>
      <c r="AM124" s="434" t="s">
        <v>61</v>
      </c>
      <c r="AN124" s="434" t="s">
        <v>61</v>
      </c>
      <c r="AO124" s="434" t="s">
        <v>60</v>
      </c>
      <c r="AP124" s="434" t="s">
        <v>60</v>
      </c>
      <c r="AQ124" s="434" t="s">
        <v>60</v>
      </c>
      <c r="AR124" s="434" t="s">
        <v>60</v>
      </c>
      <c r="AS124" s="434" t="s">
        <v>61</v>
      </c>
      <c r="AT124" s="434" t="s">
        <v>61</v>
      </c>
      <c r="AU124" s="434" t="s">
        <v>61</v>
      </c>
      <c r="AV124" s="434" t="s">
        <v>60</v>
      </c>
      <c r="AW124" s="434" t="s">
        <v>61</v>
      </c>
      <c r="AX124" s="434" t="s">
        <v>61</v>
      </c>
    </row>
    <row r="125" spans="2:50" s="61" customFormat="1" ht="12.75" x14ac:dyDescent="0.2">
      <c r="B125" s="268" t="s">
        <v>64</v>
      </c>
      <c r="C125" s="262"/>
      <c r="D125" s="474">
        <f t="shared" si="24"/>
        <v>0</v>
      </c>
      <c r="E125" s="484"/>
      <c r="F125" s="553"/>
      <c r="G125" s="495"/>
      <c r="H125" s="70"/>
      <c r="I125" s="70">
        <f t="shared" si="23"/>
        <v>0</v>
      </c>
      <c r="J125" s="484"/>
      <c r="K125" s="206"/>
      <c r="L125" s="206"/>
      <c r="M125" s="206"/>
      <c r="N125" s="206"/>
      <c r="O125" s="206"/>
      <c r="P125" s="206"/>
      <c r="Q125" s="206"/>
      <c r="R125" s="206"/>
      <c r="S125" s="206"/>
      <c r="T125" s="484"/>
      <c r="U125" s="261"/>
      <c r="W125" s="432">
        <f t="shared" si="10"/>
        <v>0</v>
      </c>
      <c r="AG125" s="433" t="s">
        <v>61</v>
      </c>
      <c r="AH125" s="434" t="s">
        <v>61</v>
      </c>
      <c r="AI125" s="434" t="s">
        <v>61</v>
      </c>
      <c r="AJ125" s="434" t="s">
        <v>61</v>
      </c>
      <c r="AK125" s="434" t="s">
        <v>61</v>
      </c>
      <c r="AL125" s="434" t="s">
        <v>61</v>
      </c>
      <c r="AM125" s="434" t="s">
        <v>61</v>
      </c>
      <c r="AN125" s="434" t="s">
        <v>61</v>
      </c>
      <c r="AO125" s="434" t="s">
        <v>60</v>
      </c>
      <c r="AP125" s="434" t="s">
        <v>61</v>
      </c>
      <c r="AQ125" s="434" t="s">
        <v>61</v>
      </c>
      <c r="AR125" s="434" t="s">
        <v>61</v>
      </c>
      <c r="AS125" s="434" t="s">
        <v>60</v>
      </c>
      <c r="AT125" s="434" t="s">
        <v>61</v>
      </c>
      <c r="AU125" s="434" t="s">
        <v>61</v>
      </c>
      <c r="AV125" s="434" t="s">
        <v>61</v>
      </c>
      <c r="AW125" s="434" t="s">
        <v>61</v>
      </c>
      <c r="AX125" s="434" t="s">
        <v>61</v>
      </c>
    </row>
    <row r="126" spans="2:50" s="61" customFormat="1" ht="12.75" hidden="1" x14ac:dyDescent="0.2">
      <c r="B126" s="60" t="s">
        <v>147</v>
      </c>
      <c r="C126" s="581"/>
      <c r="D126" s="491">
        <f t="shared" si="24"/>
        <v>0</v>
      </c>
      <c r="E126" s="484"/>
      <c r="F126" s="592"/>
      <c r="G126" s="495"/>
      <c r="H126" s="70"/>
      <c r="I126" s="70">
        <f t="shared" si="23"/>
        <v>0</v>
      </c>
      <c r="J126" s="484"/>
      <c r="K126" s="205"/>
      <c r="L126" s="205"/>
      <c r="M126" s="205"/>
      <c r="N126" s="205"/>
      <c r="O126" s="205"/>
      <c r="P126" s="103"/>
      <c r="Q126" s="103"/>
      <c r="R126" s="103"/>
      <c r="S126" s="103"/>
      <c r="T126" s="484"/>
      <c r="U126" s="575"/>
      <c r="W126" s="70">
        <f t="shared" si="10"/>
        <v>0</v>
      </c>
      <c r="AG126" s="433" t="s">
        <v>60</v>
      </c>
      <c r="AH126" s="434" t="s">
        <v>60</v>
      </c>
      <c r="AI126" s="434" t="s">
        <v>61</v>
      </c>
      <c r="AJ126" s="434" t="s">
        <v>61</v>
      </c>
      <c r="AK126" s="434" t="s">
        <v>61</v>
      </c>
      <c r="AL126" s="434" t="s">
        <v>61</v>
      </c>
      <c r="AM126" s="434" t="s">
        <v>61</v>
      </c>
      <c r="AN126" s="434" t="s">
        <v>61</v>
      </c>
      <c r="AO126" s="434" t="s">
        <v>61</v>
      </c>
      <c r="AP126" s="434" t="s">
        <v>60</v>
      </c>
      <c r="AQ126" s="434" t="s">
        <v>60</v>
      </c>
      <c r="AR126" s="434" t="s">
        <v>61</v>
      </c>
      <c r="AS126" s="434" t="s">
        <v>61</v>
      </c>
      <c r="AT126" s="434" t="s">
        <v>61</v>
      </c>
      <c r="AU126" s="434" t="s">
        <v>61</v>
      </c>
      <c r="AV126" s="434" t="s">
        <v>61</v>
      </c>
      <c r="AW126" s="434" t="s">
        <v>61</v>
      </c>
      <c r="AX126" s="434" t="s">
        <v>61</v>
      </c>
    </row>
    <row r="127" spans="2:50" s="61" customFormat="1" ht="12.75" x14ac:dyDescent="0.2">
      <c r="B127" s="268" t="s">
        <v>342</v>
      </c>
      <c r="C127" s="262"/>
      <c r="D127" s="474">
        <f t="shared" si="24"/>
        <v>0</v>
      </c>
      <c r="E127" s="484"/>
      <c r="F127" s="553"/>
      <c r="G127" s="495"/>
      <c r="H127" s="70">
        <f>F127</f>
        <v>0</v>
      </c>
      <c r="I127" s="70"/>
      <c r="J127" s="484"/>
      <c r="K127" s="206"/>
      <c r="L127" s="206"/>
      <c r="M127" s="206"/>
      <c r="N127" s="206"/>
      <c r="O127" s="206"/>
      <c r="P127" s="206"/>
      <c r="Q127" s="206"/>
      <c r="R127" s="206"/>
      <c r="S127" s="206"/>
      <c r="T127" s="484"/>
      <c r="U127" s="261"/>
      <c r="W127" s="432">
        <f t="shared" si="10"/>
        <v>0</v>
      </c>
      <c r="AG127" s="433" t="s">
        <v>61</v>
      </c>
      <c r="AH127" s="434" t="s">
        <v>61</v>
      </c>
      <c r="AI127" s="434" t="s">
        <v>61</v>
      </c>
      <c r="AJ127" s="434" t="s">
        <v>61</v>
      </c>
      <c r="AK127" s="434" t="s">
        <v>61</v>
      </c>
      <c r="AL127" s="434" t="s">
        <v>61</v>
      </c>
      <c r="AM127" s="434" t="s">
        <v>61</v>
      </c>
      <c r="AN127" s="434" t="s">
        <v>61</v>
      </c>
      <c r="AO127" s="434" t="s">
        <v>60</v>
      </c>
      <c r="AP127" s="434" t="s">
        <v>61</v>
      </c>
      <c r="AQ127" s="434" t="s">
        <v>61</v>
      </c>
      <c r="AR127" s="434" t="s">
        <v>61</v>
      </c>
      <c r="AS127" s="434" t="s">
        <v>60</v>
      </c>
      <c r="AT127" s="434" t="s">
        <v>61</v>
      </c>
      <c r="AU127" s="434" t="s">
        <v>61</v>
      </c>
      <c r="AV127" s="434" t="s">
        <v>61</v>
      </c>
      <c r="AW127" s="434" t="s">
        <v>61</v>
      </c>
      <c r="AX127" s="434" t="s">
        <v>61</v>
      </c>
    </row>
    <row r="128" spans="2:50" s="61" customFormat="1" ht="12.75" x14ac:dyDescent="0.2">
      <c r="B128" s="268" t="s">
        <v>343</v>
      </c>
      <c r="C128" s="262"/>
      <c r="D128" s="474">
        <f t="shared" si="24"/>
        <v>0</v>
      </c>
      <c r="E128" s="484"/>
      <c r="F128" s="553"/>
      <c r="G128" s="495"/>
      <c r="H128" s="70">
        <f t="shared" ref="H128:H131" si="25">F128</f>
        <v>0</v>
      </c>
      <c r="I128" s="70"/>
      <c r="J128" s="484"/>
      <c r="K128" s="206"/>
      <c r="L128" s="206"/>
      <c r="M128" s="206"/>
      <c r="N128" s="206"/>
      <c r="O128" s="206"/>
      <c r="P128" s="206"/>
      <c r="Q128" s="206"/>
      <c r="R128" s="206"/>
      <c r="S128" s="206"/>
      <c r="T128" s="484"/>
      <c r="U128" s="261"/>
      <c r="W128" s="432">
        <f t="shared" si="10"/>
        <v>0</v>
      </c>
      <c r="AG128" s="433" t="s">
        <v>61</v>
      </c>
      <c r="AH128" s="434" t="s">
        <v>61</v>
      </c>
      <c r="AI128" s="434" t="s">
        <v>61</v>
      </c>
      <c r="AJ128" s="434" t="s">
        <v>61</v>
      </c>
      <c r="AK128" s="434" t="s">
        <v>61</v>
      </c>
      <c r="AL128" s="434" t="s">
        <v>61</v>
      </c>
      <c r="AM128" s="434" t="s">
        <v>61</v>
      </c>
      <c r="AN128" s="434" t="s">
        <v>61</v>
      </c>
      <c r="AO128" s="434" t="s">
        <v>60</v>
      </c>
      <c r="AP128" s="434" t="s">
        <v>61</v>
      </c>
      <c r="AQ128" s="434" t="s">
        <v>61</v>
      </c>
      <c r="AR128" s="434" t="s">
        <v>61</v>
      </c>
      <c r="AS128" s="434" t="s">
        <v>61</v>
      </c>
      <c r="AT128" s="434" t="s">
        <v>61</v>
      </c>
      <c r="AU128" s="434" t="s">
        <v>61</v>
      </c>
      <c r="AV128" s="434" t="s">
        <v>61</v>
      </c>
      <c r="AW128" s="434" t="s">
        <v>61</v>
      </c>
      <c r="AX128" s="434" t="s">
        <v>61</v>
      </c>
    </row>
    <row r="129" spans="1:100" s="61" customFormat="1" ht="12.75" x14ac:dyDescent="0.2">
      <c r="B129" s="268" t="s">
        <v>344</v>
      </c>
      <c r="C129" s="262"/>
      <c r="D129" s="474">
        <f t="shared" si="24"/>
        <v>0</v>
      </c>
      <c r="E129" s="484"/>
      <c r="F129" s="553"/>
      <c r="G129" s="495"/>
      <c r="H129" s="70">
        <f t="shared" si="25"/>
        <v>0</v>
      </c>
      <c r="I129" s="70"/>
      <c r="J129" s="484"/>
      <c r="K129" s="206"/>
      <c r="L129" s="206"/>
      <c r="M129" s="206"/>
      <c r="N129" s="206"/>
      <c r="O129" s="206"/>
      <c r="P129" s="206"/>
      <c r="Q129" s="206"/>
      <c r="R129" s="206"/>
      <c r="S129" s="206"/>
      <c r="T129" s="484"/>
      <c r="U129" s="261"/>
      <c r="W129" s="432">
        <f t="shared" si="10"/>
        <v>0</v>
      </c>
      <c r="AG129" s="433" t="s">
        <v>61</v>
      </c>
      <c r="AH129" s="434" t="s">
        <v>61</v>
      </c>
      <c r="AI129" s="434" t="s">
        <v>61</v>
      </c>
      <c r="AJ129" s="434" t="s">
        <v>61</v>
      </c>
      <c r="AK129" s="434" t="s">
        <v>61</v>
      </c>
      <c r="AL129" s="434" t="s">
        <v>61</v>
      </c>
      <c r="AM129" s="434" t="s">
        <v>61</v>
      </c>
      <c r="AN129" s="434" t="s">
        <v>61</v>
      </c>
      <c r="AO129" s="434" t="s">
        <v>60</v>
      </c>
      <c r="AP129" s="434" t="s">
        <v>61</v>
      </c>
      <c r="AQ129" s="434" t="s">
        <v>61</v>
      </c>
      <c r="AR129" s="434" t="s">
        <v>61</v>
      </c>
      <c r="AS129" s="434" t="s">
        <v>60</v>
      </c>
      <c r="AT129" s="434" t="s">
        <v>61</v>
      </c>
      <c r="AU129" s="434" t="s">
        <v>61</v>
      </c>
      <c r="AV129" s="434" t="s">
        <v>61</v>
      </c>
      <c r="AW129" s="434" t="s">
        <v>61</v>
      </c>
      <c r="AX129" s="434" t="s">
        <v>61</v>
      </c>
    </row>
    <row r="130" spans="1:100" s="61" customFormat="1" ht="12.75" x14ac:dyDescent="0.2">
      <c r="B130" s="268" t="s">
        <v>345</v>
      </c>
      <c r="C130" s="262"/>
      <c r="D130" s="474">
        <f t="shared" si="24"/>
        <v>0</v>
      </c>
      <c r="E130" s="484"/>
      <c r="F130" s="553"/>
      <c r="G130" s="495"/>
      <c r="H130" s="70">
        <f t="shared" si="25"/>
        <v>0</v>
      </c>
      <c r="I130" s="70"/>
      <c r="J130" s="484"/>
      <c r="K130" s="206"/>
      <c r="L130" s="206"/>
      <c r="M130" s="206"/>
      <c r="N130" s="206"/>
      <c r="O130" s="206"/>
      <c r="P130" s="206"/>
      <c r="Q130" s="206"/>
      <c r="R130" s="206"/>
      <c r="S130" s="206"/>
      <c r="T130" s="484"/>
      <c r="U130" s="261"/>
      <c r="W130" s="432">
        <f t="shared" si="10"/>
        <v>0</v>
      </c>
      <c r="AG130" s="433" t="s">
        <v>61</v>
      </c>
      <c r="AH130" s="434" t="s">
        <v>61</v>
      </c>
      <c r="AI130" s="434" t="s">
        <v>61</v>
      </c>
      <c r="AJ130" s="434" t="s">
        <v>61</v>
      </c>
      <c r="AK130" s="434" t="s">
        <v>61</v>
      </c>
      <c r="AL130" s="434" t="s">
        <v>61</v>
      </c>
      <c r="AM130" s="434" t="s">
        <v>61</v>
      </c>
      <c r="AN130" s="434" t="s">
        <v>61</v>
      </c>
      <c r="AO130" s="434" t="s">
        <v>60</v>
      </c>
      <c r="AP130" s="434" t="s">
        <v>61</v>
      </c>
      <c r="AQ130" s="434" t="s">
        <v>61</v>
      </c>
      <c r="AR130" s="434" t="s">
        <v>61</v>
      </c>
      <c r="AS130" s="434" t="s">
        <v>61</v>
      </c>
      <c r="AT130" s="434" t="s">
        <v>61</v>
      </c>
      <c r="AU130" s="434" t="s">
        <v>61</v>
      </c>
      <c r="AV130" s="434" t="s">
        <v>61</v>
      </c>
      <c r="AW130" s="434" t="s">
        <v>61</v>
      </c>
      <c r="AX130" s="434" t="s">
        <v>61</v>
      </c>
    </row>
    <row r="131" spans="1:100" s="61" customFormat="1" ht="12.75" x14ac:dyDescent="0.2">
      <c r="B131" s="268" t="s">
        <v>346</v>
      </c>
      <c r="C131" s="262"/>
      <c r="D131" s="474">
        <f t="shared" si="24"/>
        <v>0</v>
      </c>
      <c r="E131" s="484"/>
      <c r="F131" s="553"/>
      <c r="G131" s="495"/>
      <c r="H131" s="70">
        <f t="shared" si="25"/>
        <v>0</v>
      </c>
      <c r="I131" s="70"/>
      <c r="J131" s="484"/>
      <c r="K131" s="206"/>
      <c r="L131" s="206"/>
      <c r="M131" s="206"/>
      <c r="N131" s="206"/>
      <c r="O131" s="206"/>
      <c r="P131" s="206"/>
      <c r="Q131" s="206"/>
      <c r="R131" s="206"/>
      <c r="S131" s="206"/>
      <c r="T131" s="484"/>
      <c r="U131" s="261"/>
      <c r="W131" s="432">
        <f t="shared" si="10"/>
        <v>0</v>
      </c>
      <c r="AG131" s="433" t="s">
        <v>61</v>
      </c>
      <c r="AH131" s="434" t="s">
        <v>61</v>
      </c>
      <c r="AI131" s="434" t="s">
        <v>61</v>
      </c>
      <c r="AJ131" s="434" t="s">
        <v>61</v>
      </c>
      <c r="AK131" s="434" t="s">
        <v>61</v>
      </c>
      <c r="AL131" s="434" t="s">
        <v>61</v>
      </c>
      <c r="AM131" s="434" t="s">
        <v>61</v>
      </c>
      <c r="AN131" s="434" t="s">
        <v>61</v>
      </c>
      <c r="AO131" s="434" t="s">
        <v>60</v>
      </c>
      <c r="AP131" s="434" t="s">
        <v>61</v>
      </c>
      <c r="AQ131" s="434" t="s">
        <v>61</v>
      </c>
      <c r="AR131" s="434" t="s">
        <v>61</v>
      </c>
      <c r="AS131" s="434" t="s">
        <v>61</v>
      </c>
      <c r="AT131" s="434" t="s">
        <v>61</v>
      </c>
      <c r="AU131" s="434" t="s">
        <v>61</v>
      </c>
      <c r="AV131" s="434" t="s">
        <v>61</v>
      </c>
      <c r="AW131" s="434" t="s">
        <v>61</v>
      </c>
      <c r="AX131" s="434" t="s">
        <v>61</v>
      </c>
    </row>
    <row r="132" spans="1:100" s="61" customFormat="1" ht="12.75" x14ac:dyDescent="0.2">
      <c r="B132" s="268" t="s">
        <v>44</v>
      </c>
      <c r="C132" s="262"/>
      <c r="D132" s="474">
        <f t="shared" si="24"/>
        <v>0</v>
      </c>
      <c r="E132" s="484"/>
      <c r="F132" s="553"/>
      <c r="G132" s="495"/>
      <c r="H132" s="70"/>
      <c r="I132" s="70">
        <f t="shared" si="23"/>
        <v>0</v>
      </c>
      <c r="J132" s="484"/>
      <c r="K132" s="206"/>
      <c r="L132" s="206"/>
      <c r="M132" s="206"/>
      <c r="N132" s="206"/>
      <c r="O132" s="206"/>
      <c r="P132" s="206"/>
      <c r="Q132" s="206"/>
      <c r="R132" s="206"/>
      <c r="S132" s="206"/>
      <c r="T132" s="484"/>
      <c r="U132" s="261"/>
      <c r="W132" s="432">
        <f t="shared" si="10"/>
        <v>0</v>
      </c>
      <c r="AG132" s="433" t="s">
        <v>61</v>
      </c>
      <c r="AH132" s="434" t="s">
        <v>60</v>
      </c>
      <c r="AI132" s="434" t="s">
        <v>61</v>
      </c>
      <c r="AJ132" s="434" t="s">
        <v>61</v>
      </c>
      <c r="AK132" s="434" t="s">
        <v>61</v>
      </c>
      <c r="AL132" s="434" t="s">
        <v>61</v>
      </c>
      <c r="AM132" s="434" t="s">
        <v>61</v>
      </c>
      <c r="AN132" s="434" t="s">
        <v>61</v>
      </c>
      <c r="AO132" s="434" t="s">
        <v>60</v>
      </c>
      <c r="AP132" s="434" t="s">
        <v>60</v>
      </c>
      <c r="AQ132" s="434" t="s">
        <v>60</v>
      </c>
      <c r="AR132" s="434" t="s">
        <v>61</v>
      </c>
      <c r="AS132" s="434" t="s">
        <v>60</v>
      </c>
      <c r="AT132" s="434" t="s">
        <v>60</v>
      </c>
      <c r="AU132" s="434" t="s">
        <v>61</v>
      </c>
      <c r="AV132" s="434" t="s">
        <v>61</v>
      </c>
      <c r="AW132" s="434" t="s">
        <v>60</v>
      </c>
      <c r="AX132" s="434" t="s">
        <v>60</v>
      </c>
    </row>
    <row r="133" spans="1:100" s="61" customFormat="1" ht="12.75" x14ac:dyDescent="0.2">
      <c r="B133" s="268" t="s">
        <v>11</v>
      </c>
      <c r="C133" s="262"/>
      <c r="D133" s="474">
        <f t="shared" si="24"/>
        <v>0</v>
      </c>
      <c r="E133" s="484"/>
      <c r="F133" s="553"/>
      <c r="G133" s="495"/>
      <c r="H133" s="70"/>
      <c r="I133" s="70">
        <f t="shared" si="23"/>
        <v>0</v>
      </c>
      <c r="J133" s="484"/>
      <c r="K133" s="206"/>
      <c r="L133" s="206"/>
      <c r="M133" s="206"/>
      <c r="N133" s="206"/>
      <c r="O133" s="206"/>
      <c r="P133" s="206"/>
      <c r="Q133" s="206"/>
      <c r="R133" s="206"/>
      <c r="S133" s="206"/>
      <c r="T133" s="484"/>
      <c r="U133" s="261"/>
      <c r="W133" s="432">
        <f t="shared" si="10"/>
        <v>0</v>
      </c>
      <c r="AG133" s="433" t="s">
        <v>60</v>
      </c>
      <c r="AH133" s="434" t="s">
        <v>60</v>
      </c>
      <c r="AI133" s="434" t="s">
        <v>61</v>
      </c>
      <c r="AJ133" s="434" t="s">
        <v>61</v>
      </c>
      <c r="AK133" s="434" t="s">
        <v>61</v>
      </c>
      <c r="AL133" s="434" t="s">
        <v>61</v>
      </c>
      <c r="AM133" s="434" t="s">
        <v>61</v>
      </c>
      <c r="AN133" s="434" t="s">
        <v>61</v>
      </c>
      <c r="AO133" s="434" t="s">
        <v>60</v>
      </c>
      <c r="AP133" s="434" t="s">
        <v>60</v>
      </c>
      <c r="AQ133" s="434" t="s">
        <v>60</v>
      </c>
      <c r="AR133" s="434" t="s">
        <v>61</v>
      </c>
      <c r="AS133" s="434" t="s">
        <v>61</v>
      </c>
      <c r="AT133" s="434" t="s">
        <v>61</v>
      </c>
      <c r="AU133" s="434" t="s">
        <v>61</v>
      </c>
      <c r="AV133" s="434" t="s">
        <v>61</v>
      </c>
      <c r="AW133" s="434" t="s">
        <v>61</v>
      </c>
      <c r="AX133" s="434" t="s">
        <v>61</v>
      </c>
    </row>
    <row r="134" spans="1:100" s="61" customFormat="1" ht="13.5" thickBot="1" x14ac:dyDescent="0.25">
      <c r="B134" s="268" t="s">
        <v>347</v>
      </c>
      <c r="C134" s="262"/>
      <c r="D134" s="474">
        <f t="shared" si="24"/>
        <v>0</v>
      </c>
      <c r="E134" s="484"/>
      <c r="F134" s="553"/>
      <c r="G134" s="495"/>
      <c r="H134" s="70"/>
      <c r="I134" s="70">
        <f t="shared" si="23"/>
        <v>0</v>
      </c>
      <c r="J134" s="484"/>
      <c r="K134" s="206"/>
      <c r="L134" s="206"/>
      <c r="M134" s="206"/>
      <c r="N134" s="206"/>
      <c r="O134" s="206"/>
      <c r="P134" s="206"/>
      <c r="Q134" s="206"/>
      <c r="R134" s="206"/>
      <c r="S134" s="206"/>
      <c r="T134" s="484"/>
      <c r="U134" s="261"/>
      <c r="W134" s="432">
        <f t="shared" si="10"/>
        <v>0</v>
      </c>
      <c r="AG134" s="433" t="s">
        <v>60</v>
      </c>
      <c r="AH134" s="434" t="s">
        <v>60</v>
      </c>
      <c r="AI134" s="434" t="s">
        <v>61</v>
      </c>
      <c r="AJ134" s="434" t="s">
        <v>61</v>
      </c>
      <c r="AK134" s="434" t="s">
        <v>61</v>
      </c>
      <c r="AL134" s="434" t="s">
        <v>61</v>
      </c>
      <c r="AM134" s="434" t="s">
        <v>61</v>
      </c>
      <c r="AN134" s="434" t="s">
        <v>61</v>
      </c>
      <c r="AO134" s="434" t="s">
        <v>60</v>
      </c>
      <c r="AP134" s="434" t="s">
        <v>60</v>
      </c>
      <c r="AQ134" s="434" t="s">
        <v>60</v>
      </c>
      <c r="AR134" s="434" t="s">
        <v>61</v>
      </c>
      <c r="AS134" s="434" t="s">
        <v>61</v>
      </c>
      <c r="AT134" s="434" t="s">
        <v>60</v>
      </c>
      <c r="AU134" s="434" t="s">
        <v>61</v>
      </c>
      <c r="AV134" s="434" t="s">
        <v>61</v>
      </c>
      <c r="AW134" s="434" t="s">
        <v>60</v>
      </c>
      <c r="AX134" s="434" t="s">
        <v>60</v>
      </c>
    </row>
    <row r="135" spans="1:100" s="61" customFormat="1" ht="13.5" hidden="1" thickBot="1" x14ac:dyDescent="0.25">
      <c r="B135" s="60" t="s">
        <v>348</v>
      </c>
      <c r="C135" s="581"/>
      <c r="D135" s="491">
        <f t="shared" si="24"/>
        <v>0</v>
      </c>
      <c r="E135" s="484"/>
      <c r="F135" s="592"/>
      <c r="G135" s="495"/>
      <c r="H135" s="70"/>
      <c r="I135" s="70">
        <f t="shared" si="23"/>
        <v>0</v>
      </c>
      <c r="J135" s="484"/>
      <c r="K135" s="205"/>
      <c r="L135" s="205"/>
      <c r="M135" s="205"/>
      <c r="N135" s="205"/>
      <c r="O135" s="205"/>
      <c r="P135" s="205"/>
      <c r="Q135" s="205"/>
      <c r="R135" s="205"/>
      <c r="S135" s="205"/>
      <c r="T135" s="484"/>
      <c r="U135" s="575"/>
      <c r="W135" s="70">
        <f t="shared" si="10"/>
        <v>0</v>
      </c>
      <c r="AG135" s="433" t="s">
        <v>61</v>
      </c>
      <c r="AH135" s="434" t="s">
        <v>61</v>
      </c>
      <c r="AI135" s="434" t="s">
        <v>61</v>
      </c>
      <c r="AJ135" s="434" t="s">
        <v>60</v>
      </c>
      <c r="AK135" s="434" t="s">
        <v>61</v>
      </c>
      <c r="AL135" s="434" t="s">
        <v>61</v>
      </c>
      <c r="AM135" s="434" t="s">
        <v>61</v>
      </c>
      <c r="AN135" s="434" t="s">
        <v>61</v>
      </c>
      <c r="AO135" s="434" t="s">
        <v>61</v>
      </c>
      <c r="AP135" s="434" t="s">
        <v>60</v>
      </c>
      <c r="AQ135" s="434" t="s">
        <v>61</v>
      </c>
      <c r="AR135" s="434" t="s">
        <v>61</v>
      </c>
      <c r="AS135" s="434" t="s">
        <v>61</v>
      </c>
      <c r="AT135" s="434" t="s">
        <v>61</v>
      </c>
      <c r="AU135" s="434" t="s">
        <v>61</v>
      </c>
      <c r="AV135" s="434" t="s">
        <v>61</v>
      </c>
      <c r="AW135" s="434" t="s">
        <v>61</v>
      </c>
      <c r="AX135" s="434" t="s">
        <v>61</v>
      </c>
    </row>
    <row r="136" spans="1:100" s="61" customFormat="1" ht="13.5" thickBot="1" x14ac:dyDescent="0.25">
      <c r="B136" s="270" t="s">
        <v>50</v>
      </c>
      <c r="C136" s="439"/>
      <c r="D136" s="492">
        <f t="shared" si="24"/>
        <v>0</v>
      </c>
      <c r="E136" s="484"/>
      <c r="F136" s="550"/>
      <c r="G136" s="495"/>
      <c r="H136" s="493"/>
      <c r="I136" s="493">
        <f>F136</f>
        <v>0</v>
      </c>
      <c r="J136" s="484"/>
      <c r="K136" s="206"/>
      <c r="L136" s="206"/>
      <c r="M136" s="206"/>
      <c r="N136" s="206"/>
      <c r="O136" s="206"/>
      <c r="P136" s="609"/>
      <c r="Q136" s="195">
        <f>IFERROR(P136/$AC$1,0)</f>
        <v>0</v>
      </c>
      <c r="R136" s="206"/>
      <c r="S136" s="610"/>
      <c r="T136" s="484"/>
      <c r="U136" s="259"/>
      <c r="W136" s="440">
        <f t="shared" si="10"/>
        <v>0</v>
      </c>
      <c r="AG136" s="433" t="s">
        <v>60</v>
      </c>
      <c r="AH136" s="434" t="s">
        <v>60</v>
      </c>
      <c r="AI136" s="434" t="s">
        <v>61</v>
      </c>
      <c r="AJ136" s="434" t="s">
        <v>61</v>
      </c>
      <c r="AK136" s="434" t="s">
        <v>61</v>
      </c>
      <c r="AL136" s="434" t="s">
        <v>61</v>
      </c>
      <c r="AM136" s="434" t="s">
        <v>61</v>
      </c>
      <c r="AN136" s="434" t="s">
        <v>61</v>
      </c>
      <c r="AO136" s="434" t="s">
        <v>60</v>
      </c>
      <c r="AP136" s="434" t="s">
        <v>60</v>
      </c>
      <c r="AQ136" s="434" t="s">
        <v>60</v>
      </c>
      <c r="AR136" s="434" t="s">
        <v>61</v>
      </c>
      <c r="AS136" s="434" t="s">
        <v>60</v>
      </c>
      <c r="AT136" s="434" t="s">
        <v>60</v>
      </c>
      <c r="AU136" s="434" t="s">
        <v>61</v>
      </c>
      <c r="AV136" s="434" t="s">
        <v>61</v>
      </c>
      <c r="AW136" s="434" t="s">
        <v>60</v>
      </c>
      <c r="AX136" s="434" t="s">
        <v>60</v>
      </c>
    </row>
    <row r="137" spans="1:100" x14ac:dyDescent="0.25">
      <c r="A137" s="6"/>
      <c r="B137" s="7"/>
      <c r="C137" s="198"/>
      <c r="D137" s="199"/>
      <c r="F137" s="7"/>
      <c r="H137" s="7"/>
      <c r="I137" s="7"/>
      <c r="P137" s="108"/>
      <c r="Q137" s="108"/>
      <c r="R137" s="108"/>
      <c r="S137" s="108"/>
      <c r="U137" s="7"/>
      <c r="V137" s="6"/>
      <c r="W137" s="7"/>
      <c r="X137" s="6"/>
      <c r="Y137" s="6"/>
      <c r="Z137" s="6"/>
      <c r="AA137" s="108"/>
      <c r="AB137" s="108"/>
      <c r="AC137" s="6"/>
      <c r="AD137" s="6"/>
      <c r="AE137" s="6"/>
      <c r="AF137" s="6"/>
      <c r="AG137" s="6"/>
      <c r="AH137" s="6"/>
      <c r="AI137" s="6"/>
      <c r="AJ137" s="6"/>
      <c r="AK137" s="6"/>
      <c r="AL137" s="58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08"/>
      <c r="D138" s="209"/>
      <c r="F138" s="6"/>
      <c r="H138" s="6"/>
      <c r="I138" s="6"/>
      <c r="P138" s="108"/>
      <c r="Q138" s="108"/>
      <c r="R138" s="108"/>
      <c r="S138" s="108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58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08"/>
      <c r="D139" s="209"/>
      <c r="F139" s="6"/>
      <c r="H139" s="6"/>
      <c r="I139" s="6"/>
      <c r="P139" s="108"/>
      <c r="Q139" s="108"/>
      <c r="R139" s="108"/>
      <c r="S139" s="108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58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08"/>
      <c r="D140" s="209"/>
      <c r="F140" s="6"/>
      <c r="H140" s="6"/>
      <c r="I140" s="6"/>
      <c r="P140" s="108"/>
      <c r="Q140" s="108"/>
      <c r="R140" s="108"/>
      <c r="S140" s="108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58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08"/>
      <c r="D141" s="209"/>
      <c r="F141" s="6"/>
      <c r="H141" s="6"/>
      <c r="I141" s="6"/>
      <c r="P141" s="108"/>
      <c r="Q141" s="108"/>
      <c r="R141" s="108"/>
      <c r="S141" s="108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58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08"/>
      <c r="D142" s="209"/>
      <c r="F142" s="6"/>
      <c r="H142" s="6"/>
      <c r="I142" s="6"/>
      <c r="P142" s="108"/>
      <c r="Q142" s="108"/>
      <c r="R142" s="108"/>
      <c r="S142" s="108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58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08"/>
      <c r="D143" s="209"/>
      <c r="F143" s="6"/>
      <c r="H143" s="6"/>
      <c r="I143" s="6"/>
      <c r="P143" s="108"/>
      <c r="Q143" s="108"/>
      <c r="R143" s="108"/>
      <c r="S143" s="108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58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08"/>
      <c r="D144" s="209"/>
      <c r="F144" s="6"/>
      <c r="H144" s="6"/>
      <c r="I144" s="6"/>
      <c r="P144" s="108"/>
      <c r="Q144" s="108"/>
      <c r="R144" s="108"/>
      <c r="S144" s="108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58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08"/>
      <c r="D145" s="209"/>
      <c r="F145" s="6"/>
      <c r="H145" s="6"/>
      <c r="I145" s="6"/>
      <c r="P145" s="108"/>
      <c r="Q145" s="108"/>
      <c r="R145" s="108"/>
      <c r="S145" s="108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58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08"/>
      <c r="D146" s="209"/>
      <c r="F146" s="6"/>
      <c r="H146" s="6"/>
      <c r="I146" s="6"/>
      <c r="P146" s="108"/>
      <c r="Q146" s="108"/>
      <c r="R146" s="108"/>
      <c r="S146" s="108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58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08"/>
      <c r="D147" s="209"/>
      <c r="F147" s="6"/>
      <c r="H147" s="6"/>
      <c r="I147" s="6"/>
      <c r="P147" s="108"/>
      <c r="Q147" s="108"/>
      <c r="R147" s="108"/>
      <c r="S147" s="108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58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08"/>
      <c r="D148" s="209"/>
      <c r="F148" s="6"/>
      <c r="H148" s="6"/>
      <c r="I148" s="6"/>
      <c r="P148" s="108"/>
      <c r="Q148" s="108"/>
      <c r="R148" s="108"/>
      <c r="S148" s="108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58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08"/>
      <c r="D149" s="209"/>
      <c r="F149" s="6"/>
      <c r="H149" s="6"/>
      <c r="I149" s="6"/>
      <c r="P149" s="108"/>
      <c r="Q149" s="108"/>
      <c r="R149" s="108"/>
      <c r="S149" s="108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58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08"/>
      <c r="D150" s="209"/>
      <c r="F150" s="6"/>
      <c r="H150" s="6"/>
      <c r="I150" s="6"/>
      <c r="P150" s="108"/>
      <c r="Q150" s="108"/>
      <c r="R150" s="108"/>
      <c r="S150" s="108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58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08"/>
      <c r="D151" s="209"/>
      <c r="F151" s="6"/>
      <c r="H151" s="6"/>
      <c r="I151" s="6"/>
      <c r="P151" s="108"/>
      <c r="Q151" s="108"/>
      <c r="R151" s="108"/>
      <c r="S151" s="108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58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08"/>
      <c r="D152" s="209"/>
      <c r="F152" s="6"/>
      <c r="H152" s="6"/>
      <c r="I152" s="6"/>
      <c r="P152" s="108"/>
      <c r="Q152" s="108"/>
      <c r="R152" s="108"/>
      <c r="S152" s="108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58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08"/>
      <c r="D153" s="209"/>
      <c r="F153" s="6"/>
      <c r="H153" s="6"/>
      <c r="I153" s="6"/>
      <c r="P153" s="108"/>
      <c r="Q153" s="108"/>
      <c r="R153" s="108"/>
      <c r="S153" s="108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58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08"/>
      <c r="D154" s="209"/>
      <c r="F154" s="6"/>
      <c r="H154" s="6"/>
      <c r="I154" s="6"/>
      <c r="P154" s="108"/>
      <c r="Q154" s="108"/>
      <c r="R154" s="108"/>
      <c r="S154" s="108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58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08"/>
      <c r="D155" s="209"/>
      <c r="F155" s="6"/>
      <c r="H155" s="6"/>
      <c r="I155" s="6"/>
      <c r="P155" s="108"/>
      <c r="Q155" s="108"/>
      <c r="R155" s="108"/>
      <c r="S155" s="108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58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08"/>
      <c r="D156" s="209"/>
      <c r="F156" s="6"/>
      <c r="H156" s="6"/>
      <c r="I156" s="6"/>
      <c r="P156" s="108"/>
      <c r="Q156" s="108"/>
      <c r="R156" s="108"/>
      <c r="S156" s="108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58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08"/>
      <c r="D157" s="209"/>
      <c r="F157" s="6"/>
      <c r="H157" s="6"/>
      <c r="I157" s="6"/>
      <c r="P157" s="108"/>
      <c r="Q157" s="108"/>
      <c r="R157" s="108"/>
      <c r="S157" s="108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58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08"/>
      <c r="D158" s="209"/>
      <c r="F158" s="6"/>
      <c r="H158" s="6"/>
      <c r="I158" s="6"/>
      <c r="P158" s="108"/>
      <c r="Q158" s="108"/>
      <c r="R158" s="108"/>
      <c r="S158" s="108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58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08"/>
      <c r="D159" s="209"/>
      <c r="F159" s="6"/>
      <c r="H159" s="6"/>
      <c r="I159" s="6"/>
      <c r="P159" s="108"/>
      <c r="Q159" s="108"/>
      <c r="R159" s="108"/>
      <c r="S159" s="108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58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08"/>
      <c r="D160" s="209"/>
      <c r="F160" s="6"/>
      <c r="H160" s="6"/>
      <c r="I160" s="6"/>
      <c r="P160" s="108"/>
      <c r="Q160" s="108"/>
      <c r="R160" s="108"/>
      <c r="S160" s="108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58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08"/>
      <c r="D161" s="209"/>
      <c r="F161" s="6"/>
      <c r="H161" s="6"/>
      <c r="I161" s="6"/>
      <c r="P161" s="108"/>
      <c r="Q161" s="108"/>
      <c r="R161" s="108"/>
      <c r="S161" s="108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58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08"/>
      <c r="D162" s="209"/>
      <c r="F162" s="6"/>
      <c r="H162" s="6"/>
      <c r="I162" s="6"/>
      <c r="P162" s="108"/>
      <c r="Q162" s="108"/>
      <c r="R162" s="108"/>
      <c r="S162" s="108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58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08"/>
      <c r="D163" s="209"/>
      <c r="F163" s="6"/>
      <c r="H163" s="6"/>
      <c r="I163" s="6"/>
      <c r="P163" s="108"/>
      <c r="Q163" s="108"/>
      <c r="R163" s="108"/>
      <c r="S163" s="108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58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08"/>
      <c r="D164" s="209"/>
      <c r="F164" s="6"/>
      <c r="H164" s="6"/>
      <c r="I164" s="6"/>
      <c r="P164" s="108"/>
      <c r="Q164" s="108"/>
      <c r="R164" s="108"/>
      <c r="S164" s="108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58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08"/>
      <c r="D165" s="209"/>
      <c r="F165" s="6"/>
      <c r="H165" s="6"/>
      <c r="I165" s="6"/>
      <c r="P165" s="108"/>
      <c r="Q165" s="108"/>
      <c r="R165" s="108"/>
      <c r="S165" s="108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58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08"/>
      <c r="D166" s="209"/>
      <c r="F166" s="6"/>
      <c r="H166" s="6"/>
      <c r="I166" s="6"/>
      <c r="P166" s="108"/>
      <c r="Q166" s="108"/>
      <c r="R166" s="108"/>
      <c r="S166" s="108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58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08"/>
      <c r="D167" s="209"/>
      <c r="F167" s="6"/>
      <c r="H167" s="6"/>
      <c r="I167" s="6"/>
      <c r="P167" s="108"/>
      <c r="Q167" s="108"/>
      <c r="R167" s="108"/>
      <c r="S167" s="108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58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08"/>
      <c r="D168" s="209"/>
      <c r="F168" s="6"/>
      <c r="H168" s="6"/>
      <c r="I168" s="6"/>
      <c r="P168" s="108"/>
      <c r="Q168" s="108"/>
      <c r="R168" s="108"/>
      <c r="S168" s="108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58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08"/>
      <c r="D169" s="209"/>
      <c r="F169" s="6"/>
      <c r="H169" s="6"/>
      <c r="I169" s="6"/>
      <c r="P169" s="108"/>
      <c r="Q169" s="108"/>
      <c r="R169" s="108"/>
      <c r="S169" s="108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58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08"/>
      <c r="D170" s="209"/>
      <c r="F170" s="6"/>
      <c r="H170" s="6"/>
      <c r="I170" s="6"/>
      <c r="P170" s="108"/>
      <c r="Q170" s="108"/>
      <c r="R170" s="108"/>
      <c r="S170" s="108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58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08"/>
      <c r="D171" s="209"/>
      <c r="F171" s="6"/>
      <c r="H171" s="6"/>
      <c r="I171" s="6"/>
      <c r="P171" s="108"/>
      <c r="Q171" s="108"/>
      <c r="R171" s="108"/>
      <c r="S171" s="108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58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08"/>
      <c r="D172" s="209"/>
      <c r="F172" s="6"/>
      <c r="H172" s="6"/>
      <c r="I172" s="6"/>
      <c r="P172" s="108"/>
      <c r="Q172" s="108"/>
      <c r="R172" s="108"/>
      <c r="S172" s="108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58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08"/>
      <c r="D173" s="209"/>
      <c r="F173" s="6"/>
      <c r="H173" s="6"/>
      <c r="I173" s="6"/>
      <c r="P173" s="108"/>
      <c r="Q173" s="108"/>
      <c r="R173" s="108"/>
      <c r="S173" s="108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58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08"/>
      <c r="D174" s="209"/>
      <c r="F174" s="6"/>
      <c r="H174" s="6"/>
      <c r="I174" s="6"/>
      <c r="P174" s="108"/>
      <c r="Q174" s="108"/>
      <c r="R174" s="108"/>
      <c r="S174" s="108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58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08"/>
      <c r="D175" s="209"/>
      <c r="F175" s="6"/>
      <c r="H175" s="6"/>
      <c r="I175" s="6"/>
      <c r="P175" s="108"/>
      <c r="Q175" s="108"/>
      <c r="R175" s="108"/>
      <c r="S175" s="108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58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08"/>
      <c r="D176" s="209"/>
      <c r="F176" s="6"/>
      <c r="H176" s="6"/>
      <c r="I176" s="6"/>
      <c r="P176" s="108"/>
      <c r="Q176" s="108"/>
      <c r="R176" s="108"/>
      <c r="S176" s="108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58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08"/>
      <c r="D177" s="209"/>
      <c r="F177" s="6"/>
      <c r="H177" s="6"/>
      <c r="I177" s="6"/>
      <c r="P177" s="108"/>
      <c r="Q177" s="108"/>
      <c r="R177" s="108"/>
      <c r="S177" s="108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58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08"/>
      <c r="D178" s="209"/>
      <c r="F178" s="6"/>
      <c r="H178" s="6"/>
      <c r="I178" s="6"/>
      <c r="P178" s="108"/>
      <c r="Q178" s="108"/>
      <c r="R178" s="108"/>
      <c r="S178" s="108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58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08"/>
      <c r="D179" s="209"/>
      <c r="F179" s="6"/>
      <c r="H179" s="6"/>
      <c r="I179" s="6"/>
      <c r="P179" s="108"/>
      <c r="Q179" s="108"/>
      <c r="R179" s="108"/>
      <c r="S179" s="108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58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08"/>
      <c r="D180" s="209"/>
      <c r="F180" s="6"/>
      <c r="H180" s="6"/>
      <c r="I180" s="6"/>
      <c r="P180" s="108"/>
      <c r="Q180" s="108"/>
      <c r="R180" s="108"/>
      <c r="S180" s="108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58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08"/>
      <c r="D181" s="209"/>
      <c r="F181" s="6"/>
      <c r="H181" s="6"/>
      <c r="I181" s="6"/>
      <c r="P181" s="108"/>
      <c r="Q181" s="108"/>
      <c r="R181" s="108"/>
      <c r="S181" s="108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58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08"/>
      <c r="D182" s="209"/>
      <c r="F182" s="6"/>
      <c r="H182" s="6"/>
      <c r="I182" s="6"/>
      <c r="P182" s="108"/>
      <c r="Q182" s="108"/>
      <c r="R182" s="108"/>
      <c r="S182" s="108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58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08"/>
      <c r="D183" s="209"/>
      <c r="F183" s="6"/>
      <c r="H183" s="6"/>
      <c r="I183" s="6"/>
      <c r="P183" s="108"/>
      <c r="Q183" s="108"/>
      <c r="R183" s="108"/>
      <c r="S183" s="108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58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08"/>
      <c r="D184" s="209"/>
      <c r="F184" s="6"/>
      <c r="H184" s="6"/>
      <c r="I184" s="6"/>
      <c r="P184" s="108"/>
      <c r="Q184" s="108"/>
      <c r="R184" s="108"/>
      <c r="S184" s="108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58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08"/>
      <c r="D185" s="209"/>
      <c r="F185" s="6"/>
      <c r="H185" s="6"/>
      <c r="I185" s="6"/>
      <c r="P185" s="108"/>
      <c r="Q185" s="108"/>
      <c r="R185" s="108"/>
      <c r="S185" s="108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58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08"/>
      <c r="D186" s="209"/>
      <c r="F186" s="6"/>
      <c r="H186" s="6"/>
      <c r="I186" s="6"/>
      <c r="P186" s="108"/>
      <c r="Q186" s="108"/>
      <c r="R186" s="108"/>
      <c r="S186" s="108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58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08"/>
      <c r="D187" s="209"/>
      <c r="F187" s="6"/>
      <c r="H187" s="6"/>
      <c r="I187" s="6"/>
      <c r="P187" s="108"/>
      <c r="Q187" s="108"/>
      <c r="R187" s="108"/>
      <c r="S187" s="108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58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08"/>
      <c r="D188" s="209"/>
      <c r="F188" s="6"/>
      <c r="H188" s="6"/>
      <c r="I188" s="6"/>
      <c r="P188" s="108"/>
      <c r="Q188" s="108"/>
      <c r="R188" s="108"/>
      <c r="S188" s="108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58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08"/>
      <c r="D189" s="209"/>
      <c r="F189" s="6"/>
      <c r="H189" s="6"/>
      <c r="I189" s="6"/>
      <c r="P189" s="108"/>
      <c r="Q189" s="108"/>
      <c r="R189" s="108"/>
      <c r="S189" s="108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58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08"/>
      <c r="D190" s="209"/>
      <c r="F190" s="6"/>
      <c r="H190" s="6"/>
      <c r="I190" s="6"/>
      <c r="P190" s="108"/>
      <c r="Q190" s="108"/>
      <c r="R190" s="108"/>
      <c r="S190" s="108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58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08"/>
      <c r="D191" s="209"/>
      <c r="F191" s="6"/>
      <c r="H191" s="6"/>
      <c r="I191" s="6"/>
      <c r="P191" s="108"/>
      <c r="Q191" s="108"/>
      <c r="R191" s="108"/>
      <c r="S191" s="108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58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08"/>
      <c r="D192" s="209"/>
      <c r="F192" s="6"/>
      <c r="H192" s="6"/>
      <c r="I192" s="6"/>
      <c r="P192" s="108"/>
      <c r="Q192" s="108"/>
      <c r="R192" s="108"/>
      <c r="S192" s="108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58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08"/>
      <c r="D193" s="209"/>
      <c r="F193" s="6"/>
      <c r="H193" s="6"/>
      <c r="I193" s="6"/>
      <c r="P193" s="108"/>
      <c r="Q193" s="108"/>
      <c r="R193" s="108"/>
      <c r="S193" s="108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58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08"/>
      <c r="D194" s="209"/>
      <c r="F194" s="6"/>
      <c r="H194" s="6"/>
      <c r="I194" s="6"/>
      <c r="P194" s="108"/>
      <c r="Q194" s="108"/>
      <c r="R194" s="108"/>
      <c r="S194" s="108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58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08"/>
      <c r="D195" s="209"/>
      <c r="F195" s="6"/>
      <c r="H195" s="6"/>
      <c r="I195" s="6"/>
      <c r="P195" s="108"/>
      <c r="Q195" s="108"/>
      <c r="R195" s="108"/>
      <c r="S195" s="108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58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08"/>
      <c r="D196" s="209"/>
      <c r="F196" s="6"/>
      <c r="H196" s="6"/>
      <c r="I196" s="6"/>
      <c r="P196" s="108"/>
      <c r="Q196" s="108"/>
      <c r="R196" s="108"/>
      <c r="S196" s="108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58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08"/>
      <c r="D197" s="209"/>
      <c r="F197" s="6"/>
      <c r="H197" s="6"/>
      <c r="I197" s="6"/>
      <c r="P197" s="108"/>
      <c r="Q197" s="108"/>
      <c r="R197" s="108"/>
      <c r="S197" s="10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58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08"/>
      <c r="D198" s="209"/>
      <c r="F198" s="6"/>
      <c r="H198" s="6"/>
      <c r="I198" s="6"/>
      <c r="P198" s="108"/>
      <c r="Q198" s="108"/>
      <c r="R198" s="108"/>
      <c r="S198" s="108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58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08"/>
      <c r="D199" s="209"/>
      <c r="F199" s="6"/>
      <c r="H199" s="6"/>
      <c r="I199" s="6"/>
      <c r="P199" s="108"/>
      <c r="Q199" s="108"/>
      <c r="R199" s="108"/>
      <c r="S199" s="108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58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08"/>
      <c r="D200" s="209"/>
      <c r="F200" s="6"/>
      <c r="H200" s="6"/>
      <c r="I200" s="6"/>
      <c r="P200" s="108"/>
      <c r="Q200" s="108"/>
      <c r="R200" s="108"/>
      <c r="S200" s="108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58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08"/>
      <c r="D201" s="209"/>
      <c r="F201" s="6"/>
      <c r="H201" s="6"/>
      <c r="I201" s="6"/>
      <c r="P201" s="108"/>
      <c r="Q201" s="108"/>
      <c r="R201" s="108"/>
      <c r="S201" s="108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58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08"/>
      <c r="D202" s="209"/>
      <c r="F202" s="6"/>
      <c r="H202" s="6"/>
      <c r="I202" s="6"/>
      <c r="P202" s="108"/>
      <c r="Q202" s="108"/>
      <c r="R202" s="108"/>
      <c r="S202" s="108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58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08"/>
      <c r="D203" s="209"/>
      <c r="F203" s="6"/>
      <c r="H203" s="6"/>
      <c r="I203" s="6"/>
      <c r="P203" s="108"/>
      <c r="Q203" s="108"/>
      <c r="R203" s="108"/>
      <c r="S203" s="10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58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08"/>
      <c r="D204" s="209"/>
      <c r="F204" s="6"/>
      <c r="H204" s="6"/>
      <c r="I204" s="6"/>
      <c r="P204" s="108"/>
      <c r="Q204" s="108"/>
      <c r="R204" s="108"/>
      <c r="S204" s="108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58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08"/>
      <c r="D205" s="209"/>
      <c r="F205" s="6"/>
      <c r="H205" s="6"/>
      <c r="I205" s="6"/>
      <c r="P205" s="108"/>
      <c r="Q205" s="108"/>
      <c r="R205" s="108"/>
      <c r="S205" s="108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58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08"/>
      <c r="D206" s="209"/>
      <c r="F206" s="6"/>
      <c r="H206" s="6"/>
      <c r="I206" s="6"/>
      <c r="P206" s="108"/>
      <c r="Q206" s="108"/>
      <c r="R206" s="108"/>
      <c r="S206" s="108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58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08"/>
      <c r="D207" s="209"/>
      <c r="F207" s="6"/>
      <c r="H207" s="6"/>
      <c r="I207" s="6"/>
      <c r="P207" s="108"/>
      <c r="Q207" s="108"/>
      <c r="R207" s="108"/>
      <c r="S207" s="108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58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08"/>
      <c r="D208" s="209"/>
      <c r="F208" s="6"/>
      <c r="H208" s="6"/>
      <c r="I208" s="6"/>
      <c r="P208" s="108"/>
      <c r="Q208" s="108"/>
      <c r="R208" s="108"/>
      <c r="S208" s="10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58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08"/>
      <c r="D209" s="209"/>
      <c r="F209" s="6"/>
      <c r="H209" s="6"/>
      <c r="I209" s="6"/>
      <c r="P209" s="108"/>
      <c r="Q209" s="108"/>
      <c r="R209" s="108"/>
      <c r="S209" s="10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58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08"/>
      <c r="D210" s="209"/>
      <c r="F210" s="6"/>
      <c r="H210" s="6"/>
      <c r="I210" s="6"/>
      <c r="P210" s="108"/>
      <c r="Q210" s="108"/>
      <c r="R210" s="108"/>
      <c r="S210" s="10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58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08"/>
      <c r="D211" s="209"/>
      <c r="F211" s="6"/>
      <c r="H211" s="6"/>
      <c r="I211" s="6"/>
      <c r="P211" s="108"/>
      <c r="Q211" s="108"/>
      <c r="R211" s="108"/>
      <c r="S211" s="108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58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08"/>
      <c r="D212" s="209"/>
      <c r="F212" s="6"/>
      <c r="H212" s="6"/>
      <c r="I212" s="6"/>
      <c r="P212" s="108"/>
      <c r="Q212" s="108"/>
      <c r="R212" s="108"/>
      <c r="S212" s="10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58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08"/>
      <c r="D213" s="209"/>
      <c r="F213" s="6"/>
      <c r="H213" s="6"/>
      <c r="I213" s="6"/>
      <c r="P213" s="108"/>
      <c r="Q213" s="108"/>
      <c r="R213" s="108"/>
      <c r="S213" s="108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58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08"/>
      <c r="D214" s="209"/>
      <c r="F214" s="6"/>
      <c r="H214" s="6"/>
      <c r="I214" s="6"/>
      <c r="P214" s="108"/>
      <c r="Q214" s="108"/>
      <c r="R214" s="108"/>
      <c r="S214" s="108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58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08"/>
      <c r="D215" s="209"/>
      <c r="F215" s="6"/>
      <c r="H215" s="6"/>
      <c r="I215" s="6"/>
      <c r="P215" s="108"/>
      <c r="Q215" s="108"/>
      <c r="R215" s="108"/>
      <c r="S215" s="108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58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08"/>
      <c r="D216" s="209"/>
      <c r="F216" s="6"/>
      <c r="H216" s="6"/>
      <c r="I216" s="6"/>
      <c r="P216" s="108"/>
      <c r="Q216" s="108"/>
      <c r="R216" s="108"/>
      <c r="S216" s="108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58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08"/>
      <c r="D217" s="209"/>
      <c r="F217" s="6"/>
      <c r="H217" s="6"/>
      <c r="I217" s="6"/>
      <c r="P217" s="108"/>
      <c r="Q217" s="108"/>
      <c r="R217" s="108"/>
      <c r="S217" s="108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58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08"/>
      <c r="D218" s="209"/>
      <c r="F218" s="6"/>
      <c r="H218" s="6"/>
      <c r="I218" s="6"/>
      <c r="P218" s="108"/>
      <c r="Q218" s="108"/>
      <c r="R218" s="108"/>
      <c r="S218" s="10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58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08"/>
      <c r="D219" s="209"/>
      <c r="F219" s="6"/>
      <c r="H219" s="6"/>
      <c r="I219" s="6"/>
      <c r="P219" s="108"/>
      <c r="Q219" s="108"/>
      <c r="R219" s="108"/>
      <c r="S219" s="108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58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08"/>
      <c r="D220" s="209"/>
      <c r="F220" s="6"/>
      <c r="H220" s="6"/>
      <c r="I220" s="6"/>
      <c r="P220" s="108"/>
      <c r="Q220" s="108"/>
      <c r="R220" s="108"/>
      <c r="S220" s="108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58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08"/>
      <c r="D221" s="209"/>
      <c r="F221" s="6"/>
      <c r="H221" s="6"/>
      <c r="I221" s="6"/>
      <c r="P221" s="108"/>
      <c r="Q221" s="108"/>
      <c r="R221" s="108"/>
      <c r="S221" s="108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58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08"/>
      <c r="D222" s="209"/>
      <c r="F222" s="6"/>
      <c r="H222" s="6"/>
      <c r="I222" s="6"/>
      <c r="P222" s="108"/>
      <c r="Q222" s="108"/>
      <c r="R222" s="108"/>
      <c r="S222" s="108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58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08"/>
      <c r="D223" s="209"/>
      <c r="F223" s="6"/>
      <c r="H223" s="6"/>
      <c r="I223" s="6"/>
      <c r="P223" s="108"/>
      <c r="Q223" s="108"/>
      <c r="R223" s="108"/>
      <c r="S223" s="108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58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08"/>
      <c r="D224" s="209"/>
      <c r="F224" s="6"/>
      <c r="H224" s="6"/>
      <c r="I224" s="6"/>
      <c r="P224" s="108"/>
      <c r="Q224" s="108"/>
      <c r="R224" s="108"/>
      <c r="S224" s="108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58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08"/>
      <c r="D225" s="209"/>
      <c r="F225" s="6"/>
      <c r="H225" s="6"/>
      <c r="I225" s="6"/>
      <c r="P225" s="108"/>
      <c r="Q225" s="108"/>
      <c r="R225" s="108"/>
      <c r="S225" s="108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58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08"/>
      <c r="D226" s="209"/>
      <c r="F226" s="6"/>
      <c r="H226" s="6"/>
      <c r="I226" s="6"/>
      <c r="P226" s="108"/>
      <c r="Q226" s="108"/>
      <c r="R226" s="108"/>
      <c r="S226" s="108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58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08"/>
      <c r="D227" s="209"/>
      <c r="F227" s="6"/>
      <c r="H227" s="6"/>
      <c r="I227" s="6"/>
      <c r="P227" s="108"/>
      <c r="Q227" s="108"/>
      <c r="R227" s="108"/>
      <c r="S227" s="108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58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08"/>
      <c r="D228" s="209"/>
      <c r="F228" s="6"/>
      <c r="H228" s="6"/>
      <c r="I228" s="6"/>
      <c r="P228" s="108"/>
      <c r="Q228" s="108"/>
      <c r="R228" s="108"/>
      <c r="S228" s="108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58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08"/>
      <c r="D229" s="209"/>
      <c r="F229" s="6"/>
      <c r="H229" s="6"/>
      <c r="I229" s="6"/>
      <c r="P229" s="108"/>
      <c r="Q229" s="108"/>
      <c r="R229" s="108"/>
      <c r="S229" s="108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58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08"/>
      <c r="D230" s="209"/>
      <c r="F230" s="6"/>
      <c r="H230" s="6"/>
      <c r="I230" s="6"/>
      <c r="P230" s="108"/>
      <c r="Q230" s="108"/>
      <c r="R230" s="108"/>
      <c r="S230" s="108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58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08"/>
      <c r="D231" s="209"/>
      <c r="F231" s="6"/>
      <c r="H231" s="6"/>
      <c r="I231" s="6"/>
      <c r="P231" s="108"/>
      <c r="Q231" s="108"/>
      <c r="R231" s="108"/>
      <c r="S231" s="108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58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08"/>
      <c r="D232" s="209"/>
      <c r="F232" s="6"/>
      <c r="H232" s="6"/>
      <c r="I232" s="6"/>
      <c r="P232" s="108"/>
      <c r="Q232" s="108"/>
      <c r="R232" s="108"/>
      <c r="S232" s="108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58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08"/>
      <c r="D233" s="209"/>
      <c r="F233" s="6"/>
      <c r="H233" s="6"/>
      <c r="I233" s="6"/>
      <c r="P233" s="108"/>
      <c r="Q233" s="108"/>
      <c r="R233" s="108"/>
      <c r="S233" s="10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58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08"/>
      <c r="D234" s="209"/>
      <c r="F234" s="6"/>
      <c r="H234" s="6"/>
      <c r="I234" s="6"/>
      <c r="P234" s="108"/>
      <c r="Q234" s="108"/>
      <c r="R234" s="108"/>
      <c r="S234" s="108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58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08"/>
      <c r="D235" s="209"/>
      <c r="F235" s="6"/>
      <c r="H235" s="6"/>
      <c r="I235" s="6"/>
      <c r="P235" s="108"/>
      <c r="Q235" s="108"/>
      <c r="R235" s="108"/>
      <c r="S235" s="10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58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08"/>
      <c r="D236" s="209"/>
      <c r="F236" s="6"/>
      <c r="H236" s="6"/>
      <c r="I236" s="6"/>
      <c r="P236" s="108"/>
      <c r="Q236" s="108"/>
      <c r="R236" s="108"/>
      <c r="S236" s="108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58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08"/>
      <c r="D237" s="209"/>
      <c r="F237" s="6"/>
      <c r="H237" s="6"/>
      <c r="I237" s="6"/>
      <c r="P237" s="108"/>
      <c r="Q237" s="108"/>
      <c r="R237" s="108"/>
      <c r="S237" s="108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58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08"/>
      <c r="D238" s="209"/>
      <c r="F238" s="6"/>
      <c r="H238" s="6"/>
      <c r="I238" s="6"/>
      <c r="P238" s="108"/>
      <c r="Q238" s="108"/>
      <c r="R238" s="108"/>
      <c r="S238" s="108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58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08"/>
      <c r="D239" s="209"/>
      <c r="F239" s="6"/>
      <c r="H239" s="6"/>
      <c r="I239" s="6"/>
      <c r="P239" s="108"/>
      <c r="Q239" s="108"/>
      <c r="R239" s="108"/>
      <c r="S239" s="108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58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08"/>
      <c r="D240" s="209"/>
      <c r="F240" s="6"/>
      <c r="H240" s="6"/>
      <c r="I240" s="6"/>
      <c r="P240" s="108"/>
      <c r="Q240" s="108"/>
      <c r="R240" s="108"/>
      <c r="S240" s="108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58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08"/>
      <c r="D241" s="209"/>
      <c r="F241" s="6"/>
      <c r="H241" s="6"/>
      <c r="I241" s="6"/>
      <c r="P241" s="108"/>
      <c r="Q241" s="108"/>
      <c r="R241" s="108"/>
      <c r="S241" s="108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58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08"/>
      <c r="D242" s="209"/>
      <c r="F242" s="6"/>
      <c r="H242" s="6"/>
      <c r="I242" s="6"/>
      <c r="P242" s="108"/>
      <c r="Q242" s="108"/>
      <c r="R242" s="108"/>
      <c r="S242" s="10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58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08"/>
      <c r="D243" s="209"/>
      <c r="F243" s="6"/>
      <c r="H243" s="6"/>
      <c r="I243" s="6"/>
      <c r="P243" s="108"/>
      <c r="Q243" s="108"/>
      <c r="R243" s="108"/>
      <c r="S243" s="10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58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08"/>
      <c r="D244" s="209"/>
      <c r="F244" s="6"/>
      <c r="H244" s="6"/>
      <c r="I244" s="6"/>
      <c r="P244" s="108"/>
      <c r="Q244" s="108"/>
      <c r="R244" s="108"/>
      <c r="S244" s="108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58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08"/>
      <c r="D245" s="209"/>
      <c r="F245" s="6"/>
      <c r="H245" s="6"/>
      <c r="I245" s="6"/>
      <c r="P245" s="108"/>
      <c r="Q245" s="108"/>
      <c r="R245" s="108"/>
      <c r="S245" s="10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58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08"/>
      <c r="D246" s="209"/>
      <c r="F246" s="6"/>
      <c r="H246" s="6"/>
      <c r="I246" s="6"/>
      <c r="P246" s="108"/>
      <c r="Q246" s="108"/>
      <c r="R246" s="108"/>
      <c r="S246" s="10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58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08"/>
      <c r="D247" s="209"/>
      <c r="F247" s="6"/>
      <c r="H247" s="6"/>
      <c r="I247" s="6"/>
      <c r="P247" s="108"/>
      <c r="Q247" s="108"/>
      <c r="R247" s="108"/>
      <c r="S247" s="108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58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08"/>
      <c r="D248" s="209"/>
      <c r="F248" s="6"/>
      <c r="H248" s="6"/>
      <c r="I248" s="6"/>
      <c r="P248" s="108"/>
      <c r="Q248" s="108"/>
      <c r="R248" s="108"/>
      <c r="S248" s="10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58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08"/>
      <c r="D249" s="209"/>
      <c r="F249" s="6"/>
      <c r="H249" s="6"/>
      <c r="I249" s="6"/>
      <c r="P249" s="108"/>
      <c r="Q249" s="108"/>
      <c r="R249" s="108"/>
      <c r="S249" s="10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58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08"/>
      <c r="D250" s="209"/>
      <c r="F250" s="6"/>
      <c r="H250" s="6"/>
      <c r="I250" s="6"/>
      <c r="P250" s="108"/>
      <c r="Q250" s="108"/>
      <c r="R250" s="108"/>
      <c r="S250" s="108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58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08"/>
      <c r="D251" s="209"/>
      <c r="F251" s="6"/>
      <c r="H251" s="6"/>
      <c r="I251" s="6"/>
      <c r="P251" s="108"/>
      <c r="Q251" s="108"/>
      <c r="R251" s="108"/>
      <c r="S251" s="108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58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08"/>
      <c r="D252" s="209"/>
      <c r="F252" s="6"/>
      <c r="H252" s="6"/>
      <c r="I252" s="6"/>
      <c r="P252" s="108"/>
      <c r="Q252" s="108"/>
      <c r="R252" s="108"/>
      <c r="S252" s="108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58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08"/>
      <c r="D253" s="209"/>
      <c r="F253" s="6"/>
      <c r="H253" s="6"/>
      <c r="I253" s="6"/>
      <c r="P253" s="108"/>
      <c r="Q253" s="108"/>
      <c r="R253" s="108"/>
      <c r="S253" s="10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58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08"/>
      <c r="D254" s="209"/>
      <c r="F254" s="6"/>
      <c r="H254" s="6"/>
      <c r="I254" s="6"/>
      <c r="P254" s="108"/>
      <c r="Q254" s="108"/>
      <c r="R254" s="108"/>
      <c r="S254" s="108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58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08"/>
      <c r="D255" s="209"/>
      <c r="F255" s="6"/>
      <c r="H255" s="6"/>
      <c r="I255" s="6"/>
      <c r="P255" s="108"/>
      <c r="Q255" s="108"/>
      <c r="R255" s="108"/>
      <c r="S255" s="108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58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08"/>
      <c r="D256" s="209"/>
      <c r="F256" s="6"/>
      <c r="H256" s="6"/>
      <c r="I256" s="6"/>
      <c r="P256" s="108"/>
      <c r="Q256" s="108"/>
      <c r="R256" s="108"/>
      <c r="S256" s="10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58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08"/>
      <c r="D257" s="209"/>
      <c r="F257" s="6"/>
      <c r="H257" s="6"/>
      <c r="I257" s="6"/>
      <c r="P257" s="108"/>
      <c r="Q257" s="108"/>
      <c r="R257" s="108"/>
      <c r="S257" s="108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58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08"/>
      <c r="D258" s="209"/>
      <c r="F258" s="6"/>
      <c r="H258" s="6"/>
      <c r="I258" s="6"/>
      <c r="P258" s="108"/>
      <c r="Q258" s="108"/>
      <c r="R258" s="108"/>
      <c r="S258" s="10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58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08"/>
      <c r="D259" s="209"/>
      <c r="F259" s="6"/>
      <c r="H259" s="6"/>
      <c r="I259" s="6"/>
      <c r="P259" s="108"/>
      <c r="Q259" s="108"/>
      <c r="R259" s="108"/>
      <c r="S259" s="10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58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08"/>
      <c r="D260" s="209"/>
      <c r="F260" s="6"/>
      <c r="H260" s="6"/>
      <c r="I260" s="6"/>
      <c r="P260" s="108"/>
      <c r="Q260" s="108"/>
      <c r="R260" s="108"/>
      <c r="S260" s="108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58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08"/>
      <c r="D261" s="209"/>
      <c r="F261" s="6"/>
      <c r="H261" s="6"/>
      <c r="I261" s="6"/>
      <c r="P261" s="108"/>
      <c r="Q261" s="108"/>
      <c r="R261" s="108"/>
      <c r="S261" s="10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58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08"/>
      <c r="D262" s="209"/>
      <c r="F262" s="6"/>
      <c r="H262" s="6"/>
      <c r="I262" s="6"/>
      <c r="P262" s="108"/>
      <c r="Q262" s="108"/>
      <c r="R262" s="108"/>
      <c r="S262" s="108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58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08"/>
      <c r="D263" s="209"/>
      <c r="F263" s="6"/>
      <c r="H263" s="6"/>
      <c r="I263" s="6"/>
      <c r="P263" s="108"/>
      <c r="Q263" s="108"/>
      <c r="R263" s="108"/>
      <c r="S263" s="108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58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08"/>
      <c r="D264" s="209"/>
      <c r="F264" s="6"/>
      <c r="H264" s="6"/>
      <c r="I264" s="6"/>
      <c r="P264" s="108"/>
      <c r="Q264" s="108"/>
      <c r="R264" s="108"/>
      <c r="S264" s="108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58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08"/>
      <c r="D265" s="209"/>
      <c r="F265" s="6"/>
      <c r="H265" s="6"/>
      <c r="I265" s="6"/>
      <c r="P265" s="108"/>
      <c r="Q265" s="108"/>
      <c r="R265" s="108"/>
      <c r="S265" s="108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58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08"/>
      <c r="D266" s="209"/>
      <c r="F266" s="6"/>
      <c r="H266" s="6"/>
      <c r="I266" s="6"/>
      <c r="P266" s="108"/>
      <c r="Q266" s="108"/>
      <c r="R266" s="108"/>
      <c r="S266" s="108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58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08"/>
      <c r="D267" s="209"/>
      <c r="F267" s="6"/>
      <c r="H267" s="6"/>
      <c r="I267" s="6"/>
      <c r="P267" s="108"/>
      <c r="Q267" s="108"/>
      <c r="R267" s="108"/>
      <c r="S267" s="108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58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08"/>
      <c r="D268" s="209"/>
      <c r="F268" s="6"/>
      <c r="H268" s="6"/>
      <c r="I268" s="6"/>
      <c r="P268" s="108"/>
      <c r="Q268" s="108"/>
      <c r="R268" s="108"/>
      <c r="S268" s="108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58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08"/>
      <c r="D269" s="209"/>
      <c r="F269" s="6"/>
      <c r="H269" s="6"/>
      <c r="I269" s="6"/>
      <c r="P269" s="108"/>
      <c r="Q269" s="108"/>
      <c r="R269" s="108"/>
      <c r="S269" s="108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58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08"/>
      <c r="D270" s="209"/>
      <c r="F270" s="6"/>
      <c r="H270" s="6"/>
      <c r="I270" s="6"/>
      <c r="P270" s="108"/>
      <c r="Q270" s="108"/>
      <c r="R270" s="108"/>
      <c r="S270" s="108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58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08"/>
      <c r="D271" s="209"/>
      <c r="F271" s="6"/>
      <c r="H271" s="6"/>
      <c r="I271" s="6"/>
      <c r="P271" s="108"/>
      <c r="Q271" s="108"/>
      <c r="R271" s="108"/>
      <c r="S271" s="108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58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08"/>
      <c r="D272" s="209"/>
      <c r="F272" s="6"/>
      <c r="H272" s="6"/>
      <c r="I272" s="6"/>
      <c r="P272" s="108"/>
      <c r="Q272" s="108"/>
      <c r="R272" s="108"/>
      <c r="S272" s="108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58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08"/>
      <c r="D273" s="209"/>
      <c r="F273" s="6"/>
      <c r="H273" s="6"/>
      <c r="I273" s="6"/>
      <c r="P273" s="108"/>
      <c r="Q273" s="108"/>
      <c r="R273" s="108"/>
      <c r="S273" s="108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58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08"/>
      <c r="D274" s="209"/>
      <c r="F274" s="6"/>
      <c r="H274" s="6"/>
      <c r="I274" s="6"/>
      <c r="P274" s="108"/>
      <c r="Q274" s="108"/>
      <c r="R274" s="108"/>
      <c r="S274" s="108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58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08"/>
      <c r="D275" s="209"/>
      <c r="F275" s="6"/>
      <c r="H275" s="6"/>
      <c r="I275" s="6"/>
      <c r="P275" s="108"/>
      <c r="Q275" s="108"/>
      <c r="R275" s="108"/>
      <c r="S275" s="108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58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08"/>
      <c r="D276" s="209"/>
      <c r="F276" s="6"/>
      <c r="H276" s="6"/>
      <c r="I276" s="6"/>
      <c r="P276" s="108"/>
      <c r="Q276" s="108"/>
      <c r="R276" s="108"/>
      <c r="S276" s="108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58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08"/>
      <c r="D277" s="209"/>
      <c r="F277" s="6"/>
      <c r="H277" s="6"/>
      <c r="I277" s="6"/>
      <c r="P277" s="108"/>
      <c r="Q277" s="108"/>
      <c r="R277" s="108"/>
      <c r="S277" s="108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58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08"/>
      <c r="D278" s="209"/>
      <c r="F278" s="6"/>
      <c r="H278" s="6"/>
      <c r="I278" s="6"/>
      <c r="P278" s="108"/>
      <c r="Q278" s="108"/>
      <c r="R278" s="108"/>
      <c r="S278" s="108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58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08"/>
      <c r="D279" s="209"/>
      <c r="F279" s="6"/>
      <c r="H279" s="6"/>
      <c r="I279" s="6"/>
      <c r="P279" s="108"/>
      <c r="Q279" s="108"/>
      <c r="R279" s="108"/>
      <c r="S279" s="108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58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08"/>
      <c r="D280" s="209"/>
      <c r="F280" s="6"/>
      <c r="H280" s="6"/>
      <c r="I280" s="6"/>
      <c r="P280" s="108"/>
      <c r="Q280" s="108"/>
      <c r="R280" s="108"/>
      <c r="S280" s="108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58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08"/>
      <c r="D281" s="209"/>
      <c r="F281" s="6"/>
      <c r="H281" s="6"/>
      <c r="I281" s="6"/>
      <c r="P281" s="108"/>
      <c r="Q281" s="108"/>
      <c r="R281" s="108"/>
      <c r="S281" s="108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58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08"/>
      <c r="D282" s="209"/>
      <c r="F282" s="6"/>
      <c r="H282" s="6"/>
      <c r="I282" s="6"/>
      <c r="P282" s="108"/>
      <c r="Q282" s="108"/>
      <c r="R282" s="108"/>
      <c r="S282" s="108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58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08"/>
      <c r="D283" s="209"/>
      <c r="F283" s="6"/>
      <c r="H283" s="6"/>
      <c r="I283" s="6"/>
      <c r="P283" s="108"/>
      <c r="Q283" s="108"/>
      <c r="R283" s="108"/>
      <c r="S283" s="108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58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08"/>
      <c r="D284" s="209"/>
      <c r="F284" s="6"/>
      <c r="H284" s="6"/>
      <c r="I284" s="6"/>
      <c r="P284" s="108"/>
      <c r="Q284" s="108"/>
      <c r="R284" s="108"/>
      <c r="S284" s="108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58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08"/>
      <c r="D285" s="209"/>
      <c r="F285" s="6"/>
      <c r="H285" s="6"/>
      <c r="I285" s="6"/>
      <c r="P285" s="108"/>
      <c r="Q285" s="108"/>
      <c r="R285" s="108"/>
      <c r="S285" s="108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58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08"/>
      <c r="D286" s="209"/>
      <c r="F286" s="6"/>
      <c r="H286" s="6"/>
      <c r="I286" s="6"/>
      <c r="P286" s="108"/>
      <c r="Q286" s="108"/>
      <c r="R286" s="108"/>
      <c r="S286" s="108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58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08"/>
      <c r="D287" s="209"/>
      <c r="F287" s="6"/>
      <c r="H287" s="6"/>
      <c r="I287" s="6"/>
      <c r="P287" s="108"/>
      <c r="Q287" s="108"/>
      <c r="R287" s="108"/>
      <c r="S287" s="108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58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08"/>
      <c r="D288" s="209"/>
      <c r="F288" s="6"/>
      <c r="H288" s="6"/>
      <c r="I288" s="6"/>
      <c r="P288" s="108"/>
      <c r="Q288" s="108"/>
      <c r="R288" s="108"/>
      <c r="S288" s="108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58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08"/>
      <c r="D289" s="209"/>
      <c r="F289" s="6"/>
      <c r="H289" s="6"/>
      <c r="I289" s="6"/>
      <c r="P289" s="108"/>
      <c r="Q289" s="108"/>
      <c r="R289" s="108"/>
      <c r="S289" s="108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58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08"/>
      <c r="D290" s="209"/>
      <c r="F290" s="6"/>
      <c r="H290" s="6"/>
      <c r="I290" s="6"/>
      <c r="P290" s="108"/>
      <c r="Q290" s="108"/>
      <c r="R290" s="108"/>
      <c r="S290" s="108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58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08"/>
      <c r="D291" s="209"/>
      <c r="F291" s="6"/>
      <c r="H291" s="6"/>
      <c r="I291" s="6"/>
      <c r="P291" s="108"/>
      <c r="Q291" s="108"/>
      <c r="R291" s="108"/>
      <c r="S291" s="108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58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08"/>
      <c r="D292" s="209"/>
      <c r="F292" s="6"/>
      <c r="H292" s="6"/>
      <c r="I292" s="6"/>
      <c r="P292" s="108"/>
      <c r="Q292" s="108"/>
      <c r="R292" s="108"/>
      <c r="S292" s="108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58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08"/>
      <c r="D293" s="209"/>
      <c r="F293" s="6"/>
      <c r="H293" s="6"/>
      <c r="I293" s="6"/>
      <c r="P293" s="108"/>
      <c r="Q293" s="108"/>
      <c r="R293" s="108"/>
      <c r="S293" s="108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58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08"/>
      <c r="D294" s="209"/>
      <c r="F294" s="6"/>
      <c r="H294" s="6"/>
      <c r="I294" s="6"/>
      <c r="P294" s="108"/>
      <c r="Q294" s="108"/>
      <c r="R294" s="108"/>
      <c r="S294" s="108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58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08"/>
      <c r="D295" s="209"/>
      <c r="F295" s="6"/>
      <c r="H295" s="6"/>
      <c r="I295" s="6"/>
      <c r="P295" s="108"/>
      <c r="Q295" s="108"/>
      <c r="R295" s="108"/>
      <c r="S295" s="108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58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08"/>
      <c r="D296" s="209"/>
      <c r="F296" s="6"/>
      <c r="H296" s="6"/>
      <c r="I296" s="6"/>
      <c r="P296" s="108"/>
      <c r="Q296" s="108"/>
      <c r="R296" s="108"/>
      <c r="S296" s="108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58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08"/>
      <c r="D297" s="209"/>
      <c r="F297" s="6"/>
      <c r="H297" s="6"/>
      <c r="I297" s="6"/>
      <c r="P297" s="108"/>
      <c r="Q297" s="108"/>
      <c r="R297" s="108"/>
      <c r="S297" s="108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58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08"/>
      <c r="D298" s="209"/>
      <c r="F298" s="6"/>
      <c r="H298" s="6"/>
      <c r="I298" s="6"/>
      <c r="P298" s="108"/>
      <c r="Q298" s="108"/>
      <c r="R298" s="108"/>
      <c r="S298" s="108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58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08"/>
      <c r="D299" s="209"/>
      <c r="F299" s="6"/>
      <c r="H299" s="6"/>
      <c r="I299" s="6"/>
      <c r="P299" s="108"/>
      <c r="Q299" s="108"/>
      <c r="R299" s="108"/>
      <c r="S299" s="108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58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08"/>
      <c r="D300" s="209"/>
      <c r="F300" s="6"/>
      <c r="H300" s="6"/>
      <c r="I300" s="6"/>
      <c r="P300" s="108"/>
      <c r="Q300" s="108"/>
      <c r="R300" s="108"/>
      <c r="S300" s="108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58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08"/>
      <c r="D301" s="209"/>
      <c r="F301" s="6"/>
      <c r="H301" s="6"/>
      <c r="I301" s="6"/>
      <c r="P301" s="108"/>
      <c r="Q301" s="108"/>
      <c r="R301" s="108"/>
      <c r="S301" s="108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58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08"/>
      <c r="D302" s="209"/>
      <c r="F302" s="6"/>
      <c r="H302" s="6"/>
      <c r="I302" s="6"/>
      <c r="P302" s="108"/>
      <c r="Q302" s="108"/>
      <c r="R302" s="108"/>
      <c r="S302" s="108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58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08"/>
      <c r="D303" s="209"/>
      <c r="F303" s="6"/>
      <c r="H303" s="6"/>
      <c r="I303" s="6"/>
      <c r="P303" s="108"/>
      <c r="Q303" s="108"/>
      <c r="R303" s="108"/>
      <c r="S303" s="108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58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08"/>
      <c r="D304" s="209"/>
      <c r="F304" s="6"/>
      <c r="H304" s="6"/>
      <c r="I304" s="6"/>
      <c r="P304" s="108"/>
      <c r="Q304" s="108"/>
      <c r="R304" s="108"/>
      <c r="S304" s="108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58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08"/>
      <c r="D305" s="209"/>
      <c r="F305" s="6"/>
      <c r="H305" s="6"/>
      <c r="I305" s="6"/>
      <c r="P305" s="108"/>
      <c r="Q305" s="108"/>
      <c r="R305" s="108"/>
      <c r="S305" s="108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58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08"/>
      <c r="D306" s="209"/>
      <c r="F306" s="6"/>
      <c r="H306" s="6"/>
      <c r="I306" s="6"/>
      <c r="P306" s="108"/>
      <c r="Q306" s="108"/>
      <c r="R306" s="108"/>
      <c r="S306" s="108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58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08"/>
      <c r="D307" s="209"/>
      <c r="F307" s="6"/>
      <c r="H307" s="6"/>
      <c r="I307" s="6"/>
      <c r="P307" s="108"/>
      <c r="Q307" s="108"/>
      <c r="R307" s="108"/>
      <c r="S307" s="108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58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08"/>
      <c r="D308" s="209"/>
      <c r="F308" s="6"/>
      <c r="H308" s="6"/>
      <c r="I308" s="6"/>
      <c r="P308" s="108"/>
      <c r="Q308" s="108"/>
      <c r="R308" s="108"/>
      <c r="S308" s="108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58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08"/>
      <c r="D309" s="209"/>
      <c r="F309" s="6"/>
      <c r="H309" s="6"/>
      <c r="I309" s="6"/>
      <c r="P309" s="108"/>
      <c r="Q309" s="108"/>
      <c r="R309" s="108"/>
      <c r="S309" s="108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58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08"/>
      <c r="D310" s="209"/>
      <c r="F310" s="6"/>
      <c r="H310" s="6"/>
      <c r="I310" s="6"/>
      <c r="P310" s="108"/>
      <c r="Q310" s="108"/>
      <c r="R310" s="108"/>
      <c r="S310" s="108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58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08"/>
      <c r="D311" s="209"/>
      <c r="F311" s="6"/>
      <c r="H311" s="6"/>
      <c r="I311" s="6"/>
      <c r="P311" s="108"/>
      <c r="Q311" s="108"/>
      <c r="R311" s="108"/>
      <c r="S311" s="108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58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08"/>
      <c r="D312" s="209"/>
      <c r="F312" s="6"/>
      <c r="H312" s="6"/>
      <c r="I312" s="6"/>
      <c r="P312" s="108"/>
      <c r="Q312" s="108"/>
      <c r="R312" s="108"/>
      <c r="S312" s="108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58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08"/>
      <c r="D313" s="209"/>
      <c r="F313" s="6"/>
      <c r="H313" s="6"/>
      <c r="I313" s="6"/>
      <c r="P313" s="108"/>
      <c r="Q313" s="108"/>
      <c r="R313" s="108"/>
      <c r="S313" s="108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58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08"/>
      <c r="D314" s="209"/>
      <c r="F314" s="6"/>
      <c r="H314" s="6"/>
      <c r="I314" s="6"/>
      <c r="P314" s="108"/>
      <c r="Q314" s="108"/>
      <c r="R314" s="108"/>
      <c r="S314" s="108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58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08"/>
      <c r="D315" s="209"/>
      <c r="F315" s="6"/>
      <c r="H315" s="6"/>
      <c r="I315" s="6"/>
      <c r="P315" s="108"/>
      <c r="Q315" s="108"/>
      <c r="R315" s="108"/>
      <c r="S315" s="108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58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08"/>
      <c r="D316" s="209"/>
      <c r="F316" s="6"/>
      <c r="H316" s="6"/>
      <c r="I316" s="6"/>
      <c r="P316" s="108"/>
      <c r="Q316" s="108"/>
      <c r="R316" s="108"/>
      <c r="S316" s="108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58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08"/>
      <c r="D317" s="209"/>
      <c r="F317" s="6"/>
      <c r="H317" s="6"/>
      <c r="I317" s="6"/>
      <c r="P317" s="108"/>
      <c r="Q317" s="108"/>
      <c r="R317" s="108"/>
      <c r="S317" s="108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58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08"/>
      <c r="D318" s="209"/>
      <c r="F318" s="6"/>
      <c r="H318" s="6"/>
      <c r="I318" s="6"/>
      <c r="P318" s="108"/>
      <c r="Q318" s="108"/>
      <c r="R318" s="108"/>
      <c r="S318" s="108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58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08"/>
      <c r="D319" s="209"/>
      <c r="F319" s="6"/>
      <c r="H319" s="6"/>
      <c r="I319" s="6"/>
      <c r="P319" s="108"/>
      <c r="Q319" s="108"/>
      <c r="R319" s="108"/>
      <c r="S319" s="108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58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08"/>
      <c r="D320" s="209"/>
      <c r="F320" s="6"/>
      <c r="H320" s="6"/>
      <c r="I320" s="6"/>
      <c r="P320" s="108"/>
      <c r="Q320" s="108"/>
      <c r="R320" s="108"/>
      <c r="S320" s="108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58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08"/>
      <c r="D321" s="209"/>
      <c r="F321" s="6"/>
      <c r="H321" s="6"/>
      <c r="I321" s="6"/>
      <c r="P321" s="108"/>
      <c r="Q321" s="108"/>
      <c r="R321" s="108"/>
      <c r="S321" s="108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58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08"/>
      <c r="D322" s="209"/>
      <c r="F322" s="6"/>
      <c r="H322" s="6"/>
      <c r="I322" s="6"/>
      <c r="P322" s="108"/>
      <c r="Q322" s="108"/>
      <c r="R322" s="108"/>
      <c r="S322" s="108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58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08"/>
      <c r="D323" s="209"/>
      <c r="F323" s="6"/>
      <c r="H323" s="6"/>
      <c r="I323" s="6"/>
      <c r="P323" s="108"/>
      <c r="Q323" s="108"/>
      <c r="R323" s="108"/>
      <c r="S323" s="108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58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08"/>
      <c r="D324" s="209"/>
      <c r="F324" s="6"/>
      <c r="H324" s="6"/>
      <c r="I324" s="6"/>
      <c r="P324" s="108"/>
      <c r="Q324" s="108"/>
      <c r="R324" s="108"/>
      <c r="S324" s="108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58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08"/>
      <c r="D325" s="209"/>
      <c r="F325" s="6"/>
      <c r="H325" s="6"/>
      <c r="I325" s="6"/>
      <c r="P325" s="108"/>
      <c r="Q325" s="108"/>
      <c r="R325" s="108"/>
      <c r="S325" s="108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58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08"/>
      <c r="D326" s="209"/>
      <c r="F326" s="6"/>
      <c r="H326" s="6"/>
      <c r="I326" s="6"/>
      <c r="P326" s="108"/>
      <c r="Q326" s="108"/>
      <c r="R326" s="108"/>
      <c r="S326" s="108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58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08"/>
      <c r="D327" s="209"/>
      <c r="F327" s="6"/>
      <c r="H327" s="6"/>
      <c r="I327" s="6"/>
      <c r="P327" s="108"/>
      <c r="Q327" s="108"/>
      <c r="R327" s="108"/>
      <c r="S327" s="10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58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08"/>
      <c r="D328" s="209"/>
      <c r="F328" s="6"/>
      <c r="H328" s="6"/>
      <c r="I328" s="6"/>
      <c r="P328" s="108"/>
      <c r="Q328" s="108"/>
      <c r="R328" s="108"/>
      <c r="S328" s="108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58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08"/>
      <c r="D329" s="209"/>
      <c r="F329" s="6"/>
      <c r="H329" s="6"/>
      <c r="I329" s="6"/>
      <c r="P329" s="108"/>
      <c r="Q329" s="108"/>
      <c r="R329" s="108"/>
      <c r="S329" s="108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58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08"/>
      <c r="D330" s="209"/>
      <c r="F330" s="6"/>
      <c r="H330" s="6"/>
      <c r="I330" s="6"/>
      <c r="P330" s="108"/>
      <c r="Q330" s="108"/>
      <c r="R330" s="108"/>
      <c r="S330" s="108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58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08"/>
      <c r="D331" s="209"/>
      <c r="F331" s="6"/>
      <c r="H331" s="6"/>
      <c r="I331" s="6"/>
      <c r="P331" s="108"/>
      <c r="Q331" s="108"/>
      <c r="R331" s="108"/>
      <c r="S331" s="108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58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08"/>
      <c r="D332" s="209"/>
      <c r="F332" s="6"/>
      <c r="H332" s="6"/>
      <c r="I332" s="6"/>
      <c r="P332" s="108"/>
      <c r="Q332" s="108"/>
      <c r="R332" s="108"/>
      <c r="S332" s="108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58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08"/>
      <c r="D333" s="209"/>
      <c r="F333" s="6"/>
      <c r="H333" s="6"/>
      <c r="I333" s="6"/>
      <c r="P333" s="108"/>
      <c r="Q333" s="108"/>
      <c r="R333" s="108"/>
      <c r="S333" s="108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58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08"/>
      <c r="D334" s="209"/>
      <c r="F334" s="6"/>
      <c r="H334" s="6"/>
      <c r="I334" s="6"/>
      <c r="P334" s="108"/>
      <c r="Q334" s="108"/>
      <c r="R334" s="108"/>
      <c r="S334" s="10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58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08"/>
      <c r="D335" s="209"/>
      <c r="F335" s="6"/>
      <c r="H335" s="6"/>
      <c r="I335" s="6"/>
      <c r="P335" s="108"/>
      <c r="Q335" s="108"/>
      <c r="R335" s="108"/>
      <c r="S335" s="10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58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08"/>
      <c r="D336" s="209"/>
      <c r="F336" s="6"/>
      <c r="H336" s="6"/>
      <c r="I336" s="6"/>
      <c r="P336" s="108"/>
      <c r="Q336" s="108"/>
      <c r="R336" s="108"/>
      <c r="S336" s="108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58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08"/>
      <c r="D337" s="209"/>
      <c r="F337" s="6"/>
      <c r="H337" s="6"/>
      <c r="I337" s="6"/>
      <c r="P337" s="108"/>
      <c r="Q337" s="108"/>
      <c r="R337" s="108"/>
      <c r="S337" s="108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58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08"/>
      <c r="D338" s="209"/>
      <c r="F338" s="6"/>
      <c r="H338" s="6"/>
      <c r="I338" s="6"/>
      <c r="P338" s="108"/>
      <c r="Q338" s="108"/>
      <c r="R338" s="108"/>
      <c r="S338" s="108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58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08"/>
      <c r="D339" s="209"/>
      <c r="F339" s="6"/>
      <c r="H339" s="6"/>
      <c r="I339" s="6"/>
      <c r="P339" s="108"/>
      <c r="Q339" s="108"/>
      <c r="R339" s="108"/>
      <c r="S339" s="108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58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08"/>
      <c r="D340" s="209"/>
      <c r="F340" s="6"/>
      <c r="H340" s="6"/>
      <c r="I340" s="6"/>
      <c r="P340" s="108"/>
      <c r="Q340" s="108"/>
      <c r="R340" s="108"/>
      <c r="S340" s="108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58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08"/>
      <c r="D341" s="209"/>
      <c r="F341" s="6"/>
      <c r="H341" s="6"/>
      <c r="I341" s="6"/>
      <c r="P341" s="108"/>
      <c r="Q341" s="108"/>
      <c r="R341" s="108"/>
      <c r="S341" s="108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58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08"/>
      <c r="D342" s="209"/>
      <c r="F342" s="6"/>
      <c r="H342" s="6"/>
      <c r="I342" s="6"/>
      <c r="P342" s="108"/>
      <c r="Q342" s="108"/>
      <c r="R342" s="108"/>
      <c r="S342" s="108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58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08"/>
      <c r="D343" s="209"/>
      <c r="F343" s="6"/>
      <c r="H343" s="6"/>
      <c r="I343" s="6"/>
      <c r="P343" s="108"/>
      <c r="Q343" s="108"/>
      <c r="R343" s="108"/>
      <c r="S343" s="108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58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08"/>
      <c r="D344" s="209"/>
      <c r="F344" s="6"/>
      <c r="H344" s="6"/>
      <c r="I344" s="6"/>
      <c r="P344" s="108"/>
      <c r="Q344" s="108"/>
      <c r="R344" s="108"/>
      <c r="S344" s="108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58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08"/>
      <c r="D345" s="209"/>
      <c r="F345" s="6"/>
      <c r="H345" s="6"/>
      <c r="I345" s="6"/>
      <c r="P345" s="108"/>
      <c r="Q345" s="108"/>
      <c r="R345" s="108"/>
      <c r="S345" s="108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58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08"/>
      <c r="D346" s="209"/>
      <c r="F346" s="6"/>
      <c r="H346" s="6"/>
      <c r="I346" s="6"/>
      <c r="P346" s="108"/>
      <c r="Q346" s="108"/>
      <c r="R346" s="108"/>
      <c r="S346" s="108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58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08"/>
      <c r="D347" s="209"/>
      <c r="F347" s="6"/>
      <c r="H347" s="6"/>
      <c r="I347" s="6"/>
      <c r="P347" s="108"/>
      <c r="Q347" s="108"/>
      <c r="R347" s="108"/>
      <c r="S347" s="108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58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08"/>
      <c r="D348" s="209"/>
      <c r="F348" s="6"/>
      <c r="H348" s="6"/>
      <c r="I348" s="6"/>
      <c r="P348" s="108"/>
      <c r="Q348" s="108"/>
      <c r="R348" s="108"/>
      <c r="S348" s="108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58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08"/>
      <c r="D349" s="209"/>
      <c r="F349" s="6"/>
      <c r="H349" s="6"/>
      <c r="I349" s="6"/>
      <c r="P349" s="108"/>
      <c r="Q349" s="108"/>
      <c r="R349" s="108"/>
      <c r="S349" s="108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58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08"/>
      <c r="D350" s="209"/>
      <c r="F350" s="6"/>
      <c r="H350" s="6"/>
      <c r="I350" s="6"/>
      <c r="P350" s="108"/>
      <c r="Q350" s="108"/>
      <c r="R350" s="108"/>
      <c r="S350" s="108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58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08"/>
      <c r="D351" s="209"/>
      <c r="F351" s="6"/>
      <c r="H351" s="6"/>
      <c r="I351" s="6"/>
      <c r="P351" s="108"/>
      <c r="Q351" s="108"/>
      <c r="R351" s="108"/>
      <c r="S351" s="108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58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08"/>
      <c r="D352" s="209"/>
      <c r="F352" s="6"/>
      <c r="H352" s="6"/>
      <c r="I352" s="6"/>
      <c r="P352" s="108"/>
      <c r="Q352" s="108"/>
      <c r="R352" s="108"/>
      <c r="S352" s="108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58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08"/>
      <c r="D353" s="209"/>
      <c r="F353" s="6"/>
      <c r="H353" s="6"/>
      <c r="I353" s="6"/>
      <c r="P353" s="108"/>
      <c r="Q353" s="108"/>
      <c r="R353" s="108"/>
      <c r="S353" s="108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58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08"/>
      <c r="D354" s="209"/>
      <c r="F354" s="6"/>
      <c r="H354" s="6"/>
      <c r="I354" s="6"/>
      <c r="P354" s="108"/>
      <c r="Q354" s="108"/>
      <c r="R354" s="108"/>
      <c r="S354" s="108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58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08"/>
      <c r="D355" s="209"/>
      <c r="F355" s="6"/>
      <c r="H355" s="6"/>
      <c r="I355" s="6"/>
      <c r="P355" s="108"/>
      <c r="Q355" s="108"/>
      <c r="R355" s="108"/>
      <c r="S355" s="108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58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08"/>
      <c r="D356" s="209"/>
      <c r="F356" s="6"/>
      <c r="H356" s="6"/>
      <c r="I356" s="6"/>
      <c r="P356" s="108"/>
      <c r="Q356" s="108"/>
      <c r="R356" s="108"/>
      <c r="S356" s="108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58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08"/>
      <c r="D357" s="209"/>
      <c r="F357" s="6"/>
      <c r="H357" s="6"/>
      <c r="I357" s="6"/>
      <c r="P357" s="108"/>
      <c r="Q357" s="108"/>
      <c r="R357" s="108"/>
      <c r="S357" s="108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58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08"/>
      <c r="D358" s="209"/>
      <c r="F358" s="6"/>
      <c r="H358" s="6"/>
      <c r="I358" s="6"/>
      <c r="P358" s="108"/>
      <c r="Q358" s="108"/>
      <c r="R358" s="108"/>
      <c r="S358" s="108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58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08"/>
      <c r="D359" s="209"/>
      <c r="F359" s="6"/>
      <c r="H359" s="6"/>
      <c r="I359" s="6"/>
      <c r="P359" s="108"/>
      <c r="Q359" s="108"/>
      <c r="R359" s="108"/>
      <c r="S359" s="108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58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08"/>
      <c r="D360" s="209"/>
      <c r="F360" s="6"/>
      <c r="H360" s="6"/>
      <c r="I360" s="6"/>
      <c r="P360" s="108"/>
      <c r="Q360" s="108"/>
      <c r="R360" s="108"/>
      <c r="S360" s="108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58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08"/>
      <c r="D361" s="209"/>
      <c r="F361" s="6"/>
      <c r="H361" s="6"/>
      <c r="I361" s="6"/>
      <c r="P361" s="108"/>
      <c r="Q361" s="108"/>
      <c r="R361" s="108"/>
      <c r="S361" s="108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58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08"/>
      <c r="D362" s="209"/>
      <c r="F362" s="6"/>
      <c r="H362" s="6"/>
      <c r="I362" s="6"/>
      <c r="P362" s="108"/>
      <c r="Q362" s="108"/>
      <c r="R362" s="108"/>
      <c r="S362" s="108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58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08"/>
      <c r="D363" s="209"/>
      <c r="F363" s="6"/>
      <c r="H363" s="6"/>
      <c r="I363" s="6"/>
      <c r="P363" s="108"/>
      <c r="Q363" s="108"/>
      <c r="R363" s="108"/>
      <c r="S363" s="108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58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08"/>
      <c r="D364" s="209"/>
      <c r="F364" s="6"/>
      <c r="H364" s="6"/>
      <c r="I364" s="6"/>
      <c r="P364" s="108"/>
      <c r="Q364" s="108"/>
      <c r="R364" s="108"/>
      <c r="S364" s="108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58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08"/>
      <c r="D365" s="209"/>
      <c r="F365" s="6"/>
      <c r="H365" s="6"/>
      <c r="I365" s="6"/>
      <c r="P365" s="108"/>
      <c r="Q365" s="108"/>
      <c r="R365" s="108"/>
      <c r="S365" s="108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58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08"/>
      <c r="D366" s="209"/>
      <c r="F366" s="6"/>
      <c r="H366" s="6"/>
      <c r="I366" s="6"/>
      <c r="P366" s="108"/>
      <c r="Q366" s="108"/>
      <c r="R366" s="108"/>
      <c r="S366" s="108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58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08"/>
      <c r="D367" s="209"/>
      <c r="F367" s="6"/>
      <c r="H367" s="6"/>
      <c r="I367" s="6"/>
      <c r="P367" s="108"/>
      <c r="Q367" s="108"/>
      <c r="R367" s="108"/>
      <c r="S367" s="108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58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08"/>
      <c r="D368" s="209"/>
      <c r="F368" s="6"/>
      <c r="H368" s="6"/>
      <c r="I368" s="6"/>
      <c r="P368" s="108"/>
      <c r="Q368" s="108"/>
      <c r="R368" s="108"/>
      <c r="S368" s="108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58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08"/>
      <c r="D369" s="209"/>
      <c r="F369" s="6"/>
      <c r="H369" s="6"/>
      <c r="I369" s="6"/>
      <c r="P369" s="108"/>
      <c r="Q369" s="108"/>
      <c r="R369" s="108"/>
      <c r="S369" s="108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58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08"/>
      <c r="D370" s="209"/>
      <c r="F370" s="6"/>
      <c r="H370" s="6"/>
      <c r="I370" s="6"/>
      <c r="P370" s="108"/>
      <c r="Q370" s="108"/>
      <c r="R370" s="108"/>
      <c r="S370" s="108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58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08"/>
      <c r="D371" s="209"/>
      <c r="F371" s="6"/>
      <c r="H371" s="6"/>
      <c r="I371" s="6"/>
      <c r="P371" s="108"/>
      <c r="Q371" s="108"/>
      <c r="R371" s="108"/>
      <c r="S371" s="108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58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08"/>
      <c r="D372" s="209"/>
      <c r="F372" s="6"/>
      <c r="H372" s="6"/>
      <c r="I372" s="6"/>
      <c r="P372" s="108"/>
      <c r="Q372" s="108"/>
      <c r="R372" s="108"/>
      <c r="S372" s="108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58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08"/>
      <c r="D373" s="209"/>
      <c r="F373" s="6"/>
      <c r="H373" s="6"/>
      <c r="I373" s="6"/>
      <c r="P373" s="108"/>
      <c r="Q373" s="108"/>
      <c r="R373" s="108"/>
      <c r="S373" s="108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58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08"/>
      <c r="D374" s="209"/>
      <c r="F374" s="6"/>
      <c r="H374" s="6"/>
      <c r="I374" s="6"/>
      <c r="P374" s="108"/>
      <c r="Q374" s="108"/>
      <c r="R374" s="108"/>
      <c r="S374" s="108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58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08"/>
      <c r="D375" s="209"/>
      <c r="F375" s="6"/>
      <c r="H375" s="6"/>
      <c r="I375" s="6"/>
      <c r="P375" s="108"/>
      <c r="Q375" s="108"/>
      <c r="R375" s="108"/>
      <c r="S375" s="108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58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08"/>
      <c r="D376" s="209"/>
      <c r="F376" s="6"/>
      <c r="H376" s="6"/>
      <c r="I376" s="6"/>
      <c r="P376" s="108"/>
      <c r="Q376" s="108"/>
      <c r="R376" s="108"/>
      <c r="S376" s="108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58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08"/>
      <c r="D377" s="209"/>
      <c r="F377" s="6"/>
      <c r="H377" s="6"/>
      <c r="I377" s="6"/>
      <c r="P377" s="108"/>
      <c r="Q377" s="108"/>
      <c r="R377" s="108"/>
      <c r="S377" s="108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58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08"/>
      <c r="D378" s="209"/>
      <c r="F378" s="6"/>
      <c r="H378" s="6"/>
      <c r="I378" s="6"/>
      <c r="P378" s="108"/>
      <c r="Q378" s="108"/>
      <c r="R378" s="108"/>
      <c r="S378" s="108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58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08"/>
      <c r="D379" s="209"/>
      <c r="F379" s="6"/>
      <c r="H379" s="6"/>
      <c r="I379" s="6"/>
      <c r="P379" s="108"/>
      <c r="Q379" s="108"/>
      <c r="R379" s="108"/>
      <c r="S379" s="108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58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08"/>
      <c r="D380" s="209"/>
      <c r="F380" s="6"/>
      <c r="H380" s="6"/>
      <c r="I380" s="6"/>
      <c r="P380" s="108"/>
      <c r="Q380" s="108"/>
      <c r="R380" s="108"/>
      <c r="S380" s="108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58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08"/>
      <c r="D381" s="209"/>
      <c r="F381" s="6"/>
      <c r="H381" s="6"/>
      <c r="I381" s="6"/>
      <c r="P381" s="108"/>
      <c r="Q381" s="108"/>
      <c r="R381" s="108"/>
      <c r="S381" s="108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58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08"/>
      <c r="D382" s="209"/>
      <c r="F382" s="6"/>
      <c r="H382" s="6"/>
      <c r="I382" s="6"/>
      <c r="P382" s="108"/>
      <c r="Q382" s="108"/>
      <c r="R382" s="108"/>
      <c r="S382" s="108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58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08"/>
      <c r="D383" s="209"/>
      <c r="F383" s="6"/>
      <c r="H383" s="6"/>
      <c r="I383" s="6"/>
      <c r="P383" s="108"/>
      <c r="Q383" s="108"/>
      <c r="R383" s="108"/>
      <c r="S383" s="108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58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08"/>
      <c r="D384" s="209"/>
      <c r="F384" s="6"/>
      <c r="H384" s="6"/>
      <c r="I384" s="6"/>
      <c r="P384" s="108"/>
      <c r="Q384" s="108"/>
      <c r="R384" s="108"/>
      <c r="S384" s="108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58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08"/>
      <c r="D385" s="209"/>
      <c r="F385" s="6"/>
      <c r="H385" s="6"/>
      <c r="I385" s="6"/>
      <c r="P385" s="108"/>
      <c r="Q385" s="108"/>
      <c r="R385" s="108"/>
      <c r="S385" s="108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58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08"/>
      <c r="D386" s="209"/>
      <c r="F386" s="6"/>
      <c r="H386" s="6"/>
      <c r="I386" s="6"/>
      <c r="P386" s="108"/>
      <c r="Q386" s="108"/>
      <c r="R386" s="108"/>
      <c r="S386" s="108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58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08"/>
      <c r="D387" s="209"/>
      <c r="F387" s="6"/>
      <c r="H387" s="6"/>
      <c r="I387" s="6"/>
      <c r="P387" s="108"/>
      <c r="Q387" s="108"/>
      <c r="R387" s="108"/>
      <c r="S387" s="108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58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08"/>
      <c r="D388" s="209"/>
      <c r="F388" s="6"/>
      <c r="H388" s="6"/>
      <c r="I388" s="6"/>
      <c r="P388" s="108"/>
      <c r="Q388" s="108"/>
      <c r="R388" s="108"/>
      <c r="S388" s="108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58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08"/>
      <c r="D389" s="209"/>
      <c r="F389" s="6"/>
      <c r="H389" s="6"/>
      <c r="I389" s="6"/>
      <c r="P389" s="108"/>
      <c r="Q389" s="108"/>
      <c r="R389" s="108"/>
      <c r="S389" s="108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58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08"/>
      <c r="D390" s="209"/>
      <c r="F390" s="6"/>
      <c r="H390" s="6"/>
      <c r="I390" s="6"/>
      <c r="P390" s="108"/>
      <c r="Q390" s="108"/>
      <c r="R390" s="108"/>
      <c r="S390" s="108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58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08"/>
      <c r="D391" s="209"/>
      <c r="F391" s="6"/>
      <c r="H391" s="6"/>
      <c r="I391" s="6"/>
      <c r="P391" s="108"/>
      <c r="Q391" s="108"/>
      <c r="R391" s="108"/>
      <c r="S391" s="108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58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08"/>
      <c r="D392" s="209"/>
      <c r="F392" s="6"/>
      <c r="H392" s="6"/>
      <c r="I392" s="6"/>
      <c r="P392" s="108"/>
      <c r="Q392" s="108"/>
      <c r="R392" s="108"/>
      <c r="S392" s="108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58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08"/>
      <c r="D393" s="209"/>
      <c r="F393" s="6"/>
      <c r="H393" s="6"/>
      <c r="I393" s="6"/>
      <c r="P393" s="108"/>
      <c r="Q393" s="108"/>
      <c r="R393" s="108"/>
      <c r="S393" s="108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58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08"/>
      <c r="D394" s="209"/>
      <c r="F394" s="6"/>
      <c r="H394" s="6"/>
      <c r="I394" s="6"/>
      <c r="P394" s="108"/>
      <c r="Q394" s="108"/>
      <c r="R394" s="108"/>
      <c r="S394" s="108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58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08"/>
      <c r="D395" s="209"/>
      <c r="F395" s="6"/>
      <c r="H395" s="6"/>
      <c r="I395" s="6"/>
      <c r="P395" s="108"/>
      <c r="Q395" s="108"/>
      <c r="R395" s="108"/>
      <c r="S395" s="108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58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08"/>
      <c r="D396" s="209"/>
      <c r="F396" s="6"/>
      <c r="H396" s="6"/>
      <c r="I396" s="6"/>
      <c r="P396" s="108"/>
      <c r="Q396" s="108"/>
      <c r="R396" s="108"/>
      <c r="S396" s="108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58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08"/>
      <c r="D397" s="209"/>
      <c r="F397" s="6"/>
      <c r="H397" s="6"/>
      <c r="I397" s="6"/>
      <c r="P397" s="108"/>
      <c r="Q397" s="108"/>
      <c r="R397" s="108"/>
      <c r="S397" s="108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58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08"/>
      <c r="D398" s="209"/>
      <c r="F398" s="6"/>
      <c r="H398" s="6"/>
      <c r="I398" s="6"/>
      <c r="P398" s="108"/>
      <c r="Q398" s="108"/>
      <c r="R398" s="108"/>
      <c r="S398" s="108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58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08"/>
      <c r="D399" s="209"/>
      <c r="F399" s="6"/>
      <c r="H399" s="6"/>
      <c r="I399" s="6"/>
      <c r="P399" s="108"/>
      <c r="Q399" s="108"/>
      <c r="R399" s="108"/>
      <c r="S399" s="108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58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08"/>
      <c r="D400" s="209"/>
      <c r="F400" s="6"/>
      <c r="H400" s="6"/>
      <c r="I400" s="6"/>
      <c r="P400" s="108"/>
      <c r="Q400" s="108"/>
      <c r="R400" s="108"/>
      <c r="S400" s="108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58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08"/>
      <c r="D401" s="209"/>
      <c r="F401" s="6"/>
      <c r="H401" s="6"/>
      <c r="I401" s="6"/>
      <c r="P401" s="108"/>
      <c r="Q401" s="108"/>
      <c r="R401" s="108"/>
      <c r="S401" s="108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58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08"/>
      <c r="D402" s="209"/>
      <c r="F402" s="6"/>
      <c r="H402" s="6"/>
      <c r="I402" s="6"/>
      <c r="P402" s="108"/>
      <c r="Q402" s="108"/>
      <c r="R402" s="108"/>
      <c r="S402" s="108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58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08"/>
      <c r="D403" s="209"/>
      <c r="F403" s="6"/>
      <c r="H403" s="6"/>
      <c r="I403" s="6"/>
      <c r="P403" s="108"/>
      <c r="Q403" s="108"/>
      <c r="R403" s="108"/>
      <c r="S403" s="108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58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08"/>
      <c r="D404" s="209"/>
      <c r="F404" s="6"/>
      <c r="H404" s="6"/>
      <c r="I404" s="6"/>
      <c r="P404" s="108"/>
      <c r="Q404" s="108"/>
      <c r="R404" s="108"/>
      <c r="S404" s="108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58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08"/>
      <c r="D405" s="209"/>
      <c r="F405" s="6"/>
      <c r="H405" s="6"/>
      <c r="I405" s="6"/>
      <c r="P405" s="108"/>
      <c r="Q405" s="108"/>
      <c r="R405" s="108"/>
      <c r="S405" s="108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58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08"/>
      <c r="D406" s="209"/>
      <c r="F406" s="6"/>
      <c r="H406" s="6"/>
      <c r="I406" s="6"/>
      <c r="P406" s="108"/>
      <c r="Q406" s="108"/>
      <c r="R406" s="108"/>
      <c r="S406" s="108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58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08"/>
      <c r="D407" s="209"/>
      <c r="F407" s="6"/>
      <c r="H407" s="6"/>
      <c r="I407" s="6"/>
      <c r="P407" s="108"/>
      <c r="Q407" s="108"/>
      <c r="R407" s="108"/>
      <c r="S407" s="108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58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08"/>
      <c r="D408" s="209"/>
      <c r="F408" s="6"/>
      <c r="H408" s="6"/>
      <c r="I408" s="6"/>
      <c r="P408" s="108"/>
      <c r="Q408" s="108"/>
      <c r="R408" s="108"/>
      <c r="S408" s="108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58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08"/>
      <c r="D409" s="209"/>
      <c r="F409" s="6"/>
      <c r="H409" s="6"/>
      <c r="I409" s="6"/>
      <c r="P409" s="108"/>
      <c r="Q409" s="108"/>
      <c r="R409" s="108"/>
      <c r="S409" s="108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58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08"/>
      <c r="D410" s="209"/>
      <c r="F410" s="6"/>
      <c r="H410" s="6"/>
      <c r="I410" s="6"/>
      <c r="P410" s="108"/>
      <c r="Q410" s="108"/>
      <c r="R410" s="108"/>
      <c r="S410" s="108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58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08"/>
      <c r="D411" s="209"/>
      <c r="F411" s="6"/>
      <c r="H411" s="6"/>
      <c r="I411" s="6"/>
      <c r="P411" s="108"/>
      <c r="Q411" s="108"/>
      <c r="R411" s="108"/>
      <c r="S411" s="108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58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08"/>
      <c r="D412" s="209"/>
      <c r="F412" s="6"/>
      <c r="H412" s="6"/>
      <c r="I412" s="6"/>
      <c r="P412" s="108"/>
      <c r="Q412" s="108"/>
      <c r="R412" s="108"/>
      <c r="S412" s="108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58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08"/>
      <c r="D413" s="209"/>
      <c r="F413" s="6"/>
      <c r="H413" s="6"/>
      <c r="I413" s="6"/>
      <c r="P413" s="108"/>
      <c r="Q413" s="108"/>
      <c r="R413" s="108"/>
      <c r="S413" s="108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58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08"/>
      <c r="D414" s="209"/>
      <c r="F414" s="6"/>
      <c r="H414" s="6"/>
      <c r="I414" s="6"/>
      <c r="P414" s="108"/>
      <c r="Q414" s="108"/>
      <c r="R414" s="108"/>
      <c r="S414" s="108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58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08"/>
      <c r="D415" s="209"/>
      <c r="F415" s="6"/>
      <c r="H415" s="6"/>
      <c r="I415" s="6"/>
      <c r="P415" s="108"/>
      <c r="Q415" s="108"/>
      <c r="R415" s="108"/>
      <c r="S415" s="108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58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08"/>
      <c r="D416" s="209"/>
      <c r="F416" s="6"/>
      <c r="H416" s="6"/>
      <c r="I416" s="6"/>
      <c r="P416" s="108"/>
      <c r="Q416" s="108"/>
      <c r="R416" s="108"/>
      <c r="S416" s="108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58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08"/>
      <c r="D417" s="209"/>
      <c r="F417" s="6"/>
      <c r="H417" s="6"/>
      <c r="I417" s="6"/>
      <c r="P417" s="108"/>
      <c r="Q417" s="108"/>
      <c r="R417" s="108"/>
      <c r="S417" s="108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58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08"/>
      <c r="D418" s="209"/>
      <c r="F418" s="6"/>
      <c r="H418" s="6"/>
      <c r="I418" s="6"/>
      <c r="P418" s="108"/>
      <c r="Q418" s="108"/>
      <c r="R418" s="108"/>
      <c r="S418" s="108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58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08"/>
      <c r="D419" s="209"/>
      <c r="F419" s="6"/>
      <c r="H419" s="6"/>
      <c r="I419" s="6"/>
      <c r="P419" s="108"/>
      <c r="Q419" s="108"/>
      <c r="R419" s="108"/>
      <c r="S419" s="108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58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08"/>
      <c r="D420" s="209"/>
      <c r="F420" s="6"/>
      <c r="H420" s="6"/>
      <c r="I420" s="6"/>
      <c r="P420" s="108"/>
      <c r="Q420" s="108"/>
      <c r="R420" s="108"/>
      <c r="S420" s="108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58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08"/>
      <c r="D421" s="209"/>
      <c r="F421" s="6"/>
      <c r="H421" s="6"/>
      <c r="I421" s="6"/>
      <c r="P421" s="108"/>
      <c r="Q421" s="108"/>
      <c r="R421" s="108"/>
      <c r="S421" s="108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58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08"/>
      <c r="D422" s="209"/>
      <c r="F422" s="6"/>
      <c r="H422" s="6"/>
      <c r="I422" s="6"/>
      <c r="P422" s="108"/>
      <c r="Q422" s="108"/>
      <c r="R422" s="108"/>
      <c r="S422" s="108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58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08"/>
      <c r="D423" s="209"/>
      <c r="F423" s="6"/>
      <c r="H423" s="6"/>
      <c r="I423" s="6"/>
      <c r="P423" s="108"/>
      <c r="Q423" s="108"/>
      <c r="R423" s="108"/>
      <c r="S423" s="108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58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08"/>
      <c r="D424" s="209"/>
      <c r="F424" s="6"/>
      <c r="H424" s="6"/>
      <c r="I424" s="6"/>
      <c r="P424" s="108"/>
      <c r="Q424" s="108"/>
      <c r="R424" s="108"/>
      <c r="S424" s="108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58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08"/>
      <c r="D425" s="209"/>
      <c r="F425" s="6"/>
      <c r="H425" s="6"/>
      <c r="I425" s="6"/>
      <c r="P425" s="108"/>
      <c r="Q425" s="108"/>
      <c r="R425" s="108"/>
      <c r="S425" s="108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58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08"/>
      <c r="D426" s="209"/>
      <c r="F426" s="6"/>
      <c r="H426" s="6"/>
      <c r="I426" s="6"/>
      <c r="P426" s="108"/>
      <c r="Q426" s="108"/>
      <c r="R426" s="108"/>
      <c r="S426" s="108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58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08"/>
      <c r="D427" s="209"/>
      <c r="F427" s="6"/>
      <c r="H427" s="6"/>
      <c r="I427" s="6"/>
      <c r="P427" s="108"/>
      <c r="Q427" s="108"/>
      <c r="R427" s="108"/>
      <c r="S427" s="108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58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08"/>
      <c r="D428" s="209"/>
      <c r="F428" s="6"/>
      <c r="H428" s="6"/>
      <c r="I428" s="6"/>
      <c r="P428" s="108"/>
      <c r="Q428" s="108"/>
      <c r="R428" s="108"/>
      <c r="S428" s="108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58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08"/>
      <c r="D429" s="209"/>
      <c r="F429" s="6"/>
      <c r="H429" s="6"/>
      <c r="I429" s="6"/>
      <c r="P429" s="108"/>
      <c r="Q429" s="108"/>
      <c r="R429" s="108"/>
      <c r="S429" s="108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58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08"/>
      <c r="D430" s="209"/>
      <c r="F430" s="6"/>
      <c r="H430" s="6"/>
      <c r="I430" s="6"/>
      <c r="P430" s="108"/>
      <c r="Q430" s="108"/>
      <c r="R430" s="108"/>
      <c r="S430" s="108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58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08"/>
      <c r="D431" s="209"/>
      <c r="F431" s="6"/>
      <c r="H431" s="6"/>
      <c r="I431" s="6"/>
      <c r="P431" s="108"/>
      <c r="Q431" s="108"/>
      <c r="R431" s="108"/>
      <c r="S431" s="108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58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08"/>
      <c r="D432" s="209"/>
      <c r="F432" s="6"/>
      <c r="H432" s="6"/>
      <c r="I432" s="6"/>
      <c r="P432" s="108"/>
      <c r="Q432" s="108"/>
      <c r="R432" s="108"/>
      <c r="S432" s="108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58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08"/>
      <c r="D433" s="209"/>
      <c r="F433" s="6"/>
      <c r="H433" s="6"/>
      <c r="I433" s="6"/>
      <c r="P433" s="108"/>
      <c r="Q433" s="108"/>
      <c r="R433" s="108"/>
      <c r="S433" s="108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58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08"/>
      <c r="D434" s="209"/>
      <c r="F434" s="6"/>
      <c r="H434" s="6"/>
      <c r="I434" s="6"/>
      <c r="P434" s="108"/>
      <c r="Q434" s="108"/>
      <c r="R434" s="108"/>
      <c r="S434" s="108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58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08"/>
      <c r="D435" s="209"/>
      <c r="F435" s="6"/>
      <c r="H435" s="6"/>
      <c r="I435" s="6"/>
      <c r="P435" s="108"/>
      <c r="Q435" s="108"/>
      <c r="R435" s="108"/>
      <c r="S435" s="108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58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08"/>
      <c r="D436" s="209"/>
      <c r="F436" s="6"/>
      <c r="H436" s="6"/>
      <c r="I436" s="6"/>
      <c r="P436" s="108"/>
      <c r="Q436" s="108"/>
      <c r="R436" s="108"/>
      <c r="S436" s="108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58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08"/>
      <c r="D437" s="209"/>
      <c r="F437" s="6"/>
      <c r="H437" s="6"/>
      <c r="I437" s="6"/>
      <c r="P437" s="108"/>
      <c r="Q437" s="108"/>
      <c r="R437" s="108"/>
      <c r="S437" s="108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58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08"/>
      <c r="D438" s="209"/>
      <c r="F438" s="6"/>
      <c r="H438" s="6"/>
      <c r="I438" s="6"/>
      <c r="P438" s="108"/>
      <c r="Q438" s="108"/>
      <c r="R438" s="108"/>
      <c r="S438" s="108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58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08"/>
      <c r="D439" s="209"/>
      <c r="F439" s="6"/>
      <c r="H439" s="6"/>
      <c r="I439" s="6"/>
      <c r="P439" s="108"/>
      <c r="Q439" s="108"/>
      <c r="R439" s="108"/>
      <c r="S439" s="108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58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08"/>
      <c r="D440" s="209"/>
      <c r="F440" s="6"/>
      <c r="H440" s="6"/>
      <c r="I440" s="6"/>
      <c r="P440" s="108"/>
      <c r="Q440" s="108"/>
      <c r="R440" s="108"/>
      <c r="S440" s="108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58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08"/>
      <c r="D441" s="209"/>
      <c r="F441" s="6"/>
      <c r="H441" s="6"/>
      <c r="I441" s="6"/>
      <c r="P441" s="108"/>
      <c r="Q441" s="108"/>
      <c r="R441" s="108"/>
      <c r="S441" s="108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58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08"/>
      <c r="D442" s="209"/>
      <c r="F442" s="6"/>
      <c r="H442" s="6"/>
      <c r="I442" s="6"/>
      <c r="P442" s="108"/>
      <c r="Q442" s="108"/>
      <c r="R442" s="108"/>
      <c r="S442" s="108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58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08"/>
      <c r="D443" s="209"/>
      <c r="F443" s="6"/>
      <c r="H443" s="6"/>
      <c r="I443" s="6"/>
      <c r="P443" s="108"/>
      <c r="Q443" s="108"/>
      <c r="R443" s="108"/>
      <c r="S443" s="108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58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08"/>
      <c r="D444" s="209"/>
      <c r="F444" s="6"/>
      <c r="H444" s="6"/>
      <c r="I444" s="6"/>
      <c r="P444" s="108"/>
      <c r="Q444" s="108"/>
      <c r="R444" s="108"/>
      <c r="S444" s="108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58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08"/>
      <c r="D445" s="209"/>
      <c r="F445" s="6"/>
      <c r="H445" s="6"/>
      <c r="I445" s="6"/>
      <c r="P445" s="108"/>
      <c r="Q445" s="108"/>
      <c r="R445" s="108"/>
      <c r="S445" s="108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58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08"/>
      <c r="D446" s="209"/>
      <c r="F446" s="6"/>
      <c r="H446" s="6"/>
      <c r="I446" s="6"/>
      <c r="P446" s="108"/>
      <c r="Q446" s="108"/>
      <c r="R446" s="108"/>
      <c r="S446" s="108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58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08"/>
      <c r="D447" s="209"/>
      <c r="F447" s="6"/>
      <c r="H447" s="6"/>
      <c r="I447" s="6"/>
      <c r="P447" s="108"/>
      <c r="Q447" s="108"/>
      <c r="R447" s="108"/>
      <c r="S447" s="108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58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08"/>
      <c r="D448" s="209"/>
      <c r="F448" s="6"/>
      <c r="H448" s="6"/>
      <c r="I448" s="6"/>
      <c r="P448" s="108"/>
      <c r="Q448" s="108"/>
      <c r="R448" s="108"/>
      <c r="S448" s="108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58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08"/>
      <c r="D449" s="209"/>
      <c r="F449" s="6"/>
      <c r="H449" s="6"/>
      <c r="I449" s="6"/>
      <c r="P449" s="108"/>
      <c r="Q449" s="108"/>
      <c r="R449" s="108"/>
      <c r="S449" s="108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58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08"/>
      <c r="D450" s="209"/>
      <c r="F450" s="6"/>
      <c r="H450" s="6"/>
      <c r="I450" s="6"/>
      <c r="P450" s="108"/>
      <c r="Q450" s="108"/>
      <c r="R450" s="108"/>
      <c r="S450" s="108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58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08"/>
      <c r="D451" s="209"/>
      <c r="F451" s="6"/>
      <c r="H451" s="6"/>
      <c r="I451" s="6"/>
      <c r="P451" s="108"/>
      <c r="Q451" s="108"/>
      <c r="R451" s="108"/>
      <c r="S451" s="108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58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08"/>
      <c r="D452" s="209"/>
      <c r="F452" s="6"/>
      <c r="H452" s="6"/>
      <c r="I452" s="6"/>
      <c r="P452" s="108"/>
      <c r="Q452" s="108"/>
      <c r="R452" s="108"/>
      <c r="S452" s="108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58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08"/>
      <c r="D453" s="209"/>
      <c r="F453" s="6"/>
      <c r="H453" s="6"/>
      <c r="I453" s="6"/>
      <c r="P453" s="108"/>
      <c r="Q453" s="108"/>
      <c r="R453" s="108"/>
      <c r="S453" s="108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58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08"/>
      <c r="D454" s="209"/>
      <c r="F454" s="6"/>
      <c r="H454" s="6"/>
      <c r="I454" s="6"/>
      <c r="P454" s="108"/>
      <c r="Q454" s="108"/>
      <c r="R454" s="108"/>
      <c r="S454" s="108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58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08"/>
      <c r="D455" s="209"/>
      <c r="F455" s="6"/>
      <c r="H455" s="6"/>
      <c r="I455" s="6"/>
      <c r="P455" s="108"/>
      <c r="Q455" s="108"/>
      <c r="R455" s="108"/>
      <c r="S455" s="108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58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08"/>
      <c r="D456" s="209"/>
      <c r="F456" s="6"/>
      <c r="H456" s="6"/>
      <c r="I456" s="6"/>
      <c r="P456" s="108"/>
      <c r="Q456" s="108"/>
      <c r="R456" s="108"/>
      <c r="S456" s="108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58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08"/>
      <c r="D457" s="209"/>
      <c r="F457" s="6"/>
      <c r="H457" s="6"/>
      <c r="I457" s="6"/>
      <c r="P457" s="108"/>
      <c r="Q457" s="108"/>
      <c r="R457" s="108"/>
      <c r="S457" s="108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58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08"/>
      <c r="D458" s="209"/>
      <c r="F458" s="6"/>
      <c r="H458" s="6"/>
      <c r="I458" s="6"/>
      <c r="P458" s="108"/>
      <c r="Q458" s="108"/>
      <c r="R458" s="108"/>
      <c r="S458" s="108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58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08"/>
      <c r="D459" s="209"/>
      <c r="F459" s="6"/>
      <c r="H459" s="6"/>
      <c r="I459" s="6"/>
      <c r="P459" s="108"/>
      <c r="Q459" s="108"/>
      <c r="R459" s="108"/>
      <c r="S459" s="108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58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08"/>
      <c r="D460" s="209"/>
      <c r="F460" s="6"/>
      <c r="H460" s="6"/>
      <c r="I460" s="6"/>
      <c r="P460" s="108"/>
      <c r="Q460" s="108"/>
      <c r="R460" s="108"/>
      <c r="S460" s="108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58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08"/>
      <c r="D461" s="209"/>
      <c r="F461" s="6"/>
      <c r="H461" s="6"/>
      <c r="I461" s="6"/>
      <c r="P461" s="108"/>
      <c r="Q461" s="108"/>
      <c r="R461" s="108"/>
      <c r="S461" s="108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58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08"/>
      <c r="D462" s="209"/>
      <c r="F462" s="6"/>
      <c r="H462" s="6"/>
      <c r="I462" s="6"/>
      <c r="P462" s="108"/>
      <c r="Q462" s="108"/>
      <c r="R462" s="108"/>
      <c r="S462" s="108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58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08"/>
      <c r="D463" s="209"/>
      <c r="F463" s="6"/>
      <c r="H463" s="6"/>
      <c r="I463" s="6"/>
      <c r="P463" s="108"/>
      <c r="Q463" s="108"/>
      <c r="R463" s="108"/>
      <c r="S463" s="108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58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08"/>
      <c r="D464" s="209"/>
      <c r="F464" s="6"/>
      <c r="H464" s="6"/>
      <c r="I464" s="6"/>
      <c r="P464" s="108"/>
      <c r="Q464" s="108"/>
      <c r="R464" s="108"/>
      <c r="S464" s="108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58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08"/>
      <c r="D465" s="209"/>
      <c r="F465" s="6"/>
      <c r="H465" s="6"/>
      <c r="I465" s="6"/>
      <c r="P465" s="108"/>
      <c r="Q465" s="108"/>
      <c r="R465" s="108"/>
      <c r="S465" s="108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58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08"/>
      <c r="D466" s="209"/>
      <c r="F466" s="6"/>
      <c r="H466" s="6"/>
      <c r="I466" s="6"/>
      <c r="P466" s="108"/>
      <c r="Q466" s="108"/>
      <c r="R466" s="108"/>
      <c r="S466" s="108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58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08"/>
      <c r="D467" s="209"/>
      <c r="F467" s="6"/>
      <c r="H467" s="6"/>
      <c r="I467" s="6"/>
      <c r="P467" s="108"/>
      <c r="Q467" s="108"/>
      <c r="R467" s="108"/>
      <c r="S467" s="108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58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08"/>
      <c r="D468" s="209"/>
      <c r="F468" s="6"/>
      <c r="H468" s="6"/>
      <c r="I468" s="6"/>
      <c r="P468" s="108"/>
      <c r="Q468" s="108"/>
      <c r="R468" s="108"/>
      <c r="S468" s="108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58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08"/>
      <c r="D469" s="209"/>
      <c r="F469" s="6"/>
      <c r="H469" s="6"/>
      <c r="I469" s="6"/>
      <c r="P469" s="108"/>
      <c r="Q469" s="108"/>
      <c r="R469" s="108"/>
      <c r="S469" s="108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58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08"/>
      <c r="D470" s="209"/>
      <c r="F470" s="6"/>
      <c r="H470" s="6"/>
      <c r="I470" s="6"/>
      <c r="P470" s="108"/>
      <c r="Q470" s="108"/>
      <c r="R470" s="108"/>
      <c r="S470" s="108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58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08"/>
      <c r="D471" s="209"/>
      <c r="F471" s="6"/>
      <c r="H471" s="6"/>
      <c r="I471" s="6"/>
      <c r="P471" s="108"/>
      <c r="Q471" s="108"/>
      <c r="R471" s="108"/>
      <c r="S471" s="108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58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08"/>
      <c r="D472" s="209"/>
      <c r="F472" s="6"/>
      <c r="H472" s="6"/>
      <c r="I472" s="6"/>
      <c r="P472" s="108"/>
      <c r="Q472" s="108"/>
      <c r="R472" s="108"/>
      <c r="S472" s="108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58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08"/>
      <c r="D473" s="209"/>
      <c r="F473" s="6"/>
      <c r="H473" s="6"/>
      <c r="I473" s="6"/>
      <c r="P473" s="108"/>
      <c r="Q473" s="108"/>
      <c r="R473" s="108"/>
      <c r="S473" s="108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58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08"/>
      <c r="D474" s="209"/>
      <c r="F474" s="6"/>
      <c r="H474" s="6"/>
      <c r="I474" s="6"/>
      <c r="P474" s="108"/>
      <c r="Q474" s="108"/>
      <c r="R474" s="108"/>
      <c r="S474" s="108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58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08"/>
      <c r="D475" s="209"/>
      <c r="F475" s="6"/>
      <c r="H475" s="6"/>
      <c r="I475" s="6"/>
      <c r="P475" s="108"/>
      <c r="Q475" s="108"/>
      <c r="R475" s="108"/>
      <c r="S475" s="108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58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08"/>
      <c r="D476" s="209"/>
      <c r="F476" s="6"/>
      <c r="H476" s="6"/>
      <c r="I476" s="6"/>
      <c r="P476" s="108"/>
      <c r="Q476" s="108"/>
      <c r="R476" s="108"/>
      <c r="S476" s="108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58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08"/>
      <c r="D477" s="209"/>
      <c r="F477" s="6"/>
      <c r="H477" s="6"/>
      <c r="I477" s="6"/>
      <c r="P477" s="108"/>
      <c r="Q477" s="108"/>
      <c r="R477" s="108"/>
      <c r="S477" s="108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58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08"/>
      <c r="D478" s="209"/>
      <c r="F478" s="6"/>
      <c r="H478" s="6"/>
      <c r="I478" s="6"/>
      <c r="P478" s="108"/>
      <c r="Q478" s="108"/>
      <c r="R478" s="108"/>
      <c r="S478" s="108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58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08"/>
      <c r="D479" s="209"/>
      <c r="F479" s="6"/>
      <c r="H479" s="6"/>
      <c r="I479" s="6"/>
      <c r="P479" s="108"/>
      <c r="Q479" s="108"/>
      <c r="R479" s="108"/>
      <c r="S479" s="108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58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08"/>
      <c r="D480" s="209"/>
      <c r="F480" s="6"/>
      <c r="H480" s="6"/>
      <c r="I480" s="6"/>
      <c r="P480" s="108"/>
      <c r="Q480" s="108"/>
      <c r="R480" s="108"/>
      <c r="S480" s="108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58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08"/>
      <c r="D481" s="209"/>
      <c r="F481" s="6"/>
      <c r="H481" s="6"/>
      <c r="I481" s="6"/>
      <c r="P481" s="108"/>
      <c r="Q481" s="108"/>
      <c r="R481" s="108"/>
      <c r="S481" s="108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58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08"/>
      <c r="D482" s="209"/>
      <c r="F482" s="6"/>
      <c r="H482" s="6"/>
      <c r="I482" s="6"/>
      <c r="P482" s="108"/>
      <c r="Q482" s="108"/>
      <c r="R482" s="108"/>
      <c r="S482" s="108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58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08"/>
      <c r="D483" s="209"/>
      <c r="F483" s="6"/>
      <c r="H483" s="6"/>
      <c r="I483" s="6"/>
      <c r="P483" s="108"/>
      <c r="Q483" s="108"/>
      <c r="R483" s="108"/>
      <c r="S483" s="108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58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08"/>
      <c r="D484" s="209"/>
      <c r="F484" s="6"/>
      <c r="H484" s="6"/>
      <c r="I484" s="6"/>
      <c r="P484" s="108"/>
      <c r="Q484" s="108"/>
      <c r="R484" s="108"/>
      <c r="S484" s="108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58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08"/>
      <c r="D485" s="209"/>
      <c r="F485" s="6"/>
      <c r="H485" s="6"/>
      <c r="I485" s="6"/>
      <c r="P485" s="108"/>
      <c r="Q485" s="108"/>
      <c r="R485" s="108"/>
      <c r="S485" s="108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58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08"/>
      <c r="D486" s="209"/>
      <c r="F486" s="6"/>
      <c r="H486" s="6"/>
      <c r="I486" s="6"/>
      <c r="P486" s="108"/>
      <c r="Q486" s="108"/>
      <c r="R486" s="108"/>
      <c r="S486" s="108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58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08"/>
      <c r="D487" s="209"/>
      <c r="F487" s="6"/>
      <c r="H487" s="6"/>
      <c r="I487" s="6"/>
      <c r="P487" s="108"/>
      <c r="Q487" s="108"/>
      <c r="R487" s="108"/>
      <c r="S487" s="108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58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08"/>
      <c r="D488" s="209"/>
      <c r="F488" s="6"/>
      <c r="H488" s="6"/>
      <c r="I488" s="6"/>
      <c r="P488" s="108"/>
      <c r="Q488" s="108"/>
      <c r="R488" s="108"/>
      <c r="S488" s="108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58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08"/>
      <c r="D489" s="209"/>
      <c r="F489" s="6"/>
      <c r="H489" s="6"/>
      <c r="I489" s="6"/>
      <c r="P489" s="108"/>
      <c r="Q489" s="108"/>
      <c r="R489" s="108"/>
      <c r="S489" s="108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58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08"/>
      <c r="D490" s="209"/>
      <c r="F490" s="6"/>
      <c r="H490" s="6"/>
      <c r="I490" s="6"/>
      <c r="P490" s="108"/>
      <c r="Q490" s="108"/>
      <c r="R490" s="108"/>
      <c r="S490" s="108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58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08"/>
      <c r="D491" s="209"/>
      <c r="F491" s="6"/>
      <c r="H491" s="6"/>
      <c r="I491" s="6"/>
      <c r="P491" s="108"/>
      <c r="Q491" s="108"/>
      <c r="R491" s="108"/>
      <c r="S491" s="108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58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08"/>
      <c r="D492" s="209"/>
      <c r="F492" s="6"/>
      <c r="H492" s="6"/>
      <c r="I492" s="6"/>
      <c r="P492" s="108"/>
      <c r="Q492" s="108"/>
      <c r="R492" s="108"/>
      <c r="S492" s="108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58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08"/>
      <c r="D493" s="209"/>
      <c r="F493" s="6"/>
      <c r="H493" s="6"/>
      <c r="I493" s="6"/>
      <c r="P493" s="108"/>
      <c r="Q493" s="108"/>
      <c r="R493" s="108"/>
      <c r="S493" s="108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58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08"/>
      <c r="D494" s="209"/>
      <c r="F494" s="6"/>
      <c r="H494" s="6"/>
      <c r="I494" s="6"/>
      <c r="P494" s="108"/>
      <c r="Q494" s="108"/>
      <c r="R494" s="108"/>
      <c r="S494" s="108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58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08"/>
      <c r="D495" s="209"/>
      <c r="F495" s="6"/>
      <c r="H495" s="6"/>
      <c r="I495" s="6"/>
      <c r="P495" s="108"/>
      <c r="Q495" s="108"/>
      <c r="R495" s="108"/>
      <c r="S495" s="108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58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08"/>
      <c r="D496" s="209"/>
      <c r="F496" s="6"/>
      <c r="H496" s="6"/>
      <c r="I496" s="6"/>
      <c r="P496" s="108"/>
      <c r="Q496" s="108"/>
      <c r="R496" s="108"/>
      <c r="S496" s="108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58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08"/>
      <c r="D497" s="209"/>
      <c r="F497" s="6"/>
      <c r="H497" s="6"/>
      <c r="I497" s="6"/>
      <c r="P497" s="108"/>
      <c r="Q497" s="108"/>
      <c r="R497" s="108"/>
      <c r="S497" s="108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58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08"/>
      <c r="D498" s="209"/>
      <c r="F498" s="6"/>
      <c r="H498" s="6"/>
      <c r="I498" s="6"/>
      <c r="P498" s="108"/>
      <c r="Q498" s="108"/>
      <c r="R498" s="108"/>
      <c r="S498" s="108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58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08"/>
      <c r="D499" s="209"/>
      <c r="F499" s="6"/>
      <c r="H499" s="6"/>
      <c r="I499" s="6"/>
      <c r="P499" s="108"/>
      <c r="Q499" s="108"/>
      <c r="R499" s="108"/>
      <c r="S499" s="108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58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08"/>
      <c r="D500" s="209"/>
      <c r="F500" s="6"/>
      <c r="H500" s="6"/>
      <c r="I500" s="6"/>
      <c r="P500" s="108"/>
      <c r="Q500" s="108"/>
      <c r="R500" s="108"/>
      <c r="S500" s="108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58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MdI+ksMz2d1vzjUKAyjn+hDycw0SeTCCHpLrWyYnttNoH6lY3eNmJlEMY5u8KZg6eM24xCTyceIpiadNYIWgpg==" saltValue="0binzjX8q5EC8KFVX94LIg==" spinCount="100000" sheet="1" objects="1" scenarios="1"/>
  <autoFilter ref="AG19:AX136" xr:uid="{00000000-0009-0000-0000-000002000000}">
    <filterColumn colId="8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62" priority="593" stopIfTrue="1">
      <formula>$I$5="ACHTUNG: die Summe der fixen und variablen Kosten stimmt nicht mit"</formula>
    </cfRule>
    <cfRule type="expression" dxfId="161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60" priority="590" operator="equal">
      <formula>"aus"</formula>
    </cfRule>
    <cfRule type="cellIs" dxfId="159" priority="591" operator="equal">
      <formula>"ein"</formula>
    </cfRule>
  </conditionalFormatting>
  <conditionalFormatting sqref="Y16">
    <cfRule type="cellIs" dxfId="158" priority="290" operator="equal">
      <formula>"aus"</formula>
    </cfRule>
    <cfRule type="cellIs" dxfId="157" priority="291" operator="equal">
      <formula>"ein"</formula>
    </cfRule>
  </conditionalFormatting>
  <conditionalFormatting sqref="Y17">
    <cfRule type="cellIs" dxfId="156" priority="284" operator="equal">
      <formula>"aus"</formula>
    </cfRule>
    <cfRule type="cellIs" dxfId="155" priority="285" operator="equal">
      <formula>"ein"</formula>
    </cfRule>
  </conditionalFormatting>
  <conditionalFormatting sqref="AG89">
    <cfRule type="cellIs" dxfId="154" priority="250" operator="equal">
      <formula>"aus"</formula>
    </cfRule>
    <cfRule type="cellIs" dxfId="153" priority="251" operator="equal">
      <formula>"ein"</formula>
    </cfRule>
  </conditionalFormatting>
  <conditionalFormatting sqref="AG86">
    <cfRule type="cellIs" dxfId="152" priority="227" operator="equal">
      <formula>"aus"</formula>
    </cfRule>
    <cfRule type="cellIs" dxfId="151" priority="228" operator="equal">
      <formula>"ein"</formula>
    </cfRule>
  </conditionalFormatting>
  <conditionalFormatting sqref="AH87:AH88 AH90:AH92">
    <cfRule type="cellIs" dxfId="150" priority="205" operator="equal">
      <formula>"aus"</formula>
    </cfRule>
    <cfRule type="cellIs" dxfId="149" priority="206" operator="equal">
      <formula>"ein"</formula>
    </cfRule>
  </conditionalFormatting>
  <conditionalFormatting sqref="AH89">
    <cfRule type="cellIs" dxfId="148" priority="203" operator="equal">
      <formula>"aus"</formula>
    </cfRule>
    <cfRule type="cellIs" dxfId="147" priority="204" operator="equal">
      <formula>"ein"</formula>
    </cfRule>
  </conditionalFormatting>
  <conditionalFormatting sqref="AH93">
    <cfRule type="cellIs" dxfId="146" priority="201" operator="equal">
      <formula>"aus"</formula>
    </cfRule>
    <cfRule type="cellIs" dxfId="145" priority="202" operator="equal">
      <formula>"ein"</formula>
    </cfRule>
  </conditionalFormatting>
  <conditionalFormatting sqref="AH86">
    <cfRule type="cellIs" dxfId="144" priority="199" operator="equal">
      <formula>"aus"</formula>
    </cfRule>
    <cfRule type="cellIs" dxfId="143" priority="200" operator="equal">
      <formula>"ein"</formula>
    </cfRule>
  </conditionalFormatting>
  <conditionalFormatting sqref="AO87:AO88 AO90:AO92">
    <cfRule type="cellIs" dxfId="142" priority="159" operator="equal">
      <formula>"aus"</formula>
    </cfRule>
    <cfRule type="cellIs" dxfId="141" priority="160" operator="equal">
      <formula>"ein"</formula>
    </cfRule>
  </conditionalFormatting>
  <conditionalFormatting sqref="AO89">
    <cfRule type="cellIs" dxfId="140" priority="157" operator="equal">
      <formula>"aus"</formula>
    </cfRule>
    <cfRule type="cellIs" dxfId="139" priority="158" operator="equal">
      <formula>"ein"</formula>
    </cfRule>
  </conditionalFormatting>
  <conditionalFormatting sqref="AO93">
    <cfRule type="cellIs" dxfId="138" priority="155" operator="equal">
      <formula>"aus"</formula>
    </cfRule>
    <cfRule type="cellIs" dxfId="137" priority="156" operator="equal">
      <formula>"ein"</formula>
    </cfRule>
  </conditionalFormatting>
  <conditionalFormatting sqref="AO86">
    <cfRule type="cellIs" dxfId="136" priority="153" operator="equal">
      <formula>"aus"</formula>
    </cfRule>
    <cfRule type="cellIs" dxfId="135" priority="154" operator="equal">
      <formula>"ein"</formula>
    </cfRule>
  </conditionalFormatting>
  <conditionalFormatting sqref="AP87:AP88 AP90:AP92 AP94:AP108 AP127:AP136">
    <cfRule type="cellIs" dxfId="134" priority="151" operator="equal">
      <formula>"aus"</formula>
    </cfRule>
    <cfRule type="cellIs" dxfId="133" priority="152" operator="equal">
      <formula>"ein"</formula>
    </cfRule>
  </conditionalFormatting>
  <conditionalFormatting sqref="AP89">
    <cfRule type="cellIs" dxfId="132" priority="149" operator="equal">
      <formula>"aus"</formula>
    </cfRule>
    <cfRule type="cellIs" dxfId="131" priority="150" operator="equal">
      <formula>"ein"</formula>
    </cfRule>
  </conditionalFormatting>
  <conditionalFormatting sqref="AP93">
    <cfRule type="cellIs" dxfId="130" priority="147" operator="equal">
      <formula>"aus"</formula>
    </cfRule>
    <cfRule type="cellIs" dxfId="129" priority="148" operator="equal">
      <formula>"ein"</formula>
    </cfRule>
  </conditionalFormatting>
  <conditionalFormatting sqref="AP86">
    <cfRule type="cellIs" dxfId="128" priority="145" operator="equal">
      <formula>"aus"</formula>
    </cfRule>
    <cfRule type="cellIs" dxfId="127" priority="146" operator="equal">
      <formula>"ein"</formula>
    </cfRule>
  </conditionalFormatting>
  <conditionalFormatting sqref="AQ87:AQ88 AQ90:AQ92">
    <cfRule type="cellIs" dxfId="126" priority="143" operator="equal">
      <formula>"aus"</formula>
    </cfRule>
    <cfRule type="cellIs" dxfId="125" priority="144" operator="equal">
      <formula>"ein"</formula>
    </cfRule>
  </conditionalFormatting>
  <conditionalFormatting sqref="AQ89">
    <cfRule type="cellIs" dxfId="124" priority="141" operator="equal">
      <formula>"aus"</formula>
    </cfRule>
    <cfRule type="cellIs" dxfId="123" priority="142" operator="equal">
      <formula>"ein"</formula>
    </cfRule>
  </conditionalFormatting>
  <conditionalFormatting sqref="AQ93">
    <cfRule type="cellIs" dxfId="122" priority="139" operator="equal">
      <formula>"aus"</formula>
    </cfRule>
    <cfRule type="cellIs" dxfId="121" priority="140" operator="equal">
      <formula>"ein"</formula>
    </cfRule>
  </conditionalFormatting>
  <conditionalFormatting sqref="AQ86">
    <cfRule type="cellIs" dxfId="120" priority="137" operator="equal">
      <formula>"aus"</formula>
    </cfRule>
    <cfRule type="cellIs" dxfId="119" priority="138" operator="equal">
      <formula>"ein"</formula>
    </cfRule>
  </conditionalFormatting>
  <conditionalFormatting sqref="AR87:AR88 AR90:AR92">
    <cfRule type="cellIs" dxfId="118" priority="127" operator="equal">
      <formula>"aus"</formula>
    </cfRule>
    <cfRule type="cellIs" dxfId="117" priority="128" operator="equal">
      <formula>"ein"</formula>
    </cfRule>
  </conditionalFormatting>
  <conditionalFormatting sqref="AR89">
    <cfRule type="cellIs" dxfId="116" priority="125" operator="equal">
      <formula>"aus"</formula>
    </cfRule>
    <cfRule type="cellIs" dxfId="115" priority="126" operator="equal">
      <formula>"ein"</formula>
    </cfRule>
  </conditionalFormatting>
  <conditionalFormatting sqref="AR93">
    <cfRule type="cellIs" dxfId="114" priority="123" operator="equal">
      <formula>"aus"</formula>
    </cfRule>
    <cfRule type="cellIs" dxfId="113" priority="124" operator="equal">
      <formula>"ein"</formula>
    </cfRule>
  </conditionalFormatting>
  <conditionalFormatting sqref="AR86">
    <cfRule type="cellIs" dxfId="112" priority="121" operator="equal">
      <formula>"aus"</formula>
    </cfRule>
    <cfRule type="cellIs" dxfId="111" priority="122" operator="equal">
      <formula>"ein"</formula>
    </cfRule>
  </conditionalFormatting>
  <conditionalFormatting sqref="AG75:AH75">
    <cfRule type="cellIs" dxfId="110" priority="107" operator="equal">
      <formula>"aus"</formula>
    </cfRule>
    <cfRule type="cellIs" dxfId="109" priority="108" operator="equal">
      <formula>"ein"</formula>
    </cfRule>
  </conditionalFormatting>
  <conditionalFormatting sqref="AI91">
    <cfRule type="cellIs" dxfId="108" priority="85" operator="equal">
      <formula>"aus"</formula>
    </cfRule>
    <cfRule type="cellIs" dxfId="107" priority="86" operator="equal">
      <formula>"ein"</formula>
    </cfRule>
  </conditionalFormatting>
  <conditionalFormatting sqref="AG93">
    <cfRule type="cellIs" dxfId="106" priority="99" operator="equal">
      <formula>"aus"</formula>
    </cfRule>
    <cfRule type="cellIs" dxfId="105" priority="100" operator="equal">
      <formula>"ein"</formula>
    </cfRule>
  </conditionalFormatting>
  <conditionalFormatting sqref="AG94">
    <cfRule type="cellIs" dxfId="104" priority="97" operator="equal">
      <formula>"aus"</formula>
    </cfRule>
    <cfRule type="cellIs" dxfId="103" priority="98" operator="equal">
      <formula>"ein"</formula>
    </cfRule>
  </conditionalFormatting>
  <conditionalFormatting sqref="AI76:AI85 AI20:AI74">
    <cfRule type="cellIs" dxfId="102" priority="95" operator="equal">
      <formula>"aus"</formula>
    </cfRule>
    <cfRule type="cellIs" dxfId="101" priority="96" operator="equal">
      <formula>"ein"</formula>
    </cfRule>
  </conditionalFormatting>
  <conditionalFormatting sqref="AI87:AI88">
    <cfRule type="cellIs" dxfId="100" priority="93" operator="equal">
      <formula>"aus"</formula>
    </cfRule>
    <cfRule type="cellIs" dxfId="99" priority="94" operator="equal">
      <formula>"ein"</formula>
    </cfRule>
  </conditionalFormatting>
  <conditionalFormatting sqref="AI86">
    <cfRule type="cellIs" dxfId="98" priority="91" operator="equal">
      <formula>"aus"</formula>
    </cfRule>
    <cfRule type="cellIs" dxfId="97" priority="92" operator="equal">
      <formula>"ein"</formula>
    </cfRule>
  </conditionalFormatting>
  <conditionalFormatting sqref="AI89">
    <cfRule type="cellIs" dxfId="96" priority="89" operator="equal">
      <formula>"aus"</formula>
    </cfRule>
    <cfRule type="cellIs" dxfId="95" priority="90" operator="equal">
      <formula>"ein"</formula>
    </cfRule>
  </conditionalFormatting>
  <conditionalFormatting sqref="AI90">
    <cfRule type="cellIs" dxfId="94" priority="87" operator="equal">
      <formula>"aus"</formula>
    </cfRule>
    <cfRule type="cellIs" dxfId="93" priority="88" operator="equal">
      <formula>"ein"</formula>
    </cfRule>
  </conditionalFormatting>
  <conditionalFormatting sqref="AI75">
    <cfRule type="cellIs" dxfId="92" priority="83" operator="equal">
      <formula>"aus"</formula>
    </cfRule>
    <cfRule type="cellIs" dxfId="91" priority="84" operator="equal">
      <formula>"ein"</formula>
    </cfRule>
  </conditionalFormatting>
  <conditionalFormatting sqref="AJ20:AJ74 AJ76:AJ85">
    <cfRule type="cellIs" dxfId="90" priority="81" operator="equal">
      <formula>"aus"</formula>
    </cfRule>
    <cfRule type="cellIs" dxfId="89" priority="82" operator="equal">
      <formula>"ein"</formula>
    </cfRule>
  </conditionalFormatting>
  <conditionalFormatting sqref="AJ87:AJ88">
    <cfRule type="cellIs" dxfId="88" priority="79" operator="equal">
      <formula>"aus"</formula>
    </cfRule>
    <cfRule type="cellIs" dxfId="87" priority="80" operator="equal">
      <formula>"ein"</formula>
    </cfRule>
  </conditionalFormatting>
  <conditionalFormatting sqref="AJ86">
    <cfRule type="cellIs" dxfId="86" priority="77" operator="equal">
      <formula>"aus"</formula>
    </cfRule>
    <cfRule type="cellIs" dxfId="85" priority="78" operator="equal">
      <formula>"ein"</formula>
    </cfRule>
  </conditionalFormatting>
  <conditionalFormatting sqref="AJ89">
    <cfRule type="cellIs" dxfId="84" priority="75" operator="equal">
      <formula>"aus"</formula>
    </cfRule>
    <cfRule type="cellIs" dxfId="83" priority="76" operator="equal">
      <formula>"ein"</formula>
    </cfRule>
  </conditionalFormatting>
  <conditionalFormatting sqref="AJ90">
    <cfRule type="cellIs" dxfId="82" priority="73" operator="equal">
      <formula>"aus"</formula>
    </cfRule>
    <cfRule type="cellIs" dxfId="81" priority="74" operator="equal">
      <formula>"ein"</formula>
    </cfRule>
  </conditionalFormatting>
  <conditionalFormatting sqref="AJ91">
    <cfRule type="cellIs" dxfId="80" priority="71" operator="equal">
      <formula>"aus"</formula>
    </cfRule>
    <cfRule type="cellIs" dxfId="79" priority="72" operator="equal">
      <formula>"ein"</formula>
    </cfRule>
  </conditionalFormatting>
  <conditionalFormatting sqref="AJ75">
    <cfRule type="cellIs" dxfId="78" priority="69" operator="equal">
      <formula>"aus"</formula>
    </cfRule>
    <cfRule type="cellIs" dxfId="77" priority="70" operator="equal">
      <formula>"ein"</formula>
    </cfRule>
  </conditionalFormatting>
  <conditionalFormatting sqref="AK20:AK74 AK76:AK85">
    <cfRule type="cellIs" dxfId="76" priority="67" operator="equal">
      <formula>"aus"</formula>
    </cfRule>
    <cfRule type="cellIs" dxfId="75" priority="68" operator="equal">
      <formula>"ein"</formula>
    </cfRule>
  </conditionalFormatting>
  <conditionalFormatting sqref="AK86:AK88">
    <cfRule type="cellIs" dxfId="74" priority="63" operator="equal">
      <formula>"aus"</formula>
    </cfRule>
    <cfRule type="cellIs" dxfId="73" priority="64" operator="equal">
      <formula>"ein"</formula>
    </cfRule>
  </conditionalFormatting>
  <conditionalFormatting sqref="AK75">
    <cfRule type="cellIs" dxfId="72" priority="61" operator="equal">
      <formula>"aus"</formula>
    </cfRule>
    <cfRule type="cellIs" dxfId="71" priority="62" operator="equal">
      <formula>"ein"</formula>
    </cfRule>
  </conditionalFormatting>
  <conditionalFormatting sqref="AK89">
    <cfRule type="cellIs" dxfId="70" priority="59" operator="equal">
      <formula>"aus"</formula>
    </cfRule>
    <cfRule type="cellIs" dxfId="69" priority="60" operator="equal">
      <formula>"ein"</formula>
    </cfRule>
  </conditionalFormatting>
  <conditionalFormatting sqref="AL76:AL85 AL20:AL74">
    <cfRule type="cellIs" dxfId="68" priority="57" operator="equal">
      <formula>"aus"</formula>
    </cfRule>
    <cfRule type="cellIs" dxfId="67" priority="58" operator="equal">
      <formula>"ein"</formula>
    </cfRule>
  </conditionalFormatting>
  <conditionalFormatting sqref="AL90:AL100">
    <cfRule type="cellIs" dxfId="66" priority="55" operator="equal">
      <formula>"aus"</formula>
    </cfRule>
    <cfRule type="cellIs" dxfId="65" priority="56" operator="equal">
      <formula>"ein"</formula>
    </cfRule>
  </conditionalFormatting>
  <conditionalFormatting sqref="AL87">
    <cfRule type="cellIs" dxfId="64" priority="53" operator="equal">
      <formula>"aus"</formula>
    </cfRule>
    <cfRule type="cellIs" dxfId="63" priority="54" operator="equal">
      <formula>"ein"</formula>
    </cfRule>
  </conditionalFormatting>
  <conditionalFormatting sqref="AL88">
    <cfRule type="cellIs" dxfId="62" priority="51" operator="equal">
      <formula>"aus"</formula>
    </cfRule>
    <cfRule type="cellIs" dxfId="61" priority="52" operator="equal">
      <formula>"ein"</formula>
    </cfRule>
  </conditionalFormatting>
  <conditionalFormatting sqref="AL89">
    <cfRule type="cellIs" dxfId="60" priority="49" operator="equal">
      <formula>"aus"</formula>
    </cfRule>
    <cfRule type="cellIs" dxfId="59" priority="50" operator="equal">
      <formula>"ein"</formula>
    </cfRule>
  </conditionalFormatting>
  <conditionalFormatting sqref="AL101">
    <cfRule type="cellIs" dxfId="58" priority="47" operator="equal">
      <formula>"aus"</formula>
    </cfRule>
    <cfRule type="cellIs" dxfId="57" priority="48" operator="equal">
      <formula>"ein"</formula>
    </cfRule>
  </conditionalFormatting>
  <conditionalFormatting sqref="AL75">
    <cfRule type="cellIs" dxfId="56" priority="45" operator="equal">
      <formula>"aus"</formula>
    </cfRule>
    <cfRule type="cellIs" dxfId="55" priority="46" operator="equal">
      <formula>"ein"</formula>
    </cfRule>
  </conditionalFormatting>
  <conditionalFormatting sqref="AL86">
    <cfRule type="cellIs" dxfId="54" priority="43" operator="equal">
      <formula>"aus"</formula>
    </cfRule>
    <cfRule type="cellIs" dxfId="53" priority="44" operator="equal">
      <formula>"ein"</formula>
    </cfRule>
  </conditionalFormatting>
  <conditionalFormatting sqref="AM20:AM74 AM76:AM85">
    <cfRule type="cellIs" dxfId="52" priority="41" operator="equal">
      <formula>"aus"</formula>
    </cfRule>
    <cfRule type="cellIs" dxfId="51" priority="42" operator="equal">
      <formula>"ein"</formula>
    </cfRule>
  </conditionalFormatting>
  <conditionalFormatting sqref="AM87:AM88">
    <cfRule type="cellIs" dxfId="50" priority="39" operator="equal">
      <formula>"aus"</formula>
    </cfRule>
    <cfRule type="cellIs" dxfId="49" priority="40" operator="equal">
      <formula>"ein"</formula>
    </cfRule>
  </conditionalFormatting>
  <conditionalFormatting sqref="AM89">
    <cfRule type="cellIs" dxfId="48" priority="37" operator="equal">
      <formula>"aus"</formula>
    </cfRule>
    <cfRule type="cellIs" dxfId="47" priority="38" operator="equal">
      <formula>"ein"</formula>
    </cfRule>
  </conditionalFormatting>
  <conditionalFormatting sqref="AM75">
    <cfRule type="cellIs" dxfId="46" priority="35" operator="equal">
      <formula>"aus"</formula>
    </cfRule>
    <cfRule type="cellIs" dxfId="45" priority="36" operator="equal">
      <formula>"ein"</formula>
    </cfRule>
  </conditionalFormatting>
  <conditionalFormatting sqref="AM86">
    <cfRule type="cellIs" dxfId="44" priority="33" operator="equal">
      <formula>"aus"</formula>
    </cfRule>
    <cfRule type="cellIs" dxfId="43" priority="34" operator="equal">
      <formula>"ein"</formula>
    </cfRule>
  </conditionalFormatting>
  <conditionalFormatting sqref="AN20:AN74 AN76:AN85">
    <cfRule type="cellIs" dxfId="42" priority="31" operator="equal">
      <formula>"aus"</formula>
    </cfRule>
    <cfRule type="cellIs" dxfId="41" priority="32" operator="equal">
      <formula>"ein"</formula>
    </cfRule>
  </conditionalFormatting>
  <conditionalFormatting sqref="AN87:AN88">
    <cfRule type="cellIs" dxfId="40" priority="29" operator="equal">
      <formula>"aus"</formula>
    </cfRule>
    <cfRule type="cellIs" dxfId="39" priority="30" operator="equal">
      <formula>"ein"</formula>
    </cfRule>
  </conditionalFormatting>
  <conditionalFormatting sqref="AN89">
    <cfRule type="cellIs" dxfId="38" priority="27" operator="equal">
      <formula>"aus"</formula>
    </cfRule>
    <cfRule type="cellIs" dxfId="37" priority="28" operator="equal">
      <formula>"ein"</formula>
    </cfRule>
  </conditionalFormatting>
  <conditionalFormatting sqref="AN75">
    <cfRule type="cellIs" dxfId="36" priority="25" operator="equal">
      <formula>"aus"</formula>
    </cfRule>
    <cfRule type="cellIs" dxfId="35" priority="26" operator="equal">
      <formula>"ein"</formula>
    </cfRule>
  </conditionalFormatting>
  <conditionalFormatting sqref="AN86">
    <cfRule type="cellIs" dxfId="34" priority="23" operator="equal">
      <formula>"aus"</formula>
    </cfRule>
    <cfRule type="cellIs" dxfId="33" priority="24" operator="equal">
      <formula>"ein"</formula>
    </cfRule>
  </conditionalFormatting>
  <conditionalFormatting sqref="AP109">
    <cfRule type="cellIs" dxfId="32" priority="21" operator="equal">
      <formula>"aus"</formula>
    </cfRule>
    <cfRule type="cellIs" dxfId="31" priority="22" operator="equal">
      <formula>"ein"</formula>
    </cfRule>
  </conditionalFormatting>
  <conditionalFormatting sqref="AP126">
    <cfRule type="cellIs" dxfId="30" priority="19" operator="equal">
      <formula>"aus"</formula>
    </cfRule>
    <cfRule type="cellIs" dxfId="29" priority="20" operator="equal">
      <formula>"ein"</formula>
    </cfRule>
  </conditionalFormatting>
  <conditionalFormatting sqref="AS65:AS78 AS20:AS39 AS41:AS63 AS81:AS136">
    <cfRule type="cellIs" dxfId="28" priority="17" operator="equal">
      <formula>"aus"</formula>
    </cfRule>
    <cfRule type="cellIs" dxfId="27" priority="18" operator="equal">
      <formula>"ein"</formula>
    </cfRule>
  </conditionalFormatting>
  <conditionalFormatting sqref="AS79">
    <cfRule type="cellIs" dxfId="26" priority="15" operator="equal">
      <formula>"aus"</formula>
    </cfRule>
    <cfRule type="cellIs" dxfId="25" priority="16" operator="equal">
      <formula>"ein"</formula>
    </cfRule>
  </conditionalFormatting>
  <conditionalFormatting sqref="AS80">
    <cfRule type="cellIs" dxfId="24" priority="13" operator="equal">
      <formula>"aus"</formula>
    </cfRule>
    <cfRule type="cellIs" dxfId="23" priority="14" operator="equal">
      <formula>"ein"</formula>
    </cfRule>
  </conditionalFormatting>
  <conditionalFormatting sqref="AS64">
    <cfRule type="cellIs" dxfId="22" priority="11" operator="equal">
      <formula>"aus"</formula>
    </cfRule>
    <cfRule type="cellIs" dxfId="21" priority="12" operator="equal">
      <formula>"ein"</formula>
    </cfRule>
  </conditionalFormatting>
  <conditionalFormatting sqref="AS40">
    <cfRule type="cellIs" dxfId="20" priority="9" operator="equal">
      <formula>"aus"</formula>
    </cfRule>
    <cfRule type="cellIs" dxfId="19" priority="10" operator="equal">
      <formula>"ein"</formula>
    </cfRule>
  </conditionalFormatting>
  <conditionalFormatting sqref="AT70:AX74 AT20:AX68 AT77:AX136">
    <cfRule type="cellIs" dxfId="18" priority="7" operator="equal">
      <formula>"aus"</formula>
    </cfRule>
    <cfRule type="cellIs" dxfId="17" priority="8" operator="equal">
      <formula>"ein"</formula>
    </cfRule>
  </conditionalFormatting>
  <conditionalFormatting sqref="AT75:AX75">
    <cfRule type="cellIs" dxfId="16" priority="5" operator="equal">
      <formula>"aus"</formula>
    </cfRule>
    <cfRule type="cellIs" dxfId="15" priority="6" operator="equal">
      <formula>"ein"</formula>
    </cfRule>
  </conditionalFormatting>
  <conditionalFormatting sqref="AT76:AX76">
    <cfRule type="cellIs" dxfId="14" priority="3" operator="equal">
      <formula>"aus"</formula>
    </cfRule>
    <cfRule type="cellIs" dxfId="13" priority="4" operator="equal">
      <formula>"ein"</formula>
    </cfRule>
  </conditionalFormatting>
  <conditionalFormatting sqref="AT69:AX69">
    <cfRule type="cellIs" dxfId="12" priority="1" operator="equal">
      <formula>"aus"</formula>
    </cfRule>
    <cfRule type="cellIs" dxfId="11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2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35" customWidth="1"/>
    <col min="2" max="2" width="60.5703125" style="35" bestFit="1" customWidth="1"/>
    <col min="3" max="3" width="3.5703125" style="35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20" customWidth="1"/>
    <col min="10" max="10" width="3.42578125" style="4" customWidth="1"/>
    <col min="11" max="11" width="6.42578125" style="35" customWidth="1"/>
    <col min="12" max="12" width="10.42578125" style="35" customWidth="1"/>
    <col min="13" max="13" width="11.42578125" style="35" customWidth="1"/>
    <col min="14" max="16384" width="11.42578125" style="35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407" t="s">
        <v>97</v>
      </c>
      <c r="C2" s="59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40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6" customFormat="1" ht="12" customHeight="1" x14ac:dyDescent="0.2">
      <c r="A4" s="117"/>
      <c r="B4" s="402" t="s">
        <v>9</v>
      </c>
      <c r="C4" s="117"/>
      <c r="D4" s="698">
        <f>Deckblatt_BMOB!C4</f>
        <v>0</v>
      </c>
      <c r="E4" s="699"/>
      <c r="F4" s="699"/>
      <c r="G4" s="699"/>
      <c r="H4" s="700"/>
      <c r="I4" s="118"/>
      <c r="J4" s="118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</row>
    <row r="5" spans="1:100" s="116" customFormat="1" ht="12" customHeight="1" x14ac:dyDescent="0.2">
      <c r="A5" s="117"/>
      <c r="B5" s="402" t="s">
        <v>227</v>
      </c>
      <c r="C5" s="117"/>
      <c r="D5" s="695">
        <f>Deckblatt_BMOB!C5</f>
        <v>0</v>
      </c>
      <c r="E5" s="696"/>
      <c r="F5" s="696"/>
      <c r="G5" s="696"/>
      <c r="H5" s="697"/>
      <c r="I5" s="119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</row>
    <row r="6" spans="1:100" s="116" customFormat="1" ht="12" customHeight="1" x14ac:dyDescent="0.2">
      <c r="A6" s="117"/>
      <c r="B6" s="409" t="s">
        <v>112</v>
      </c>
      <c r="C6" s="117"/>
      <c r="D6" s="695">
        <f>Deckblatt_BMOB!C6</f>
        <v>0</v>
      </c>
      <c r="E6" s="696"/>
      <c r="F6" s="696"/>
      <c r="G6" s="696"/>
      <c r="H6" s="697"/>
      <c r="I6" s="119"/>
      <c r="J6" s="117"/>
      <c r="K6" s="117" t="s">
        <v>70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</row>
    <row r="7" spans="1:100" s="116" customFormat="1" ht="12" customHeight="1" x14ac:dyDescent="0.2">
      <c r="A7" s="117"/>
      <c r="B7" s="409" t="s">
        <v>71</v>
      </c>
      <c r="C7" s="117"/>
      <c r="D7" s="695">
        <f>Deckblatt_BMOB!C7</f>
        <v>0</v>
      </c>
      <c r="E7" s="696"/>
      <c r="F7" s="696"/>
      <c r="G7" s="696"/>
      <c r="H7" s="697"/>
      <c r="I7" s="119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</row>
    <row r="8" spans="1:100" s="116" customFormat="1" ht="12" customHeight="1" x14ac:dyDescent="0.2">
      <c r="A8" s="117"/>
      <c r="B8" s="409" t="s">
        <v>13</v>
      </c>
      <c r="C8" s="117"/>
      <c r="D8" s="695" t="str">
        <f>Deckblatt_BMOB!C8</f>
        <v>Mobilitätskonzept</v>
      </c>
      <c r="E8" s="696"/>
      <c r="F8" s="696"/>
      <c r="G8" s="696"/>
      <c r="H8" s="697"/>
      <c r="I8" s="119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</row>
    <row r="9" spans="1:100" s="116" customFormat="1" ht="12" customHeight="1" x14ac:dyDescent="0.2">
      <c r="A9" s="117"/>
      <c r="B9" s="409" t="s">
        <v>38</v>
      </c>
      <c r="C9" s="117"/>
      <c r="D9" s="695" t="str">
        <f>Deckblatt_BMOB!C9</f>
        <v>Mobilitätskonzept</v>
      </c>
      <c r="E9" s="696"/>
      <c r="F9" s="696"/>
      <c r="G9" s="696"/>
      <c r="H9" s="697"/>
      <c r="I9" s="119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</row>
    <row r="10" spans="1:100" s="116" customFormat="1" ht="12" customHeight="1" x14ac:dyDescent="0.2">
      <c r="A10" s="117"/>
      <c r="B10" s="409" t="s">
        <v>163</v>
      </c>
      <c r="C10" s="117"/>
      <c r="D10" s="695" t="str">
        <f>Deckblatt_BMOB!C10</f>
        <v>Mobilitätskonzept</v>
      </c>
      <c r="E10" s="696"/>
      <c r="F10" s="696"/>
      <c r="G10" s="696"/>
      <c r="H10" s="697"/>
      <c r="I10" s="119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</row>
    <row r="11" spans="1:100" s="116" customFormat="1" ht="12" customHeight="1" x14ac:dyDescent="0.2">
      <c r="A11" s="117"/>
      <c r="B11" s="403" t="s">
        <v>238</v>
      </c>
      <c r="C11" s="117"/>
      <c r="D11" s="695">
        <f>Deckblatt_BMOB!C11</f>
        <v>0</v>
      </c>
      <c r="E11" s="696"/>
      <c r="F11" s="696"/>
      <c r="G11" s="696"/>
      <c r="H11" s="697"/>
      <c r="I11" s="119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</row>
    <row r="12" spans="1:100" s="116" customFormat="1" ht="12" customHeight="1" x14ac:dyDescent="0.2">
      <c r="A12" s="117"/>
      <c r="B12" s="403" t="s">
        <v>239</v>
      </c>
      <c r="C12" s="117"/>
      <c r="D12" s="695">
        <f>Deckblatt_BMOB!C12</f>
        <v>0</v>
      </c>
      <c r="E12" s="696"/>
      <c r="F12" s="696"/>
      <c r="G12" s="696"/>
      <c r="H12" s="697"/>
      <c r="I12" s="119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</row>
    <row r="13" spans="1:100" s="116" customFormat="1" ht="12" customHeight="1" thickBot="1" x14ac:dyDescent="0.25">
      <c r="A13" s="117"/>
      <c r="B13" s="409" t="s">
        <v>103</v>
      </c>
      <c r="C13" s="117"/>
      <c r="D13" s="692">
        <f>Deckblatt_BMOB!C13</f>
        <v>0</v>
      </c>
      <c r="E13" s="693"/>
      <c r="F13" s="693"/>
      <c r="G13" s="693"/>
      <c r="H13" s="694"/>
      <c r="I13" s="119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</row>
    <row r="14" spans="1:100" ht="18" customHeight="1" thickBot="1" x14ac:dyDescent="0.25">
      <c r="A14" s="6"/>
      <c r="B14" s="41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612" customFormat="1" ht="30" customHeight="1" thickBot="1" x14ac:dyDescent="0.25">
      <c r="B15" s="623"/>
      <c r="C15" s="624"/>
      <c r="D15" s="625" t="s">
        <v>114</v>
      </c>
      <c r="E15" s="626"/>
      <c r="F15" s="615" t="s">
        <v>296</v>
      </c>
      <c r="G15" s="626"/>
      <c r="H15" s="615" t="s">
        <v>23</v>
      </c>
      <c r="I15" s="627"/>
      <c r="J15" s="627"/>
    </row>
    <row r="16" spans="1:100" s="104" customFormat="1" ht="18" customHeight="1" thickBot="1" x14ac:dyDescent="0.25">
      <c r="B16" s="423"/>
      <c r="C16" s="424"/>
      <c r="D16" s="425"/>
      <c r="E16" s="425"/>
      <c r="F16" s="425"/>
      <c r="G16" s="425"/>
      <c r="H16" s="99"/>
      <c r="I16" s="99"/>
      <c r="J16" s="99"/>
    </row>
    <row r="17" spans="1:100" s="104" customFormat="1" ht="18" customHeight="1" thickBot="1" x14ac:dyDescent="0.25">
      <c r="B17" s="33" t="s">
        <v>113</v>
      </c>
      <c r="C17" s="426"/>
      <c r="D17" s="41">
        <f>SUM(D19,D24)</f>
        <v>0</v>
      </c>
      <c r="E17" s="425"/>
      <c r="F17" s="425"/>
      <c r="G17" s="425"/>
      <c r="H17" s="99"/>
      <c r="I17" s="99"/>
      <c r="J17" s="99"/>
    </row>
    <row r="18" spans="1:100" s="104" customFormat="1" ht="18" customHeight="1" thickBot="1" x14ac:dyDescent="0.25">
      <c r="B18" s="423"/>
      <c r="C18" s="424"/>
      <c r="D18" s="427"/>
      <c r="E18" s="425"/>
      <c r="F18" s="425"/>
      <c r="G18" s="425"/>
      <c r="H18" s="99"/>
      <c r="I18" s="99"/>
      <c r="J18" s="99"/>
    </row>
    <row r="19" spans="1:100" s="431" customFormat="1" ht="18" customHeight="1" thickBot="1" x14ac:dyDescent="0.25">
      <c r="A19" s="104"/>
      <c r="B19" s="18" t="s">
        <v>0</v>
      </c>
      <c r="C19" s="426"/>
      <c r="D19" s="40">
        <f>SUM(D20:D22)</f>
        <v>0</v>
      </c>
      <c r="E19" s="178"/>
      <c r="F19" s="178"/>
      <c r="G19" s="178"/>
      <c r="H19" s="630" t="s">
        <v>352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435" customFormat="1" ht="12.75" x14ac:dyDescent="0.2">
      <c r="A20" s="182"/>
      <c r="B20" s="267" t="s">
        <v>1</v>
      </c>
      <c r="C20" s="426"/>
      <c r="D20" s="537"/>
      <c r="E20" s="178"/>
      <c r="F20" s="178"/>
      <c r="G20" s="178"/>
      <c r="H20" s="260"/>
      <c r="I20" s="101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</row>
    <row r="21" spans="1:100" s="435" customFormat="1" ht="12.75" x14ac:dyDescent="0.2">
      <c r="A21" s="182"/>
      <c r="B21" s="268" t="s">
        <v>2</v>
      </c>
      <c r="C21" s="426"/>
      <c r="D21" s="538"/>
      <c r="E21" s="178"/>
      <c r="F21" s="178"/>
      <c r="G21" s="178"/>
      <c r="H21" s="261"/>
      <c r="I21" s="101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</row>
    <row r="22" spans="1:100" s="435" customFormat="1" ht="13.5" thickBot="1" x14ac:dyDescent="0.25">
      <c r="A22" s="182"/>
      <c r="B22" s="270" t="s">
        <v>96</v>
      </c>
      <c r="C22" s="426"/>
      <c r="D22" s="539"/>
      <c r="E22" s="178"/>
      <c r="F22" s="178"/>
      <c r="G22" s="178"/>
      <c r="H22" s="259"/>
      <c r="I22" s="10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</row>
    <row r="23" spans="1:100" s="435" customFormat="1" ht="18" customHeight="1" thickBot="1" x14ac:dyDescent="0.25">
      <c r="A23" s="182"/>
      <c r="B23" s="423"/>
      <c r="C23" s="426"/>
      <c r="D23" s="441"/>
      <c r="E23" s="442"/>
      <c r="F23" s="442"/>
      <c r="G23" s="442"/>
      <c r="H23" s="100"/>
      <c r="I23" s="100"/>
      <c r="J23" s="445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</row>
    <row r="24" spans="1:100" s="431" customFormat="1" ht="18" customHeight="1" thickBot="1" x14ac:dyDescent="0.25">
      <c r="A24" s="104"/>
      <c r="B24" s="18" t="s">
        <v>87</v>
      </c>
      <c r="C24" s="426"/>
      <c r="D24" s="40">
        <f>SUM(D25:D32)</f>
        <v>0</v>
      </c>
      <c r="E24" s="178"/>
      <c r="F24" s="178"/>
      <c r="G24" s="178"/>
      <c r="H24" s="628" t="s">
        <v>352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435" customFormat="1" ht="12.75" x14ac:dyDescent="0.2">
      <c r="A25" s="182"/>
      <c r="B25" s="267" t="s">
        <v>89</v>
      </c>
      <c r="C25" s="426"/>
      <c r="D25" s="537"/>
      <c r="E25" s="178"/>
      <c r="F25" s="178"/>
      <c r="G25" s="178"/>
      <c r="H25" s="260"/>
      <c r="I25" s="10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</row>
    <row r="26" spans="1:100" s="435" customFormat="1" ht="12.75" x14ac:dyDescent="0.2">
      <c r="A26" s="182"/>
      <c r="B26" s="268" t="s">
        <v>115</v>
      </c>
      <c r="C26" s="426"/>
      <c r="D26" s="538"/>
      <c r="E26" s="178"/>
      <c r="F26" s="178"/>
      <c r="G26" s="178"/>
      <c r="H26" s="261"/>
      <c r="I26" s="10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</row>
    <row r="27" spans="1:100" s="435" customFormat="1" ht="12.75" x14ac:dyDescent="0.2">
      <c r="A27" s="182"/>
      <c r="B27" s="268" t="s">
        <v>76</v>
      </c>
      <c r="C27" s="426"/>
      <c r="D27" s="538"/>
      <c r="E27" s="178"/>
      <c r="F27" s="178"/>
      <c r="G27" s="178"/>
      <c r="H27" s="261"/>
      <c r="I27" s="10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</row>
    <row r="28" spans="1:100" s="435" customFormat="1" ht="12.75" x14ac:dyDescent="0.2">
      <c r="A28" s="182"/>
      <c r="B28" s="268" t="s">
        <v>123</v>
      </c>
      <c r="C28" s="426"/>
      <c r="D28" s="538"/>
      <c r="E28" s="178"/>
      <c r="F28" s="178"/>
      <c r="G28" s="178"/>
      <c r="H28" s="261"/>
      <c r="I28" s="101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</row>
    <row r="29" spans="1:100" s="435" customFormat="1" ht="12.75" x14ac:dyDescent="0.2">
      <c r="A29" s="182"/>
      <c r="B29" s="268" t="s">
        <v>122</v>
      </c>
      <c r="C29" s="426"/>
      <c r="D29" s="538"/>
      <c r="E29" s="178"/>
      <c r="F29" s="178"/>
      <c r="G29" s="178"/>
      <c r="H29" s="261"/>
      <c r="I29" s="101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</row>
    <row r="30" spans="1:100" s="435" customFormat="1" ht="12.75" x14ac:dyDescent="0.2">
      <c r="A30" s="182"/>
      <c r="B30" s="268" t="s">
        <v>75</v>
      </c>
      <c r="C30" s="426"/>
      <c r="D30" s="538"/>
      <c r="E30" s="178"/>
      <c r="F30" s="178"/>
      <c r="G30" s="178"/>
      <c r="H30" s="261"/>
      <c r="I30" s="101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</row>
    <row r="31" spans="1:100" s="435" customFormat="1" ht="12.75" x14ac:dyDescent="0.2">
      <c r="A31" s="182"/>
      <c r="B31" s="268" t="s">
        <v>126</v>
      </c>
      <c r="C31" s="426"/>
      <c r="D31" s="538"/>
      <c r="E31" s="178"/>
      <c r="F31" s="178"/>
      <c r="G31" s="178"/>
      <c r="H31" s="261"/>
      <c r="I31" s="101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</row>
    <row r="32" spans="1:100" s="435" customFormat="1" ht="13.5" thickBot="1" x14ac:dyDescent="0.25">
      <c r="A32" s="182"/>
      <c r="B32" s="270" t="s">
        <v>88</v>
      </c>
      <c r="C32" s="426"/>
      <c r="D32" s="539"/>
      <c r="E32" s="178"/>
      <c r="F32" s="178"/>
      <c r="G32" s="178"/>
      <c r="H32" s="259"/>
      <c r="I32" s="101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</row>
    <row r="33" spans="1:100" s="435" customFormat="1" ht="18" customHeight="1" x14ac:dyDescent="0.2">
      <c r="A33" s="182"/>
      <c r="B33" s="423"/>
      <c r="C33" s="426"/>
      <c r="D33" s="441"/>
      <c r="E33" s="444"/>
      <c r="F33" s="444"/>
      <c r="G33" s="444"/>
      <c r="H33" s="100"/>
      <c r="I33" s="100"/>
      <c r="J33" s="445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</row>
    <row r="34" spans="1:100" s="435" customFormat="1" ht="18" customHeight="1" thickBot="1" x14ac:dyDescent="0.25">
      <c r="A34" s="182"/>
      <c r="B34" s="423"/>
      <c r="C34" s="426"/>
      <c r="D34" s="441"/>
      <c r="E34" s="444"/>
      <c r="F34" s="444"/>
      <c r="G34" s="444"/>
      <c r="H34" s="100"/>
      <c r="I34" s="100"/>
      <c r="J34" s="445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</row>
    <row r="35" spans="1:100" s="435" customFormat="1" ht="18" customHeight="1" thickBot="1" x14ac:dyDescent="0.25">
      <c r="A35" s="182"/>
      <c r="B35" s="33" t="s">
        <v>21</v>
      </c>
      <c r="C35" s="426"/>
      <c r="D35" s="41">
        <f>SUM(D37,D44,D51,D59,D71,D78)</f>
        <v>0</v>
      </c>
      <c r="E35" s="38"/>
      <c r="F35" s="38"/>
      <c r="G35" s="38"/>
      <c r="H35" s="19"/>
      <c r="I35" s="19"/>
      <c r="J35" s="183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</row>
    <row r="36" spans="1:100" s="435" customFormat="1" ht="18" customHeight="1" thickBot="1" x14ac:dyDescent="0.25">
      <c r="A36" s="182"/>
      <c r="B36" s="423"/>
      <c r="C36" s="426"/>
      <c r="D36" s="441"/>
      <c r="E36" s="442"/>
      <c r="F36" s="442"/>
      <c r="G36" s="442"/>
      <c r="H36" s="102"/>
      <c r="I36" s="102"/>
      <c r="J36" s="445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</row>
    <row r="37" spans="1:100" s="435" customFormat="1" ht="18" customHeight="1" thickBot="1" x14ac:dyDescent="0.25">
      <c r="A37" s="182"/>
      <c r="B37" s="18" t="s">
        <v>100</v>
      </c>
      <c r="C37" s="445"/>
      <c r="D37" s="40">
        <f>SUM(D38:D42)</f>
        <v>0</v>
      </c>
      <c r="E37" s="30"/>
      <c r="F37" s="46">
        <f>SUM(F38:F41)</f>
        <v>0</v>
      </c>
      <c r="G37" s="30"/>
      <c r="H37" s="628" t="s">
        <v>352</v>
      </c>
      <c r="I37" s="10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</row>
    <row r="38" spans="1:100" s="435" customFormat="1" ht="12.75" x14ac:dyDescent="0.2">
      <c r="A38" s="182"/>
      <c r="B38" s="267" t="s">
        <v>116</v>
      </c>
      <c r="C38" s="445"/>
      <c r="D38" s="537"/>
      <c r="E38" s="178"/>
      <c r="F38" s="258"/>
      <c r="G38" s="178"/>
      <c r="H38" s="260"/>
      <c r="I38" s="100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</row>
    <row r="39" spans="1:100" s="435" customFormat="1" ht="12.75" x14ac:dyDescent="0.2">
      <c r="A39" s="182"/>
      <c r="B39" s="268" t="s">
        <v>34</v>
      </c>
      <c r="C39" s="445"/>
      <c r="D39" s="538"/>
      <c r="E39" s="178"/>
      <c r="F39" s="262"/>
      <c r="G39" s="178"/>
      <c r="H39" s="261"/>
      <c r="I39" s="100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</row>
    <row r="40" spans="1:100" s="435" customFormat="1" ht="12.75" x14ac:dyDescent="0.2">
      <c r="A40" s="182"/>
      <c r="B40" s="268" t="s">
        <v>3</v>
      </c>
      <c r="C40" s="445"/>
      <c r="D40" s="538"/>
      <c r="E40" s="178"/>
      <c r="F40" s="262"/>
      <c r="G40" s="178"/>
      <c r="H40" s="261"/>
      <c r="I40" s="100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</row>
    <row r="41" spans="1:100" s="435" customFormat="1" ht="13.5" thickBot="1" x14ac:dyDescent="0.25">
      <c r="A41" s="182"/>
      <c r="B41" s="268" t="s">
        <v>15</v>
      </c>
      <c r="C41" s="445"/>
      <c r="D41" s="538"/>
      <c r="E41" s="178"/>
      <c r="F41" s="439"/>
      <c r="G41" s="178"/>
      <c r="H41" s="261"/>
      <c r="I41" s="100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</row>
    <row r="42" spans="1:100" s="435" customFormat="1" ht="13.5" thickBot="1" x14ac:dyDescent="0.25">
      <c r="A42" s="182"/>
      <c r="B42" s="270" t="s">
        <v>33</v>
      </c>
      <c r="C42" s="445"/>
      <c r="D42" s="539"/>
      <c r="E42" s="178"/>
      <c r="F42" s="182"/>
      <c r="G42" s="178"/>
      <c r="H42" s="259"/>
      <c r="I42" s="100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</row>
    <row r="43" spans="1:100" s="435" customFormat="1" ht="18" customHeight="1" thickBot="1" x14ac:dyDescent="0.25">
      <c r="A43" s="182"/>
      <c r="B43" s="423"/>
      <c r="C43" s="445"/>
      <c r="D43" s="441"/>
      <c r="E43" s="442"/>
      <c r="F43" s="30"/>
      <c r="G43" s="442"/>
      <c r="H43" s="478"/>
      <c r="I43" s="478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</row>
    <row r="44" spans="1:100" s="435" customFormat="1" ht="18" customHeight="1" thickBot="1" x14ac:dyDescent="0.25">
      <c r="A44" s="182"/>
      <c r="B44" s="18" t="s">
        <v>95</v>
      </c>
      <c r="C44" s="445"/>
      <c r="D44" s="40">
        <f>SUM(D45:D49)</f>
        <v>0</v>
      </c>
      <c r="E44" s="30"/>
      <c r="F44" s="178"/>
      <c r="G44" s="30"/>
      <c r="H44" s="628" t="s">
        <v>352</v>
      </c>
      <c r="I44" s="479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1:100" s="435" customFormat="1" ht="12.75" x14ac:dyDescent="0.2">
      <c r="A45" s="182"/>
      <c r="B45" s="267" t="s">
        <v>26</v>
      </c>
      <c r="C45" s="445"/>
      <c r="D45" s="537"/>
      <c r="E45" s="178"/>
      <c r="F45" s="178"/>
      <c r="G45" s="178"/>
      <c r="H45" s="260"/>
      <c r="I45" s="101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</row>
    <row r="46" spans="1:100" s="435" customFormat="1" ht="12.75" x14ac:dyDescent="0.2">
      <c r="A46" s="182"/>
      <c r="B46" s="268" t="s">
        <v>4</v>
      </c>
      <c r="C46" s="445"/>
      <c r="D46" s="538"/>
      <c r="E46" s="178"/>
      <c r="F46" s="178"/>
      <c r="G46" s="178"/>
      <c r="H46" s="261"/>
      <c r="I46" s="101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</row>
    <row r="47" spans="1:100" s="435" customFormat="1" ht="12.75" x14ac:dyDescent="0.2">
      <c r="A47" s="182"/>
      <c r="B47" s="268" t="s">
        <v>110</v>
      </c>
      <c r="C47" s="445"/>
      <c r="D47" s="538"/>
      <c r="E47" s="178"/>
      <c r="F47" s="178"/>
      <c r="G47" s="178"/>
      <c r="H47" s="261"/>
      <c r="I47" s="101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</row>
    <row r="48" spans="1:100" s="435" customFormat="1" ht="12.75" x14ac:dyDescent="0.2">
      <c r="A48" s="182"/>
      <c r="B48" s="268" t="s">
        <v>55</v>
      </c>
      <c r="C48" s="445"/>
      <c r="D48" s="538"/>
      <c r="E48" s="178"/>
      <c r="F48" s="442"/>
      <c r="G48" s="178"/>
      <c r="H48" s="261"/>
      <c r="I48" s="101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</row>
    <row r="49" spans="1:100" s="435" customFormat="1" ht="13.5" thickBot="1" x14ac:dyDescent="0.25">
      <c r="A49" s="182"/>
      <c r="B49" s="270" t="s">
        <v>102</v>
      </c>
      <c r="C49" s="445"/>
      <c r="D49" s="539"/>
      <c r="E49" s="178"/>
      <c r="F49" s="30"/>
      <c r="G49" s="178"/>
      <c r="H49" s="259"/>
      <c r="I49" s="10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435" customFormat="1" ht="18" customHeight="1" thickBot="1" x14ac:dyDescent="0.25">
      <c r="A50" s="182"/>
      <c r="B50" s="423"/>
      <c r="C50" s="445"/>
      <c r="D50" s="441"/>
      <c r="E50" s="442"/>
      <c r="F50" s="178"/>
      <c r="G50" s="442"/>
      <c r="H50" s="478"/>
      <c r="I50" s="478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</row>
    <row r="51" spans="1:100" s="435" customFormat="1" ht="18" customHeight="1" thickBot="1" x14ac:dyDescent="0.25">
      <c r="A51" s="182"/>
      <c r="B51" s="18" t="s">
        <v>5</v>
      </c>
      <c r="C51" s="445"/>
      <c r="D51" s="40">
        <f>SUM(D52:D57)</f>
        <v>0</v>
      </c>
      <c r="E51" s="30"/>
      <c r="F51" s="178"/>
      <c r="G51" s="30"/>
      <c r="H51" s="628" t="s">
        <v>352</v>
      </c>
      <c r="I51" s="479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</row>
    <row r="52" spans="1:100" s="435" customFormat="1" ht="12.75" x14ac:dyDescent="0.2">
      <c r="A52" s="182"/>
      <c r="B52" s="267" t="s">
        <v>134</v>
      </c>
      <c r="C52" s="445"/>
      <c r="D52" s="537"/>
      <c r="E52" s="178"/>
      <c r="F52" s="178"/>
      <c r="G52" s="178"/>
      <c r="H52" s="260"/>
      <c r="I52" s="101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</row>
    <row r="53" spans="1:100" s="435" customFormat="1" ht="12.75" x14ac:dyDescent="0.2">
      <c r="A53" s="182"/>
      <c r="B53" s="268" t="s">
        <v>6</v>
      </c>
      <c r="C53" s="445"/>
      <c r="D53" s="538"/>
      <c r="E53" s="178"/>
      <c r="F53" s="178"/>
      <c r="G53" s="178"/>
      <c r="H53" s="261"/>
      <c r="I53" s="101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</row>
    <row r="54" spans="1:100" s="435" customFormat="1" ht="12.75" x14ac:dyDescent="0.2">
      <c r="A54" s="182"/>
      <c r="B54" s="268" t="s">
        <v>56</v>
      </c>
      <c r="C54" s="445"/>
      <c r="D54" s="538"/>
      <c r="E54" s="178"/>
      <c r="F54" s="178"/>
      <c r="G54" s="178"/>
      <c r="H54" s="261"/>
      <c r="I54" s="101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</row>
    <row r="55" spans="1:100" s="435" customFormat="1" ht="12.75" x14ac:dyDescent="0.2">
      <c r="A55" s="182"/>
      <c r="B55" s="268" t="s">
        <v>26</v>
      </c>
      <c r="C55" s="445"/>
      <c r="D55" s="538"/>
      <c r="E55" s="178"/>
      <c r="F55" s="30"/>
      <c r="G55" s="178"/>
      <c r="H55" s="261"/>
      <c r="I55" s="101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</row>
    <row r="56" spans="1:100" s="435" customFormat="1" ht="12.75" x14ac:dyDescent="0.2">
      <c r="A56" s="182"/>
      <c r="B56" s="268" t="s">
        <v>43</v>
      </c>
      <c r="C56" s="445"/>
      <c r="D56" s="538"/>
      <c r="E56" s="178"/>
      <c r="F56" s="178"/>
      <c r="G56" s="178"/>
      <c r="H56" s="261"/>
      <c r="I56" s="101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</row>
    <row r="57" spans="1:100" s="435" customFormat="1" ht="13.5" thickBot="1" x14ac:dyDescent="0.25">
      <c r="A57" s="182"/>
      <c r="B57" s="270" t="s">
        <v>142</v>
      </c>
      <c r="C57" s="445"/>
      <c r="D57" s="539"/>
      <c r="E57" s="178"/>
      <c r="F57" s="178"/>
      <c r="G57" s="178"/>
      <c r="H57" s="259"/>
      <c r="I57" s="101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</row>
    <row r="58" spans="1:100" s="435" customFormat="1" ht="18" customHeight="1" thickBot="1" x14ac:dyDescent="0.25">
      <c r="A58" s="182"/>
      <c r="B58" s="423"/>
      <c r="C58" s="445"/>
      <c r="D58" s="441"/>
      <c r="E58" s="442"/>
      <c r="F58" s="178"/>
      <c r="G58" s="442"/>
      <c r="H58" s="478"/>
      <c r="I58" s="478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</row>
    <row r="59" spans="1:100" s="435" customFormat="1" ht="18" customHeight="1" thickBot="1" x14ac:dyDescent="0.25">
      <c r="A59" s="182"/>
      <c r="B59" s="18" t="s">
        <v>17</v>
      </c>
      <c r="C59" s="445"/>
      <c r="D59" s="40">
        <f>SUM(D60:D69)</f>
        <v>0</v>
      </c>
      <c r="E59" s="30"/>
      <c r="F59" s="178"/>
      <c r="G59" s="30"/>
      <c r="H59" s="628" t="s">
        <v>352</v>
      </c>
      <c r="I59" s="479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</row>
    <row r="60" spans="1:100" s="435" customFormat="1" ht="12.75" x14ac:dyDescent="0.2">
      <c r="A60" s="182"/>
      <c r="B60" s="267" t="s">
        <v>136</v>
      </c>
      <c r="C60" s="445"/>
      <c r="D60" s="537"/>
      <c r="E60" s="178"/>
      <c r="F60" s="178"/>
      <c r="G60" s="178"/>
      <c r="H60" s="260"/>
      <c r="I60" s="101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</row>
    <row r="61" spans="1:100" s="435" customFormat="1" ht="12.75" x14ac:dyDescent="0.2">
      <c r="A61" s="182"/>
      <c r="B61" s="268" t="s">
        <v>129</v>
      </c>
      <c r="C61" s="445"/>
      <c r="D61" s="538"/>
      <c r="E61" s="178"/>
      <c r="F61" s="178"/>
      <c r="G61" s="178"/>
      <c r="H61" s="261"/>
      <c r="I61" s="101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1:100" s="435" customFormat="1" ht="12.75" x14ac:dyDescent="0.2">
      <c r="A62" s="182"/>
      <c r="B62" s="268" t="s">
        <v>25</v>
      </c>
      <c r="C62" s="445"/>
      <c r="D62" s="538"/>
      <c r="E62" s="178"/>
      <c r="F62" s="178"/>
      <c r="G62" s="178"/>
      <c r="H62" s="261"/>
      <c r="I62" s="101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</row>
    <row r="63" spans="1:100" s="435" customFormat="1" ht="12.75" x14ac:dyDescent="0.2">
      <c r="A63" s="182"/>
      <c r="B63" s="268" t="s">
        <v>229</v>
      </c>
      <c r="C63" s="445"/>
      <c r="D63" s="538"/>
      <c r="E63" s="178"/>
      <c r="F63" s="178"/>
      <c r="G63" s="178"/>
      <c r="H63" s="261"/>
      <c r="I63" s="101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</row>
    <row r="64" spans="1:100" s="435" customFormat="1" ht="12.75" x14ac:dyDescent="0.2">
      <c r="A64" s="182"/>
      <c r="B64" s="268" t="s">
        <v>19</v>
      </c>
      <c r="C64" s="445"/>
      <c r="D64" s="538"/>
      <c r="E64" s="178"/>
      <c r="F64" s="178"/>
      <c r="G64" s="178"/>
      <c r="H64" s="261"/>
      <c r="I64" s="101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</row>
    <row r="65" spans="1:100" s="435" customFormat="1" ht="12.75" x14ac:dyDescent="0.2">
      <c r="A65" s="182"/>
      <c r="B65" s="268" t="s">
        <v>133</v>
      </c>
      <c r="C65" s="445"/>
      <c r="D65" s="538"/>
      <c r="E65" s="178"/>
      <c r="F65" s="178"/>
      <c r="G65" s="178"/>
      <c r="H65" s="261"/>
      <c r="I65" s="101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</row>
    <row r="66" spans="1:100" s="435" customFormat="1" ht="12.75" x14ac:dyDescent="0.2">
      <c r="A66" s="182"/>
      <c r="B66" s="268" t="s">
        <v>132</v>
      </c>
      <c r="C66" s="445"/>
      <c r="D66" s="538"/>
      <c r="E66" s="178"/>
      <c r="F66" s="178"/>
      <c r="G66" s="178"/>
      <c r="H66" s="261"/>
      <c r="I66" s="101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</row>
    <row r="67" spans="1:100" s="435" customFormat="1" ht="12.75" x14ac:dyDescent="0.2">
      <c r="A67" s="182"/>
      <c r="B67" s="268" t="s">
        <v>58</v>
      </c>
      <c r="C67" s="445"/>
      <c r="D67" s="538"/>
      <c r="E67" s="178"/>
      <c r="F67" s="178"/>
      <c r="G67" s="178"/>
      <c r="H67" s="261"/>
      <c r="I67" s="101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</row>
    <row r="68" spans="1:100" s="435" customFormat="1" ht="12.75" x14ac:dyDescent="0.2">
      <c r="A68" s="182"/>
      <c r="B68" s="268" t="s">
        <v>57</v>
      </c>
      <c r="C68" s="445"/>
      <c r="D68" s="538"/>
      <c r="E68" s="178"/>
      <c r="F68" s="178"/>
      <c r="G68" s="178"/>
      <c r="H68" s="261"/>
      <c r="I68" s="101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</row>
    <row r="69" spans="1:100" s="435" customFormat="1" ht="13.5" thickBot="1" x14ac:dyDescent="0.25">
      <c r="A69" s="182"/>
      <c r="B69" s="270" t="s">
        <v>92</v>
      </c>
      <c r="C69" s="445"/>
      <c r="D69" s="539"/>
      <c r="E69" s="178"/>
      <c r="F69" s="178"/>
      <c r="G69" s="178"/>
      <c r="H69" s="259"/>
      <c r="I69" s="101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</row>
    <row r="70" spans="1:100" s="435" customFormat="1" ht="18" customHeight="1" thickBot="1" x14ac:dyDescent="0.25">
      <c r="A70" s="182"/>
      <c r="B70" s="423"/>
      <c r="C70" s="445"/>
      <c r="D70" s="441"/>
      <c r="E70" s="442"/>
      <c r="F70" s="178"/>
      <c r="G70" s="442"/>
      <c r="H70" s="478"/>
      <c r="I70" s="101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</row>
    <row r="71" spans="1:100" s="435" customFormat="1" ht="18" customHeight="1" thickBot="1" x14ac:dyDescent="0.25">
      <c r="A71" s="182"/>
      <c r="B71" s="18" t="s">
        <v>31</v>
      </c>
      <c r="C71" s="445"/>
      <c r="D71" s="40">
        <f>SUM(D72:D76)</f>
        <v>0</v>
      </c>
      <c r="E71" s="30"/>
      <c r="F71" s="178"/>
      <c r="G71" s="30"/>
      <c r="H71" s="628" t="s">
        <v>352</v>
      </c>
      <c r="I71" s="480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</row>
    <row r="72" spans="1:100" s="435" customFormat="1" ht="12.75" x14ac:dyDescent="0.2">
      <c r="A72" s="182"/>
      <c r="B72" s="267" t="s">
        <v>12</v>
      </c>
      <c r="C72" s="445"/>
      <c r="D72" s="537"/>
      <c r="E72" s="178"/>
      <c r="F72" s="178"/>
      <c r="G72" s="178"/>
      <c r="H72" s="260"/>
      <c r="I72" s="101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</row>
    <row r="73" spans="1:100" s="435" customFormat="1" ht="12.75" x14ac:dyDescent="0.2">
      <c r="A73" s="182"/>
      <c r="B73" s="268" t="s">
        <v>82</v>
      </c>
      <c r="C73" s="445"/>
      <c r="D73" s="538"/>
      <c r="E73" s="178"/>
      <c r="F73" s="178"/>
      <c r="G73" s="178"/>
      <c r="H73" s="261"/>
      <c r="I73" s="101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</row>
    <row r="74" spans="1:100" s="435" customFormat="1" ht="12.75" x14ac:dyDescent="0.2">
      <c r="A74" s="182"/>
      <c r="B74" s="268" t="s">
        <v>80</v>
      </c>
      <c r="C74" s="445"/>
      <c r="D74" s="538"/>
      <c r="E74" s="178"/>
      <c r="F74" s="178"/>
      <c r="G74" s="178"/>
      <c r="H74" s="261"/>
      <c r="I74" s="101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</row>
    <row r="75" spans="1:100" s="435" customFormat="1" ht="12.75" x14ac:dyDescent="0.2">
      <c r="A75" s="182"/>
      <c r="B75" s="268" t="s">
        <v>74</v>
      </c>
      <c r="C75" s="445"/>
      <c r="D75" s="538"/>
      <c r="E75" s="178"/>
      <c r="F75" s="442"/>
      <c r="G75" s="178"/>
      <c r="H75" s="261"/>
      <c r="I75" s="101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</row>
    <row r="76" spans="1:100" s="435" customFormat="1" ht="13.5" thickBot="1" x14ac:dyDescent="0.25">
      <c r="A76" s="182"/>
      <c r="B76" s="270" t="s">
        <v>81</v>
      </c>
      <c r="C76" s="445"/>
      <c r="D76" s="539"/>
      <c r="E76" s="178"/>
      <c r="F76" s="30"/>
      <c r="G76" s="178"/>
      <c r="H76" s="259"/>
      <c r="I76" s="101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</row>
    <row r="77" spans="1:100" s="9" customFormat="1" ht="18" customHeight="1" thickBot="1" x14ac:dyDescent="0.25">
      <c r="A77" s="183"/>
      <c r="B77" s="423"/>
      <c r="C77" s="445"/>
      <c r="D77" s="441"/>
      <c r="E77" s="442"/>
      <c r="F77" s="178"/>
      <c r="G77" s="442"/>
      <c r="H77" s="101"/>
      <c r="I77" s="101"/>
      <c r="J77" s="186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</row>
    <row r="78" spans="1:100" s="9" customFormat="1" ht="18" customHeight="1" thickBot="1" x14ac:dyDescent="0.25">
      <c r="A78" s="183"/>
      <c r="B78" s="18" t="s">
        <v>20</v>
      </c>
      <c r="C78" s="8"/>
      <c r="D78" s="40">
        <f>SUM(D79:D93)</f>
        <v>0</v>
      </c>
      <c r="E78" s="30"/>
      <c r="F78" s="46">
        <f>SUM(F92)</f>
        <v>0</v>
      </c>
      <c r="G78" s="30"/>
      <c r="H78" s="628" t="s">
        <v>352</v>
      </c>
      <c r="I78" s="479"/>
      <c r="J78" s="182"/>
      <c r="K78" s="182"/>
      <c r="L78" s="182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</row>
    <row r="79" spans="1:100" s="9" customFormat="1" ht="12.75" x14ac:dyDescent="0.2">
      <c r="A79" s="183"/>
      <c r="B79" s="267" t="s">
        <v>27</v>
      </c>
      <c r="C79" s="8"/>
      <c r="D79" s="537"/>
      <c r="E79" s="30"/>
      <c r="F79" s="178"/>
      <c r="G79" s="30"/>
      <c r="H79" s="260"/>
      <c r="I79" s="479"/>
      <c r="J79" s="182"/>
      <c r="K79" s="182"/>
      <c r="L79" s="182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</row>
    <row r="80" spans="1:100" s="9" customFormat="1" ht="12.75" x14ac:dyDescent="0.2">
      <c r="A80" s="183"/>
      <c r="B80" s="268" t="s">
        <v>7</v>
      </c>
      <c r="C80" s="8"/>
      <c r="D80" s="538"/>
      <c r="E80" s="30"/>
      <c r="F80" s="178"/>
      <c r="G80" s="30"/>
      <c r="H80" s="261"/>
      <c r="I80" s="479"/>
      <c r="J80" s="182"/>
      <c r="K80" s="182"/>
      <c r="L80" s="182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</row>
    <row r="81" spans="1:100" s="9" customFormat="1" ht="12.75" x14ac:dyDescent="0.2">
      <c r="A81" s="183"/>
      <c r="B81" s="268" t="s">
        <v>8</v>
      </c>
      <c r="C81" s="8"/>
      <c r="D81" s="538"/>
      <c r="E81" s="30"/>
      <c r="F81" s="178"/>
      <c r="G81" s="30"/>
      <c r="H81" s="261"/>
      <c r="I81" s="479"/>
      <c r="J81" s="182"/>
      <c r="K81" s="182"/>
      <c r="L81" s="182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</row>
    <row r="82" spans="1:100" s="9" customFormat="1" ht="12.75" x14ac:dyDescent="0.2">
      <c r="A82" s="183"/>
      <c r="B82" s="268" t="s">
        <v>18</v>
      </c>
      <c r="C82" s="8"/>
      <c r="D82" s="538"/>
      <c r="E82" s="30"/>
      <c r="F82" s="178"/>
      <c r="G82" s="30"/>
      <c r="H82" s="261"/>
      <c r="I82" s="479"/>
      <c r="J82" s="182"/>
      <c r="K82" s="182"/>
      <c r="L82" s="182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</row>
    <row r="83" spans="1:100" s="9" customFormat="1" ht="12.75" x14ac:dyDescent="0.2">
      <c r="A83" s="183"/>
      <c r="B83" s="268" t="s">
        <v>77</v>
      </c>
      <c r="C83" s="8"/>
      <c r="D83" s="538"/>
      <c r="E83" s="30"/>
      <c r="F83" s="178"/>
      <c r="G83" s="30"/>
      <c r="H83" s="261"/>
      <c r="I83" s="479"/>
      <c r="J83" s="182"/>
      <c r="K83" s="182"/>
      <c r="L83" s="182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</row>
    <row r="84" spans="1:100" s="9" customFormat="1" ht="12.75" x14ac:dyDescent="0.2">
      <c r="A84" s="183"/>
      <c r="B84" s="268" t="s">
        <v>130</v>
      </c>
      <c r="C84" s="8"/>
      <c r="D84" s="538"/>
      <c r="E84" s="30"/>
      <c r="F84" s="178"/>
      <c r="G84" s="30"/>
      <c r="H84" s="261"/>
      <c r="I84" s="479"/>
      <c r="J84" s="182"/>
      <c r="K84" s="182"/>
      <c r="L84" s="182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</row>
    <row r="85" spans="1:100" s="9" customFormat="1" ht="12.75" x14ac:dyDescent="0.2">
      <c r="A85" s="183"/>
      <c r="B85" s="268" t="s">
        <v>94</v>
      </c>
      <c r="C85" s="8"/>
      <c r="D85" s="538"/>
      <c r="E85" s="30"/>
      <c r="F85" s="178"/>
      <c r="G85" s="30"/>
      <c r="H85" s="261"/>
      <c r="I85" s="479"/>
      <c r="J85" s="182"/>
      <c r="K85" s="182"/>
      <c r="L85" s="182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</row>
    <row r="86" spans="1:100" s="9" customFormat="1" ht="12.75" x14ac:dyDescent="0.2">
      <c r="A86" s="183"/>
      <c r="B86" s="268" t="s">
        <v>315</v>
      </c>
      <c r="C86" s="8"/>
      <c r="D86" s="538"/>
      <c r="E86" s="30"/>
      <c r="F86" s="178"/>
      <c r="G86" s="30"/>
      <c r="H86" s="261"/>
      <c r="I86" s="479"/>
      <c r="J86" s="182"/>
      <c r="K86" s="182"/>
      <c r="L86" s="182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</row>
    <row r="87" spans="1:100" s="9" customFormat="1" ht="12.75" x14ac:dyDescent="0.2">
      <c r="A87" s="183"/>
      <c r="B87" s="268" t="s">
        <v>90</v>
      </c>
      <c r="C87" s="8"/>
      <c r="D87" s="538"/>
      <c r="E87" s="30"/>
      <c r="F87" s="178"/>
      <c r="G87" s="30"/>
      <c r="H87" s="261"/>
      <c r="I87" s="479"/>
      <c r="J87" s="182"/>
      <c r="K87" s="182"/>
      <c r="L87" s="182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</row>
    <row r="88" spans="1:100" s="9" customFormat="1" ht="12.75" x14ac:dyDescent="0.2">
      <c r="A88" s="183"/>
      <c r="B88" s="268" t="s">
        <v>316</v>
      </c>
      <c r="C88" s="8"/>
      <c r="D88" s="538"/>
      <c r="E88" s="30"/>
      <c r="F88" s="178"/>
      <c r="G88" s="30"/>
      <c r="H88" s="261"/>
      <c r="I88" s="479"/>
      <c r="J88" s="182"/>
      <c r="K88" s="182"/>
      <c r="L88" s="182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</row>
    <row r="89" spans="1:100" s="9" customFormat="1" ht="12.75" x14ac:dyDescent="0.2">
      <c r="A89" s="183"/>
      <c r="B89" s="268" t="s">
        <v>317</v>
      </c>
      <c r="C89" s="8"/>
      <c r="D89" s="538"/>
      <c r="E89" s="30"/>
      <c r="F89" s="178"/>
      <c r="G89" s="30"/>
      <c r="H89" s="261"/>
      <c r="I89" s="479"/>
      <c r="J89" s="182"/>
      <c r="K89" s="182"/>
      <c r="L89" s="182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</row>
    <row r="90" spans="1:100" s="9" customFormat="1" ht="12.75" x14ac:dyDescent="0.2">
      <c r="A90" s="183"/>
      <c r="B90" s="268" t="s">
        <v>93</v>
      </c>
      <c r="C90" s="8"/>
      <c r="D90" s="538"/>
      <c r="E90" s="30"/>
      <c r="F90" s="178"/>
      <c r="G90" s="30"/>
      <c r="H90" s="261"/>
      <c r="I90" s="479"/>
      <c r="J90" s="182"/>
      <c r="K90" s="182"/>
      <c r="L90" s="182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</row>
    <row r="91" spans="1:100" s="9" customFormat="1" ht="13.5" thickBot="1" x14ac:dyDescent="0.25">
      <c r="A91" s="183"/>
      <c r="B91" s="268" t="s">
        <v>78</v>
      </c>
      <c r="C91" s="8"/>
      <c r="D91" s="538"/>
      <c r="E91" s="30"/>
      <c r="F91" s="178"/>
      <c r="G91" s="30"/>
      <c r="H91" s="261"/>
      <c r="I91" s="479"/>
      <c r="J91" s="182"/>
      <c r="K91" s="182"/>
      <c r="L91" s="182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</row>
    <row r="92" spans="1:100" s="9" customFormat="1" ht="13.5" thickBot="1" x14ac:dyDescent="0.25">
      <c r="A92" s="183"/>
      <c r="B92" s="268" t="s">
        <v>139</v>
      </c>
      <c r="C92" s="8"/>
      <c r="D92" s="538"/>
      <c r="E92" s="30"/>
      <c r="F92" s="634"/>
      <c r="G92" s="30"/>
      <c r="H92" s="261"/>
      <c r="I92" s="479"/>
      <c r="J92" s="182"/>
      <c r="K92" s="182"/>
      <c r="L92" s="182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</row>
    <row r="93" spans="1:100" s="9" customFormat="1" ht="13.5" thickBot="1" x14ac:dyDescent="0.25">
      <c r="A93" s="183"/>
      <c r="B93" s="270" t="s">
        <v>32</v>
      </c>
      <c r="C93" s="475"/>
      <c r="D93" s="539"/>
      <c r="E93" s="476"/>
      <c r="F93" s="30"/>
      <c r="G93" s="476"/>
      <c r="H93" s="259"/>
      <c r="I93" s="101"/>
      <c r="J93" s="182"/>
      <c r="K93" s="182"/>
      <c r="L93" s="182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</row>
    <row r="94" spans="1:100" s="9" customFormat="1" ht="18" customHeight="1" thickBot="1" x14ac:dyDescent="0.25">
      <c r="A94" s="183"/>
      <c r="B94" s="18"/>
      <c r="C94" s="445"/>
      <c r="D94" s="515"/>
      <c r="E94" s="178"/>
      <c r="F94" s="30"/>
      <c r="G94" s="178"/>
      <c r="H94" s="478"/>
      <c r="I94" s="478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</row>
    <row r="95" spans="1:100" s="435" customFormat="1" ht="18" customHeight="1" thickBot="1" x14ac:dyDescent="0.25">
      <c r="A95" s="182"/>
      <c r="B95" s="33" t="s">
        <v>37</v>
      </c>
      <c r="C95" s="426"/>
      <c r="D95" s="41">
        <f>D35-D24-D19</f>
        <v>0</v>
      </c>
      <c r="E95" s="38"/>
      <c r="F95" s="38"/>
      <c r="G95" s="38"/>
      <c r="H95" s="19"/>
      <c r="I95" s="19"/>
      <c r="J95" s="183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</row>
    <row r="96" spans="1:100" s="431" customFormat="1" ht="18" customHeight="1" thickBot="1" x14ac:dyDescent="0.25">
      <c r="A96" s="104"/>
      <c r="B96" s="516"/>
      <c r="C96" s="104"/>
      <c r="D96" s="427"/>
      <c r="E96" s="425"/>
      <c r="F96" s="30"/>
      <c r="G96" s="425"/>
      <c r="H96" s="517"/>
      <c r="I96" s="429"/>
      <c r="J96" s="429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431" customFormat="1" ht="13.5" thickBot="1" x14ac:dyDescent="0.25">
      <c r="A97" s="104"/>
      <c r="B97" s="33" t="s">
        <v>223</v>
      </c>
      <c r="C97" s="426"/>
      <c r="D97" s="540"/>
      <c r="E97" s="425"/>
      <c r="F97" s="30"/>
      <c r="G97" s="425"/>
      <c r="H97" s="371"/>
      <c r="I97" s="429"/>
      <c r="J97" s="429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431" customFormat="1" ht="18" customHeight="1" thickBot="1" x14ac:dyDescent="0.25">
      <c r="A98" s="104"/>
      <c r="B98" s="516"/>
      <c r="C98" s="104"/>
      <c r="D98" s="425"/>
      <c r="E98" s="425"/>
      <c r="F98" s="476"/>
      <c r="G98" s="425"/>
      <c r="H98" s="429"/>
      <c r="I98" s="429"/>
      <c r="J98" s="429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431" customFormat="1" ht="18" customHeight="1" thickBot="1" x14ac:dyDescent="0.25">
      <c r="A99" s="104"/>
      <c r="B99" s="33" t="s">
        <v>98</v>
      </c>
      <c r="C99" s="426"/>
      <c r="D99" s="49">
        <f>IFERROR(D97/D95,0)</f>
        <v>0</v>
      </c>
      <c r="E99" s="425"/>
      <c r="F99" s="178"/>
      <c r="G99" s="425"/>
      <c r="H99" s="429"/>
      <c r="I99" s="429"/>
      <c r="J99" s="429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b/6+oeuXdbOy7QmKoRYdUyYC9MVd5ONaK77MBl6qwEYssD0rfZ0Nm6LjRw5iRQAI4viuxffnjuDKTnAd6ppz/Q==" saltValue="NV0N1U7N3grt4wNVHyWyn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8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V948"/>
  <sheetViews>
    <sheetView showGridLines="0" showZeros="0" zoomScale="85" zoomScaleNormal="85" workbookViewId="0"/>
  </sheetViews>
  <sheetFormatPr baseColWidth="10" defaultColWidth="11.42578125" defaultRowHeight="17.100000000000001" customHeight="1" x14ac:dyDescent="0.25"/>
  <cols>
    <col min="1" max="1" width="2.5703125" style="85" customWidth="1"/>
    <col min="2" max="2" width="43.5703125" style="89" customWidth="1"/>
    <col min="3" max="3" width="3.28515625" style="85" customWidth="1"/>
    <col min="4" max="4" width="14" style="89" customWidth="1"/>
    <col min="5" max="5" width="2.5703125" style="89" customWidth="1"/>
    <col min="6" max="6" width="14.5703125" style="89" customWidth="1"/>
    <col min="7" max="7" width="17.28515625" style="89" customWidth="1"/>
    <col min="8" max="8" width="16.28515625" style="96" customWidth="1"/>
    <col min="9" max="9" width="3.42578125" style="86" customWidth="1"/>
    <col min="10" max="10" width="20.42578125" style="90" customWidth="1"/>
    <col min="11" max="11" width="2.5703125" style="85" customWidth="1"/>
    <col min="12" max="12" width="44.5703125" style="97" customWidth="1"/>
    <col min="13" max="13" width="2.5703125" style="85" customWidth="1"/>
    <col min="14" max="17" width="11.42578125" style="85"/>
    <col min="18" max="19" width="11.42578125" style="85" hidden="1" customWidth="1"/>
    <col min="20" max="68" width="11.42578125" style="85"/>
    <col min="69" max="16384" width="11.42578125" style="89"/>
  </cols>
  <sheetData>
    <row r="1" spans="1:100" customFormat="1" ht="18" customHeight="1" thickBot="1" x14ac:dyDescent="0.3">
      <c r="A1" s="108"/>
      <c r="B1" s="108"/>
      <c r="C1" s="108"/>
      <c r="D1" s="141"/>
      <c r="E1" s="141"/>
      <c r="F1" s="141"/>
      <c r="G1" s="141"/>
      <c r="H1" s="82"/>
      <c r="I1" s="141"/>
      <c r="J1" s="83"/>
      <c r="K1" s="141"/>
      <c r="L1" s="141"/>
      <c r="M1" s="142"/>
      <c r="N1" s="103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43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</row>
    <row r="2" spans="1:100" customFormat="1" ht="18" customHeight="1" thickBot="1" x14ac:dyDescent="0.3">
      <c r="A2" s="108"/>
      <c r="B2" s="419" t="s">
        <v>357</v>
      </c>
      <c r="C2" s="98"/>
      <c r="D2" s="98"/>
      <c r="E2" s="98"/>
      <c r="F2" s="84"/>
      <c r="G2" s="141"/>
      <c r="H2" s="82"/>
      <c r="I2" s="141"/>
      <c r="J2" s="83"/>
      <c r="K2" s="141"/>
      <c r="L2" s="141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43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</row>
    <row r="3" spans="1:100" customFormat="1" ht="18" customHeight="1" thickBot="1" x14ac:dyDescent="0.3">
      <c r="A3" s="108"/>
      <c r="B3" s="420"/>
      <c r="C3" s="108"/>
      <c r="D3" s="141"/>
      <c r="E3" s="141"/>
      <c r="F3" s="141"/>
      <c r="G3" s="141"/>
      <c r="H3" s="82"/>
      <c r="I3" s="141"/>
      <c r="J3" s="83"/>
      <c r="K3" s="141"/>
      <c r="L3" s="141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43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</row>
    <row r="4" spans="1:100" s="382" customFormat="1" ht="12" customHeight="1" x14ac:dyDescent="0.2">
      <c r="A4" s="120"/>
      <c r="B4" s="403" t="s">
        <v>9</v>
      </c>
      <c r="C4" s="120"/>
      <c r="D4" s="704">
        <f>Deckblatt_BMOB!C4</f>
        <v>0</v>
      </c>
      <c r="E4" s="705"/>
      <c r="F4" s="705"/>
      <c r="G4" s="705"/>
      <c r="H4" s="705"/>
      <c r="I4" s="705"/>
      <c r="J4" s="705"/>
      <c r="K4" s="705"/>
      <c r="L4" s="706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381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382" customFormat="1" ht="12" customHeight="1" x14ac:dyDescent="0.2">
      <c r="A5" s="120"/>
      <c r="B5" s="403" t="s">
        <v>227</v>
      </c>
      <c r="C5" s="120"/>
      <c r="D5" s="701">
        <f>Deckblatt_BMOB!C5</f>
        <v>0</v>
      </c>
      <c r="E5" s="702"/>
      <c r="F5" s="702"/>
      <c r="G5" s="702"/>
      <c r="H5" s="702"/>
      <c r="I5" s="702"/>
      <c r="J5" s="702"/>
      <c r="K5" s="702"/>
      <c r="L5" s="703"/>
      <c r="M5" s="120"/>
      <c r="N5" s="120"/>
      <c r="O5" s="120" t="s">
        <v>70</v>
      </c>
      <c r="P5" s="120"/>
      <c r="Q5" s="120"/>
      <c r="R5" s="120"/>
      <c r="S5" s="120"/>
      <c r="T5" s="120"/>
      <c r="U5" s="120"/>
      <c r="V5" s="120"/>
      <c r="W5" s="120"/>
      <c r="X5" s="120"/>
      <c r="Y5" s="381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382" customFormat="1" ht="12" customHeight="1" x14ac:dyDescent="0.2">
      <c r="A6" s="120"/>
      <c r="B6" s="403" t="s">
        <v>112</v>
      </c>
      <c r="C6" s="120"/>
      <c r="D6" s="701">
        <f>Deckblatt_BMOB!C6</f>
        <v>0</v>
      </c>
      <c r="E6" s="702"/>
      <c r="F6" s="702"/>
      <c r="G6" s="702"/>
      <c r="H6" s="702"/>
      <c r="I6" s="702"/>
      <c r="J6" s="702"/>
      <c r="K6" s="702"/>
      <c r="L6" s="703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381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382" customFormat="1" ht="12" customHeight="1" x14ac:dyDescent="0.2">
      <c r="A7" s="120"/>
      <c r="B7" s="403" t="s">
        <v>71</v>
      </c>
      <c r="C7" s="120"/>
      <c r="D7" s="725">
        <f>Deckblatt_BMOB!C7</f>
        <v>0</v>
      </c>
      <c r="E7" s="726"/>
      <c r="F7" s="726"/>
      <c r="G7" s="726"/>
      <c r="H7" s="726"/>
      <c r="I7" s="726"/>
      <c r="J7" s="726"/>
      <c r="K7" s="726"/>
      <c r="L7" s="727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381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382" customFormat="1" ht="12" customHeight="1" x14ac:dyDescent="0.2">
      <c r="A8" s="120"/>
      <c r="B8" s="403" t="s">
        <v>13</v>
      </c>
      <c r="C8" s="120"/>
      <c r="D8" s="701" t="str">
        <f>Deckblatt_BMOB!C8</f>
        <v>Mobilitätskonzept</v>
      </c>
      <c r="E8" s="702"/>
      <c r="F8" s="702"/>
      <c r="G8" s="702"/>
      <c r="H8" s="702"/>
      <c r="I8" s="702"/>
      <c r="J8" s="702"/>
      <c r="K8" s="702"/>
      <c r="L8" s="703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381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382" customFormat="1" ht="12" customHeight="1" x14ac:dyDescent="0.2">
      <c r="A9" s="120"/>
      <c r="B9" s="403" t="s">
        <v>38</v>
      </c>
      <c r="C9" s="120"/>
      <c r="D9" s="701" t="str">
        <f>Deckblatt_BMOB!C9</f>
        <v>Mobilitätskonzept</v>
      </c>
      <c r="E9" s="702"/>
      <c r="F9" s="702"/>
      <c r="G9" s="702"/>
      <c r="H9" s="702"/>
      <c r="I9" s="702"/>
      <c r="J9" s="702"/>
      <c r="K9" s="702"/>
      <c r="L9" s="703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381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382" customFormat="1" ht="12" customHeight="1" x14ac:dyDescent="0.2">
      <c r="A10" s="120"/>
      <c r="B10" s="403" t="s">
        <v>163</v>
      </c>
      <c r="C10" s="120"/>
      <c r="D10" s="701" t="str">
        <f>Deckblatt_BMOB!C10</f>
        <v>Mobilitätskonzept</v>
      </c>
      <c r="E10" s="702"/>
      <c r="F10" s="702"/>
      <c r="G10" s="702"/>
      <c r="H10" s="702"/>
      <c r="I10" s="702"/>
      <c r="J10" s="702"/>
      <c r="K10" s="702"/>
      <c r="L10" s="703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381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382" customFormat="1" ht="12" customHeight="1" x14ac:dyDescent="0.2">
      <c r="A11" s="120"/>
      <c r="B11" s="403" t="s">
        <v>238</v>
      </c>
      <c r="C11" s="120"/>
      <c r="D11" s="701">
        <f>Deckblatt_BMOB!C11</f>
        <v>0</v>
      </c>
      <c r="E11" s="702"/>
      <c r="F11" s="702"/>
      <c r="G11" s="702"/>
      <c r="H11" s="702"/>
      <c r="I11" s="702"/>
      <c r="J11" s="702"/>
      <c r="K11" s="702"/>
      <c r="L11" s="703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381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382" customFormat="1" ht="12" customHeight="1" x14ac:dyDescent="0.2">
      <c r="A12" s="120"/>
      <c r="B12" s="403" t="s">
        <v>239</v>
      </c>
      <c r="C12" s="120"/>
      <c r="D12" s="719">
        <f>Deckblatt_BMOB!C12</f>
        <v>0</v>
      </c>
      <c r="E12" s="720"/>
      <c r="F12" s="720"/>
      <c r="G12" s="720"/>
      <c r="H12" s="720"/>
      <c r="I12" s="720"/>
      <c r="J12" s="720"/>
      <c r="K12" s="720"/>
      <c r="L12" s="721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381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382" customFormat="1" ht="12" customHeight="1" thickBot="1" x14ac:dyDescent="0.25">
      <c r="A13" s="120"/>
      <c r="B13" s="403" t="s">
        <v>103</v>
      </c>
      <c r="C13" s="120"/>
      <c r="D13" s="722">
        <f>Deckblatt_BMOB!C13</f>
        <v>0</v>
      </c>
      <c r="E13" s="723"/>
      <c r="F13" s="723"/>
      <c r="G13" s="723"/>
      <c r="H13" s="723"/>
      <c r="I13" s="723"/>
      <c r="J13" s="723"/>
      <c r="K13" s="723"/>
      <c r="L13" s="724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381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customFormat="1" ht="17.100000000000001" customHeight="1" thickBot="1" x14ac:dyDescent="0.3">
      <c r="A14" s="108"/>
      <c r="B14" s="399"/>
      <c r="C14" s="108"/>
      <c r="D14" s="144"/>
      <c r="E14" s="144"/>
      <c r="F14" s="145"/>
      <c r="G14" s="145"/>
      <c r="H14" s="145"/>
      <c r="I14" s="144"/>
      <c r="J14" s="144"/>
      <c r="K14" s="144"/>
      <c r="L14" s="144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43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</row>
    <row r="15" spans="1:100" s="85" customFormat="1" ht="17.100000000000001" customHeight="1" thickBot="1" x14ac:dyDescent="0.25">
      <c r="A15" s="146"/>
      <c r="B15" s="414" t="s">
        <v>165</v>
      </c>
      <c r="C15" s="147"/>
      <c r="D15" s="528" t="s">
        <v>234</v>
      </c>
      <c r="E15" s="529"/>
      <c r="F15" s="713" t="s">
        <v>23</v>
      </c>
      <c r="G15" s="714"/>
      <c r="H15" s="715"/>
      <c r="I15" s="518"/>
      <c r="J15" s="148"/>
      <c r="K15" s="146"/>
      <c r="L15" s="149"/>
      <c r="M15" s="146"/>
      <c r="N15" s="146"/>
      <c r="O15" s="146"/>
      <c r="P15" s="146"/>
      <c r="Q15" s="146"/>
      <c r="R15" s="146" t="s">
        <v>154</v>
      </c>
      <c r="S15" s="146" t="s">
        <v>157</v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</row>
    <row r="16" spans="1:100" s="85" customFormat="1" ht="12.75" x14ac:dyDescent="0.2">
      <c r="A16" s="146"/>
      <c r="B16" s="271" t="s">
        <v>166</v>
      </c>
      <c r="C16" s="147"/>
      <c r="D16" s="276"/>
      <c r="E16" s="146"/>
      <c r="F16" s="716"/>
      <c r="G16" s="717"/>
      <c r="H16" s="718"/>
      <c r="I16" s="162"/>
      <c r="J16" s="148"/>
      <c r="K16" s="146"/>
      <c r="L16" s="149"/>
      <c r="M16" s="146"/>
      <c r="N16" s="146"/>
      <c r="O16" s="146"/>
      <c r="P16" s="146"/>
      <c r="Q16" s="146"/>
      <c r="R16" s="433" t="s">
        <v>60</v>
      </c>
      <c r="S16" s="433" t="s">
        <v>60</v>
      </c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</row>
    <row r="17" spans="1:100" s="85" customFormat="1" ht="12.75" x14ac:dyDescent="0.2">
      <c r="A17" s="146"/>
      <c r="B17" s="272" t="s">
        <v>294</v>
      </c>
      <c r="C17" s="147"/>
      <c r="D17" s="277" t="str">
        <f>IF(ISERROR(D16/D18),"",D16/D18)</f>
        <v/>
      </c>
      <c r="E17" s="146"/>
      <c r="F17" s="707"/>
      <c r="G17" s="708"/>
      <c r="H17" s="709"/>
      <c r="I17" s="162"/>
      <c r="J17" s="148"/>
      <c r="K17" s="146"/>
      <c r="L17" s="149"/>
      <c r="M17" s="146"/>
      <c r="N17" s="146"/>
      <c r="O17" s="146"/>
      <c r="P17" s="146"/>
      <c r="Q17" s="146"/>
      <c r="R17" s="433" t="s">
        <v>60</v>
      </c>
      <c r="S17" s="433" t="s">
        <v>60</v>
      </c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</row>
    <row r="18" spans="1:100" s="85" customFormat="1" ht="12.75" x14ac:dyDescent="0.2">
      <c r="A18" s="146"/>
      <c r="B18" s="272" t="s">
        <v>167</v>
      </c>
      <c r="C18" s="147"/>
      <c r="D18" s="278"/>
      <c r="E18" s="146"/>
      <c r="F18" s="707"/>
      <c r="G18" s="708"/>
      <c r="H18" s="709"/>
      <c r="I18" s="162"/>
      <c r="J18" s="148"/>
      <c r="K18" s="146"/>
      <c r="L18" s="149"/>
      <c r="M18" s="146"/>
      <c r="N18" s="146"/>
      <c r="O18" s="146"/>
      <c r="P18" s="146"/>
      <c r="Q18" s="146"/>
      <c r="R18" s="433" t="s">
        <v>60</v>
      </c>
      <c r="S18" s="433" t="s">
        <v>60</v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</row>
    <row r="19" spans="1:100" s="85" customFormat="1" ht="12.75" x14ac:dyDescent="0.2">
      <c r="A19" s="146"/>
      <c r="B19" s="272" t="s">
        <v>168</v>
      </c>
      <c r="C19" s="147"/>
      <c r="D19" s="278"/>
      <c r="E19" s="146"/>
      <c r="F19" s="707"/>
      <c r="G19" s="708"/>
      <c r="H19" s="709"/>
      <c r="I19" s="162"/>
      <c r="J19" s="148"/>
      <c r="K19" s="146"/>
      <c r="L19" s="149"/>
      <c r="M19" s="146"/>
      <c r="N19" s="146"/>
      <c r="O19" s="146"/>
      <c r="P19" s="146"/>
      <c r="Q19" s="146"/>
      <c r="R19" s="433" t="s">
        <v>60</v>
      </c>
      <c r="S19" s="433" t="s">
        <v>60</v>
      </c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</row>
    <row r="20" spans="1:100" s="85" customFormat="1" ht="12.75" x14ac:dyDescent="0.2">
      <c r="A20" s="146"/>
      <c r="B20" s="273" t="s">
        <v>169</v>
      </c>
      <c r="C20" s="147"/>
      <c r="D20" s="279"/>
      <c r="E20" s="146"/>
      <c r="F20" s="707"/>
      <c r="G20" s="708"/>
      <c r="H20" s="709"/>
      <c r="I20" s="162"/>
      <c r="J20" s="148"/>
      <c r="K20" s="146"/>
      <c r="L20" s="149"/>
      <c r="M20" s="146"/>
      <c r="N20" s="146"/>
      <c r="O20" s="146"/>
      <c r="P20" s="146"/>
      <c r="Q20" s="146"/>
      <c r="R20" s="433" t="s">
        <v>60</v>
      </c>
      <c r="S20" s="433" t="s">
        <v>60</v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</row>
    <row r="21" spans="1:100" s="85" customFormat="1" ht="12.75" x14ac:dyDescent="0.2">
      <c r="A21" s="146"/>
      <c r="B21" s="274" t="s">
        <v>170</v>
      </c>
      <c r="C21" s="147"/>
      <c r="D21" s="279"/>
      <c r="E21" s="146"/>
      <c r="F21" s="707"/>
      <c r="G21" s="708"/>
      <c r="H21" s="709"/>
      <c r="I21" s="162"/>
      <c r="J21" s="148"/>
      <c r="K21" s="146"/>
      <c r="L21" s="149"/>
      <c r="M21" s="146"/>
      <c r="N21" s="146"/>
      <c r="O21" s="146"/>
      <c r="P21" s="146"/>
      <c r="Q21" s="146"/>
      <c r="R21" s="433" t="s">
        <v>60</v>
      </c>
      <c r="S21" s="433" t="s">
        <v>60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</row>
    <row r="22" spans="1:100" s="85" customFormat="1" ht="12.75" x14ac:dyDescent="0.2">
      <c r="A22" s="146"/>
      <c r="B22" s="274" t="s">
        <v>303</v>
      </c>
      <c r="C22" s="147"/>
      <c r="D22" s="280" t="str">
        <f>IF(ISERROR((Deckblatt_BMOB!C18+Deckblatt_BMOB!C19)*2/(D21*D18)),"",((Deckblatt_BMOB!C18+Deckblatt_BMOB!C19)*2/(D21*D18)))</f>
        <v/>
      </c>
      <c r="E22" s="146"/>
      <c r="F22" s="707"/>
      <c r="G22" s="708"/>
      <c r="H22" s="709"/>
      <c r="I22" s="162"/>
      <c r="J22" s="148"/>
      <c r="K22" s="146"/>
      <c r="L22" s="149"/>
      <c r="M22" s="146"/>
      <c r="N22" s="146"/>
      <c r="O22" s="146"/>
      <c r="P22" s="146"/>
      <c r="Q22" s="146"/>
      <c r="R22" s="433" t="s">
        <v>60</v>
      </c>
      <c r="S22" s="433" t="s">
        <v>60</v>
      </c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s="85" customFormat="1" ht="13.5" thickBot="1" x14ac:dyDescent="0.25">
      <c r="A23" s="146"/>
      <c r="B23" s="275" t="s">
        <v>291</v>
      </c>
      <c r="C23" s="147"/>
      <c r="D23" s="281" t="str">
        <f>IF(ISERROR(D16/D20/D18/D21),"",(D16/D20/D18/D21))</f>
        <v/>
      </c>
      <c r="E23" s="146"/>
      <c r="F23" s="710"/>
      <c r="G23" s="711"/>
      <c r="H23" s="712"/>
      <c r="I23" s="162"/>
      <c r="J23" s="148"/>
      <c r="K23" s="146"/>
      <c r="L23" s="149"/>
      <c r="M23" s="146"/>
      <c r="N23" s="146"/>
      <c r="O23" s="146"/>
      <c r="P23" s="146"/>
      <c r="Q23" s="146"/>
      <c r="R23" s="433" t="s">
        <v>60</v>
      </c>
      <c r="S23" s="433" t="s">
        <v>60</v>
      </c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</row>
    <row r="24" spans="1:100" s="85" customFormat="1" ht="17.100000000000001" customHeight="1" thickBot="1" x14ac:dyDescent="0.25">
      <c r="A24" s="146"/>
      <c r="B24" s="415"/>
      <c r="C24" s="150"/>
      <c r="D24" s="146"/>
      <c r="E24" s="146"/>
      <c r="F24" s="103"/>
      <c r="G24" s="146"/>
      <c r="H24" s="93"/>
      <c r="I24" s="151"/>
      <c r="J24" s="148"/>
      <c r="K24" s="146"/>
      <c r="L24" s="149"/>
      <c r="M24" s="146"/>
      <c r="N24" s="146"/>
      <c r="O24" s="146"/>
      <c r="P24" s="146"/>
      <c r="Q24" s="146"/>
      <c r="R24" s="433" t="s">
        <v>60</v>
      </c>
      <c r="S24" s="433" t="s">
        <v>60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</row>
    <row r="25" spans="1:100" s="85" customFormat="1" ht="36.75" thickBot="1" x14ac:dyDescent="0.25">
      <c r="A25" s="146"/>
      <c r="B25" s="414" t="s">
        <v>235</v>
      </c>
      <c r="C25" s="150"/>
      <c r="D25" s="528" t="s">
        <v>67</v>
      </c>
      <c r="E25" s="529"/>
      <c r="F25" s="530" t="s">
        <v>171</v>
      </c>
      <c r="G25" s="530" t="s">
        <v>172</v>
      </c>
      <c r="H25" s="519"/>
      <c r="I25" s="151"/>
      <c r="J25" s="531" t="s">
        <v>173</v>
      </c>
      <c r="K25" s="146"/>
      <c r="L25" s="531" t="s">
        <v>23</v>
      </c>
      <c r="M25" s="146"/>
      <c r="N25" s="146"/>
      <c r="O25" s="146"/>
      <c r="P25" s="146"/>
      <c r="Q25" s="146"/>
      <c r="R25" s="433" t="s">
        <v>60</v>
      </c>
      <c r="S25" s="433" t="s">
        <v>60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</row>
    <row r="26" spans="1:100" s="85" customFormat="1" ht="17.100000000000001" customHeight="1" thickBot="1" x14ac:dyDescent="0.25">
      <c r="A26" s="146"/>
      <c r="B26" s="415" t="s">
        <v>148</v>
      </c>
      <c r="C26" s="150"/>
      <c r="D26" s="238">
        <f>SUM(D27:D37)</f>
        <v>0</v>
      </c>
      <c r="E26" s="239"/>
      <c r="F26" s="238">
        <f>SUM(F27:F37)</f>
        <v>0</v>
      </c>
      <c r="G26" s="238">
        <f>SUM(G27:G37)</f>
        <v>0</v>
      </c>
      <c r="H26" s="519"/>
      <c r="I26" s="151"/>
      <c r="J26" s="152"/>
      <c r="K26" s="153"/>
      <c r="L26" s="152"/>
      <c r="M26" s="146"/>
      <c r="N26" s="146"/>
      <c r="O26" s="146"/>
      <c r="P26" s="146"/>
      <c r="Q26" s="146"/>
      <c r="R26" s="433" t="s">
        <v>60</v>
      </c>
      <c r="S26" s="433" t="s">
        <v>60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</row>
    <row r="27" spans="1:100" s="85" customFormat="1" ht="12.75" x14ac:dyDescent="0.2">
      <c r="A27" s="146"/>
      <c r="B27" s="416" t="s">
        <v>174</v>
      </c>
      <c r="C27" s="147"/>
      <c r="D27" s="282">
        <f t="shared" ref="D27:D37" si="0">F27+G27+J27</f>
        <v>0</v>
      </c>
      <c r="E27" s="239"/>
      <c r="F27" s="285"/>
      <c r="G27" s="286"/>
      <c r="H27" s="519"/>
      <c r="I27" s="162"/>
      <c r="J27" s="291"/>
      <c r="K27" s="146"/>
      <c r="L27" s="330"/>
      <c r="M27" s="146"/>
      <c r="N27" s="146"/>
      <c r="O27" s="146"/>
      <c r="P27" s="146"/>
      <c r="Q27" s="146"/>
      <c r="R27" s="433" t="s">
        <v>60</v>
      </c>
      <c r="S27" s="433" t="s">
        <v>60</v>
      </c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s="85" customFormat="1" ht="12.75" x14ac:dyDescent="0.2">
      <c r="A28" s="146"/>
      <c r="B28" s="273" t="s">
        <v>175</v>
      </c>
      <c r="C28" s="147"/>
      <c r="D28" s="283">
        <f t="shared" si="0"/>
        <v>0</v>
      </c>
      <c r="E28" s="239"/>
      <c r="F28" s="287"/>
      <c r="G28" s="288"/>
      <c r="H28" s="519"/>
      <c r="I28" s="162"/>
      <c r="J28" s="292"/>
      <c r="K28" s="146"/>
      <c r="L28" s="313"/>
      <c r="M28" s="146"/>
      <c r="N28" s="146"/>
      <c r="O28" s="146"/>
      <c r="P28" s="146"/>
      <c r="Q28" s="146"/>
      <c r="R28" s="433" t="s">
        <v>60</v>
      </c>
      <c r="S28" s="433" t="s">
        <v>60</v>
      </c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</row>
    <row r="29" spans="1:100" s="85" customFormat="1" ht="12.75" x14ac:dyDescent="0.2">
      <c r="A29" s="146"/>
      <c r="B29" s="273" t="s">
        <v>176</v>
      </c>
      <c r="C29" s="147"/>
      <c r="D29" s="283">
        <f t="shared" si="0"/>
        <v>0</v>
      </c>
      <c r="E29" s="239"/>
      <c r="F29" s="287"/>
      <c r="G29" s="288"/>
      <c r="H29" s="519"/>
      <c r="I29" s="162"/>
      <c r="J29" s="292"/>
      <c r="K29" s="146"/>
      <c r="L29" s="313"/>
      <c r="M29" s="146"/>
      <c r="N29" s="146"/>
      <c r="O29" s="146"/>
      <c r="P29" s="146"/>
      <c r="Q29" s="146"/>
      <c r="R29" s="433" t="s">
        <v>60</v>
      </c>
      <c r="S29" s="433" t="s">
        <v>60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</row>
    <row r="30" spans="1:100" s="85" customFormat="1" ht="12.75" x14ac:dyDescent="0.2">
      <c r="A30" s="146"/>
      <c r="B30" s="273" t="s">
        <v>233</v>
      </c>
      <c r="C30" s="147"/>
      <c r="D30" s="283">
        <f t="shared" si="0"/>
        <v>0</v>
      </c>
      <c r="E30" s="239"/>
      <c r="F30" s="287"/>
      <c r="G30" s="288"/>
      <c r="H30" s="519"/>
      <c r="I30" s="162"/>
      <c r="J30" s="292"/>
      <c r="K30" s="146"/>
      <c r="L30" s="313"/>
      <c r="M30" s="146"/>
      <c r="N30" s="146"/>
      <c r="O30" s="146"/>
      <c r="P30" s="146"/>
      <c r="Q30" s="146"/>
      <c r="R30" s="433" t="s">
        <v>60</v>
      </c>
      <c r="S30" s="433" t="s">
        <v>60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</row>
    <row r="31" spans="1:100" s="85" customFormat="1" ht="12.75" x14ac:dyDescent="0.2">
      <c r="A31" s="146"/>
      <c r="B31" s="273" t="s">
        <v>177</v>
      </c>
      <c r="C31" s="147"/>
      <c r="D31" s="283">
        <f t="shared" si="0"/>
        <v>0</v>
      </c>
      <c r="E31" s="239"/>
      <c r="F31" s="287"/>
      <c r="G31" s="288"/>
      <c r="H31" s="519"/>
      <c r="I31" s="162"/>
      <c r="J31" s="292"/>
      <c r="K31" s="146"/>
      <c r="L31" s="313"/>
      <c r="M31" s="146"/>
      <c r="N31" s="146"/>
      <c r="O31" s="146"/>
      <c r="P31" s="146"/>
      <c r="Q31" s="146"/>
      <c r="R31" s="433" t="s">
        <v>60</v>
      </c>
      <c r="S31" s="433" t="s">
        <v>60</v>
      </c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</row>
    <row r="32" spans="1:100" s="85" customFormat="1" ht="12.75" x14ac:dyDescent="0.2">
      <c r="A32" s="146"/>
      <c r="B32" s="273" t="s">
        <v>178</v>
      </c>
      <c r="C32" s="147"/>
      <c r="D32" s="283">
        <f t="shared" si="0"/>
        <v>0</v>
      </c>
      <c r="E32" s="239"/>
      <c r="F32" s="287"/>
      <c r="G32" s="288"/>
      <c r="H32" s="519"/>
      <c r="I32" s="162"/>
      <c r="J32" s="292"/>
      <c r="K32" s="146"/>
      <c r="L32" s="313"/>
      <c r="M32" s="146"/>
      <c r="N32" s="146"/>
      <c r="O32" s="146"/>
      <c r="P32" s="146"/>
      <c r="Q32" s="146"/>
      <c r="R32" s="433" t="s">
        <v>60</v>
      </c>
      <c r="S32" s="433" t="s">
        <v>60</v>
      </c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</row>
    <row r="33" spans="1:100" s="85" customFormat="1" ht="12.75" x14ac:dyDescent="0.2">
      <c r="A33" s="146"/>
      <c r="B33" s="273" t="s">
        <v>19</v>
      </c>
      <c r="C33" s="147"/>
      <c r="D33" s="283">
        <f t="shared" si="0"/>
        <v>0</v>
      </c>
      <c r="E33" s="239"/>
      <c r="F33" s="287"/>
      <c r="G33" s="288"/>
      <c r="H33" s="519"/>
      <c r="I33" s="162"/>
      <c r="J33" s="292"/>
      <c r="K33" s="146"/>
      <c r="L33" s="313"/>
      <c r="M33" s="146"/>
      <c r="N33" s="146"/>
      <c r="O33" s="146"/>
      <c r="P33" s="146"/>
      <c r="Q33" s="146"/>
      <c r="R33" s="433" t="s">
        <v>60</v>
      </c>
      <c r="S33" s="433" t="s">
        <v>60</v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</row>
    <row r="34" spans="1:100" s="85" customFormat="1" ht="12.75" x14ac:dyDescent="0.2">
      <c r="A34" s="146"/>
      <c r="B34" s="273" t="s">
        <v>179</v>
      </c>
      <c r="C34" s="147"/>
      <c r="D34" s="283">
        <f t="shared" si="0"/>
        <v>0</v>
      </c>
      <c r="E34" s="239"/>
      <c r="F34" s="287"/>
      <c r="G34" s="288"/>
      <c r="H34" s="519"/>
      <c r="I34" s="162"/>
      <c r="J34" s="292"/>
      <c r="K34" s="146"/>
      <c r="L34" s="313"/>
      <c r="M34" s="146"/>
      <c r="N34" s="146"/>
      <c r="O34" s="146"/>
      <c r="P34" s="146"/>
      <c r="Q34" s="146"/>
      <c r="R34" s="433" t="s">
        <v>60</v>
      </c>
      <c r="S34" s="433" t="s">
        <v>60</v>
      </c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</row>
    <row r="35" spans="1:100" s="85" customFormat="1" ht="12.75" x14ac:dyDescent="0.2">
      <c r="A35" s="146"/>
      <c r="B35" s="273" t="s">
        <v>180</v>
      </c>
      <c r="C35" s="147"/>
      <c r="D35" s="283">
        <f t="shared" si="0"/>
        <v>0</v>
      </c>
      <c r="E35" s="239"/>
      <c r="F35" s="287"/>
      <c r="G35" s="288"/>
      <c r="H35" s="519"/>
      <c r="I35" s="162"/>
      <c r="J35" s="292"/>
      <c r="K35" s="146"/>
      <c r="L35" s="313"/>
      <c r="M35" s="146"/>
      <c r="N35" s="146"/>
      <c r="O35" s="146"/>
      <c r="P35" s="146"/>
      <c r="Q35" s="146"/>
      <c r="R35" s="433" t="s">
        <v>60</v>
      </c>
      <c r="S35" s="433" t="s">
        <v>60</v>
      </c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</row>
    <row r="36" spans="1:100" s="85" customFormat="1" ht="12.75" x14ac:dyDescent="0.2">
      <c r="A36" s="146"/>
      <c r="B36" s="273" t="s">
        <v>181</v>
      </c>
      <c r="C36" s="147"/>
      <c r="D36" s="283">
        <f t="shared" si="0"/>
        <v>0</v>
      </c>
      <c r="E36" s="239"/>
      <c r="F36" s="287"/>
      <c r="G36" s="288"/>
      <c r="H36" s="519"/>
      <c r="I36" s="162"/>
      <c r="J36" s="292"/>
      <c r="K36" s="146"/>
      <c r="L36" s="313"/>
      <c r="M36" s="146"/>
      <c r="N36" s="146"/>
      <c r="O36" s="146"/>
      <c r="P36" s="146"/>
      <c r="Q36" s="146"/>
      <c r="R36" s="433" t="s">
        <v>60</v>
      </c>
      <c r="S36" s="433" t="s">
        <v>60</v>
      </c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</row>
    <row r="37" spans="1:100" s="85" customFormat="1" ht="13.5" thickBot="1" x14ac:dyDescent="0.25">
      <c r="A37" s="146"/>
      <c r="B37" s="275" t="s">
        <v>32</v>
      </c>
      <c r="C37" s="147"/>
      <c r="D37" s="284">
        <f t="shared" si="0"/>
        <v>0</v>
      </c>
      <c r="E37" s="239"/>
      <c r="F37" s="289"/>
      <c r="G37" s="290"/>
      <c r="H37" s="519"/>
      <c r="I37" s="162"/>
      <c r="J37" s="293"/>
      <c r="K37" s="146"/>
      <c r="L37" s="315"/>
      <c r="M37" s="146"/>
      <c r="N37" s="146"/>
      <c r="O37" s="146"/>
      <c r="P37" s="146"/>
      <c r="Q37" s="146"/>
      <c r="R37" s="433" t="s">
        <v>60</v>
      </c>
      <c r="S37" s="433" t="s">
        <v>60</v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</row>
    <row r="38" spans="1:100" s="85" customFormat="1" ht="17.100000000000001" customHeight="1" thickBot="1" x14ac:dyDescent="0.25">
      <c r="A38" s="146"/>
      <c r="B38" s="415"/>
      <c r="C38" s="150"/>
      <c r="D38" s="146"/>
      <c r="E38" s="146"/>
      <c r="F38" s="146"/>
      <c r="G38" s="146"/>
      <c r="H38" s="93"/>
      <c r="I38" s="162"/>
      <c r="J38" s="241"/>
      <c r="K38" s="146"/>
      <c r="L38" s="149"/>
      <c r="M38" s="146"/>
      <c r="N38" s="146"/>
      <c r="O38" s="146"/>
      <c r="P38" s="146"/>
      <c r="Q38" s="146"/>
      <c r="R38" s="433" t="s">
        <v>60</v>
      </c>
      <c r="S38" s="433" t="s">
        <v>60</v>
      </c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</row>
    <row r="39" spans="1:100" s="85" customFormat="1" ht="30" customHeight="1" thickBot="1" x14ac:dyDescent="0.25">
      <c r="A39" s="146"/>
      <c r="B39" s="414" t="s">
        <v>182</v>
      </c>
      <c r="C39" s="150"/>
      <c r="D39" s="528" t="s">
        <v>67</v>
      </c>
      <c r="E39" s="146"/>
      <c r="F39" s="530" t="s">
        <v>302</v>
      </c>
      <c r="G39" s="530" t="s">
        <v>183</v>
      </c>
      <c r="H39" s="532" t="s">
        <v>184</v>
      </c>
      <c r="I39" s="162"/>
      <c r="J39" s="531" t="s">
        <v>173</v>
      </c>
      <c r="K39" s="154"/>
      <c r="L39" s="533" t="s">
        <v>23</v>
      </c>
      <c r="M39" s="146"/>
      <c r="N39" s="146"/>
      <c r="O39" s="146"/>
      <c r="P39" s="146"/>
      <c r="Q39" s="146"/>
      <c r="R39" s="433" t="s">
        <v>60</v>
      </c>
      <c r="S39" s="433" t="s">
        <v>61</v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</row>
    <row r="40" spans="1:100" s="85" customFormat="1" ht="17.100000000000001" customHeight="1" thickBot="1" x14ac:dyDescent="0.25">
      <c r="A40" s="146"/>
      <c r="B40" s="421" t="s">
        <v>148</v>
      </c>
      <c r="C40" s="150"/>
      <c r="D40" s="238">
        <f>D41+D45</f>
        <v>0</v>
      </c>
      <c r="E40" s="146"/>
      <c r="F40" s="173"/>
      <c r="G40" s="152"/>
      <c r="H40" s="155"/>
      <c r="I40" s="526"/>
      <c r="J40" s="156"/>
      <c r="K40" s="153"/>
      <c r="L40" s="156"/>
      <c r="M40" s="146"/>
      <c r="N40" s="146"/>
      <c r="O40" s="146"/>
      <c r="P40" s="146"/>
      <c r="Q40" s="146"/>
      <c r="R40" s="433" t="s">
        <v>60</v>
      </c>
      <c r="S40" s="433" t="s">
        <v>61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</row>
    <row r="41" spans="1:100" s="85" customFormat="1" ht="17.100000000000001" customHeight="1" x14ac:dyDescent="0.2">
      <c r="A41" s="146"/>
      <c r="B41" s="417" t="s">
        <v>185</v>
      </c>
      <c r="C41" s="147"/>
      <c r="D41" s="294">
        <f>D42+D43+D44</f>
        <v>0</v>
      </c>
      <c r="E41" s="146"/>
      <c r="F41" s="296"/>
      <c r="G41" s="297"/>
      <c r="H41" s="298"/>
      <c r="I41" s="151"/>
      <c r="J41" s="305"/>
      <c r="K41" s="146"/>
      <c r="L41" s="316"/>
      <c r="M41" s="146"/>
      <c r="N41" s="146"/>
      <c r="O41" s="146"/>
      <c r="P41" s="146"/>
      <c r="Q41" s="146"/>
      <c r="R41" s="433" t="s">
        <v>60</v>
      </c>
      <c r="S41" s="433" t="s">
        <v>61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</row>
    <row r="42" spans="1:100" s="85" customFormat="1" ht="12.75" x14ac:dyDescent="0.2">
      <c r="A42" s="146"/>
      <c r="B42" s="273" t="s">
        <v>304</v>
      </c>
      <c r="C42" s="147"/>
      <c r="D42" s="283">
        <f>F42*G42*H42+J42</f>
        <v>0</v>
      </c>
      <c r="E42" s="146"/>
      <c r="F42" s="354"/>
      <c r="G42" s="299"/>
      <c r="H42" s="300"/>
      <c r="I42" s="162"/>
      <c r="J42" s="292"/>
      <c r="K42" s="146"/>
      <c r="L42" s="313"/>
      <c r="M42" s="146"/>
      <c r="N42" s="146"/>
      <c r="O42" s="146"/>
      <c r="P42" s="146"/>
      <c r="Q42" s="146"/>
      <c r="R42" s="433" t="s">
        <v>60</v>
      </c>
      <c r="S42" s="433" t="s">
        <v>61</v>
      </c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s="85" customFormat="1" ht="12.75" x14ac:dyDescent="0.2">
      <c r="A43" s="146"/>
      <c r="B43" s="273" t="s">
        <v>305</v>
      </c>
      <c r="C43" s="147"/>
      <c r="D43" s="283">
        <f>F43*G43*H43+J43</f>
        <v>0</v>
      </c>
      <c r="E43" s="146"/>
      <c r="F43" s="354"/>
      <c r="G43" s="299"/>
      <c r="H43" s="300"/>
      <c r="I43" s="162"/>
      <c r="J43" s="292"/>
      <c r="K43" s="146"/>
      <c r="L43" s="313"/>
      <c r="M43" s="146"/>
      <c r="N43" s="146"/>
      <c r="O43" s="146"/>
      <c r="P43" s="146"/>
      <c r="Q43" s="146"/>
      <c r="R43" s="433" t="s">
        <v>60</v>
      </c>
      <c r="S43" s="433" t="s">
        <v>61</v>
      </c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</row>
    <row r="44" spans="1:100" s="85" customFormat="1" ht="12.75" x14ac:dyDescent="0.2">
      <c r="A44" s="146"/>
      <c r="B44" s="273" t="s">
        <v>292</v>
      </c>
      <c r="C44" s="147"/>
      <c r="D44" s="283">
        <f>F44*G44*H44+J44</f>
        <v>0</v>
      </c>
      <c r="E44" s="146"/>
      <c r="F44" s="354"/>
      <c r="G44" s="299"/>
      <c r="H44" s="300"/>
      <c r="I44" s="162"/>
      <c r="J44" s="292"/>
      <c r="K44" s="146"/>
      <c r="L44" s="313"/>
      <c r="M44" s="146"/>
      <c r="N44" s="146"/>
      <c r="O44" s="146"/>
      <c r="P44" s="146"/>
      <c r="Q44" s="146"/>
      <c r="R44" s="433" t="s">
        <v>60</v>
      </c>
      <c r="S44" s="433" t="s">
        <v>61</v>
      </c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</row>
    <row r="45" spans="1:100" s="85" customFormat="1" ht="17.100000000000001" customHeight="1" x14ac:dyDescent="0.2">
      <c r="A45" s="146"/>
      <c r="B45" s="418" t="s">
        <v>186</v>
      </c>
      <c r="C45" s="147"/>
      <c r="D45" s="295">
        <f>D46+D47+D48</f>
        <v>0</v>
      </c>
      <c r="E45" s="146"/>
      <c r="F45" s="355"/>
      <c r="G45" s="301"/>
      <c r="H45" s="302"/>
      <c r="I45" s="162"/>
      <c r="J45" s="306"/>
      <c r="K45" s="146"/>
      <c r="L45" s="314"/>
      <c r="M45" s="146"/>
      <c r="N45" s="146"/>
      <c r="O45" s="146"/>
      <c r="P45" s="146"/>
      <c r="Q45" s="146"/>
      <c r="R45" s="433" t="s">
        <v>60</v>
      </c>
      <c r="S45" s="433" t="s">
        <v>61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</row>
    <row r="46" spans="1:100" s="85" customFormat="1" ht="12.75" x14ac:dyDescent="0.2">
      <c r="A46" s="146"/>
      <c r="B46" s="273" t="s">
        <v>306</v>
      </c>
      <c r="C46" s="147"/>
      <c r="D46" s="283">
        <f>F46*G46*H46+J46</f>
        <v>0</v>
      </c>
      <c r="E46" s="146"/>
      <c r="F46" s="354"/>
      <c r="G46" s="299"/>
      <c r="H46" s="300"/>
      <c r="I46" s="162"/>
      <c r="J46" s="292"/>
      <c r="K46" s="146"/>
      <c r="L46" s="313"/>
      <c r="M46" s="146"/>
      <c r="N46" s="146"/>
      <c r="O46" s="146"/>
      <c r="P46" s="146"/>
      <c r="Q46" s="146"/>
      <c r="R46" s="433" t="s">
        <v>60</v>
      </c>
      <c r="S46" s="433" t="s">
        <v>61</v>
      </c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</row>
    <row r="47" spans="1:100" s="85" customFormat="1" ht="12.75" x14ac:dyDescent="0.2">
      <c r="A47" s="146"/>
      <c r="B47" s="273" t="s">
        <v>307</v>
      </c>
      <c r="C47" s="147"/>
      <c r="D47" s="283">
        <f>F47*G47*H47+J47</f>
        <v>0</v>
      </c>
      <c r="E47" s="146"/>
      <c r="F47" s="354"/>
      <c r="G47" s="299"/>
      <c r="H47" s="300"/>
      <c r="I47" s="162"/>
      <c r="J47" s="292"/>
      <c r="K47" s="146"/>
      <c r="L47" s="313"/>
      <c r="M47" s="146"/>
      <c r="N47" s="146"/>
      <c r="O47" s="146"/>
      <c r="P47" s="146"/>
      <c r="Q47" s="146"/>
      <c r="R47" s="433" t="s">
        <v>60</v>
      </c>
      <c r="S47" s="433" t="s">
        <v>61</v>
      </c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s="85" customFormat="1" ht="13.5" thickBot="1" x14ac:dyDescent="0.25">
      <c r="A48" s="146"/>
      <c r="B48" s="275" t="s">
        <v>293</v>
      </c>
      <c r="C48" s="147"/>
      <c r="D48" s="284">
        <f>F48*G48*H48+J48</f>
        <v>0</v>
      </c>
      <c r="E48" s="146"/>
      <c r="F48" s="356"/>
      <c r="G48" s="303"/>
      <c r="H48" s="304"/>
      <c r="I48" s="162"/>
      <c r="J48" s="293"/>
      <c r="K48" s="146"/>
      <c r="L48" s="315"/>
      <c r="M48" s="146"/>
      <c r="N48" s="146"/>
      <c r="O48" s="146"/>
      <c r="P48" s="146"/>
      <c r="Q48" s="146"/>
      <c r="R48" s="433" t="s">
        <v>60</v>
      </c>
      <c r="S48" s="433" t="s">
        <v>61</v>
      </c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</row>
    <row r="49" spans="1:100" s="85" customFormat="1" ht="17.100000000000001" customHeight="1" thickBot="1" x14ac:dyDescent="0.25">
      <c r="A49" s="146"/>
      <c r="B49" s="415"/>
      <c r="C49" s="150"/>
      <c r="D49" s="174"/>
      <c r="E49" s="146"/>
      <c r="F49" s="146"/>
      <c r="G49" s="146"/>
      <c r="H49" s="93"/>
      <c r="I49" s="151"/>
      <c r="J49" s="148"/>
      <c r="K49" s="146"/>
      <c r="L49" s="149"/>
      <c r="M49" s="146"/>
      <c r="N49" s="146"/>
      <c r="O49" s="146"/>
      <c r="P49" s="146"/>
      <c r="Q49" s="146"/>
      <c r="R49" s="433" t="s">
        <v>60</v>
      </c>
      <c r="S49" s="433" t="s">
        <v>61</v>
      </c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</row>
    <row r="50" spans="1:100" s="85" customFormat="1" ht="30" customHeight="1" thickBot="1" x14ac:dyDescent="0.25">
      <c r="A50" s="146"/>
      <c r="B50" s="414" t="s">
        <v>187</v>
      </c>
      <c r="C50" s="150"/>
      <c r="D50" s="534" t="s">
        <v>67</v>
      </c>
      <c r="E50" s="146"/>
      <c r="F50" s="530" t="s">
        <v>302</v>
      </c>
      <c r="G50" s="530" t="s">
        <v>188</v>
      </c>
      <c r="H50" s="532" t="s">
        <v>189</v>
      </c>
      <c r="I50" s="151"/>
      <c r="J50" s="531" t="s">
        <v>173</v>
      </c>
      <c r="K50" s="146"/>
      <c r="L50" s="533" t="s">
        <v>23</v>
      </c>
      <c r="M50" s="146"/>
      <c r="N50" s="146"/>
      <c r="O50" s="146"/>
      <c r="P50" s="146"/>
      <c r="Q50" s="146"/>
      <c r="R50" s="433" t="s">
        <v>60</v>
      </c>
      <c r="S50" s="433" t="s">
        <v>61</v>
      </c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</row>
    <row r="51" spans="1:100" s="85" customFormat="1" ht="17.100000000000001" customHeight="1" thickBot="1" x14ac:dyDescent="0.25">
      <c r="A51" s="146"/>
      <c r="B51" s="421" t="s">
        <v>148</v>
      </c>
      <c r="C51" s="150"/>
      <c r="D51" s="238">
        <f>D52+D56</f>
        <v>0</v>
      </c>
      <c r="E51" s="146"/>
      <c r="F51" s="173"/>
      <c r="G51" s="152"/>
      <c r="H51" s="155"/>
      <c r="I51" s="157"/>
      <c r="J51" s="156"/>
      <c r="K51" s="153"/>
      <c r="L51" s="158"/>
      <c r="M51" s="146"/>
      <c r="N51" s="146"/>
      <c r="O51" s="146"/>
      <c r="P51" s="146"/>
      <c r="Q51" s="146"/>
      <c r="R51" s="433" t="s">
        <v>60</v>
      </c>
      <c r="S51" s="433" t="s">
        <v>61</v>
      </c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</row>
    <row r="52" spans="1:100" s="85" customFormat="1" ht="17.100000000000001" customHeight="1" x14ac:dyDescent="0.2">
      <c r="A52" s="146"/>
      <c r="B52" s="417" t="s">
        <v>185</v>
      </c>
      <c r="C52" s="147"/>
      <c r="D52" s="294">
        <f>D53+D54+D55</f>
        <v>0</v>
      </c>
      <c r="E52" s="146"/>
      <c r="F52" s="296"/>
      <c r="G52" s="297"/>
      <c r="H52" s="298"/>
      <c r="I52" s="151"/>
      <c r="J52" s="305"/>
      <c r="K52" s="146"/>
      <c r="L52" s="316"/>
      <c r="M52" s="146"/>
      <c r="N52" s="146"/>
      <c r="O52" s="146"/>
      <c r="P52" s="146"/>
      <c r="Q52" s="146"/>
      <c r="R52" s="433" t="s">
        <v>60</v>
      </c>
      <c r="S52" s="433" t="s">
        <v>61</v>
      </c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</row>
    <row r="53" spans="1:100" s="85" customFormat="1" ht="12.75" x14ac:dyDescent="0.2">
      <c r="A53" s="146"/>
      <c r="B53" s="273" t="s">
        <v>304</v>
      </c>
      <c r="C53" s="147"/>
      <c r="D53" s="283">
        <f>F53*G53*H53+J53</f>
        <v>0</v>
      </c>
      <c r="E53" s="146"/>
      <c r="F53" s="354"/>
      <c r="G53" s="299"/>
      <c r="H53" s="300"/>
      <c r="I53" s="162"/>
      <c r="J53" s="292"/>
      <c r="K53" s="146"/>
      <c r="L53" s="313"/>
      <c r="M53" s="146"/>
      <c r="N53" s="146"/>
      <c r="O53" s="146"/>
      <c r="P53" s="146"/>
      <c r="Q53" s="146"/>
      <c r="R53" s="433" t="s">
        <v>60</v>
      </c>
      <c r="S53" s="433" t="s">
        <v>61</v>
      </c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</row>
    <row r="54" spans="1:100" s="85" customFormat="1" ht="12.75" x14ac:dyDescent="0.2">
      <c r="A54" s="146"/>
      <c r="B54" s="273" t="s">
        <v>305</v>
      </c>
      <c r="C54" s="147"/>
      <c r="D54" s="283">
        <f>F54*G54*H54+J54</f>
        <v>0</v>
      </c>
      <c r="E54" s="146"/>
      <c r="F54" s="354"/>
      <c r="G54" s="299"/>
      <c r="H54" s="300"/>
      <c r="I54" s="162"/>
      <c r="J54" s="292"/>
      <c r="K54" s="146"/>
      <c r="L54" s="313"/>
      <c r="M54" s="146"/>
      <c r="N54" s="146"/>
      <c r="O54" s="146"/>
      <c r="P54" s="146"/>
      <c r="Q54" s="146"/>
      <c r="R54" s="433" t="s">
        <v>60</v>
      </c>
      <c r="S54" s="433" t="s">
        <v>61</v>
      </c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</row>
    <row r="55" spans="1:100" s="85" customFormat="1" ht="12.75" x14ac:dyDescent="0.2">
      <c r="A55" s="146"/>
      <c r="B55" s="273" t="s">
        <v>292</v>
      </c>
      <c r="C55" s="147"/>
      <c r="D55" s="283">
        <f>F55*G55*H55+J55</f>
        <v>0</v>
      </c>
      <c r="E55" s="146"/>
      <c r="F55" s="354"/>
      <c r="G55" s="299"/>
      <c r="H55" s="300"/>
      <c r="I55" s="162"/>
      <c r="J55" s="292"/>
      <c r="K55" s="146"/>
      <c r="L55" s="313"/>
      <c r="M55" s="146"/>
      <c r="N55" s="146"/>
      <c r="O55" s="146"/>
      <c r="P55" s="146"/>
      <c r="Q55" s="146"/>
      <c r="R55" s="433" t="s">
        <v>60</v>
      </c>
      <c r="S55" s="433" t="s">
        <v>61</v>
      </c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</row>
    <row r="56" spans="1:100" s="85" customFormat="1" ht="17.100000000000001" customHeight="1" x14ac:dyDescent="0.2">
      <c r="A56" s="146"/>
      <c r="B56" s="418" t="s">
        <v>186</v>
      </c>
      <c r="C56" s="147"/>
      <c r="D56" s="295">
        <f>D57+D58+D59</f>
        <v>0</v>
      </c>
      <c r="E56" s="146"/>
      <c r="F56" s="355"/>
      <c r="G56" s="301"/>
      <c r="H56" s="302"/>
      <c r="I56" s="162"/>
      <c r="J56" s="306"/>
      <c r="K56" s="146"/>
      <c r="L56" s="314"/>
      <c r="M56" s="146"/>
      <c r="N56" s="146"/>
      <c r="O56" s="146"/>
      <c r="P56" s="146"/>
      <c r="Q56" s="146"/>
      <c r="R56" s="433" t="s">
        <v>60</v>
      </c>
      <c r="S56" s="433" t="s">
        <v>61</v>
      </c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</row>
    <row r="57" spans="1:100" s="85" customFormat="1" ht="12.75" x14ac:dyDescent="0.2">
      <c r="A57" s="146"/>
      <c r="B57" s="273" t="s">
        <v>306</v>
      </c>
      <c r="C57" s="147"/>
      <c r="D57" s="283">
        <f>F57*G57*H57+J57</f>
        <v>0</v>
      </c>
      <c r="E57" s="146"/>
      <c r="F57" s="354"/>
      <c r="G57" s="299"/>
      <c r="H57" s="300"/>
      <c r="I57" s="162"/>
      <c r="J57" s="292"/>
      <c r="K57" s="146"/>
      <c r="L57" s="313"/>
      <c r="M57" s="146"/>
      <c r="N57" s="146"/>
      <c r="O57" s="146"/>
      <c r="P57" s="146"/>
      <c r="Q57" s="146"/>
      <c r="R57" s="433" t="s">
        <v>60</v>
      </c>
      <c r="S57" s="433" t="s">
        <v>61</v>
      </c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</row>
    <row r="58" spans="1:100" s="85" customFormat="1" ht="12.75" x14ac:dyDescent="0.2">
      <c r="A58" s="146"/>
      <c r="B58" s="273" t="s">
        <v>307</v>
      </c>
      <c r="C58" s="147"/>
      <c r="D58" s="283">
        <f>F58*G58*H58+J58</f>
        <v>0</v>
      </c>
      <c r="E58" s="146"/>
      <c r="F58" s="354"/>
      <c r="G58" s="299"/>
      <c r="H58" s="300"/>
      <c r="I58" s="162"/>
      <c r="J58" s="292"/>
      <c r="K58" s="146"/>
      <c r="L58" s="313"/>
      <c r="M58" s="146"/>
      <c r="N58" s="146"/>
      <c r="O58" s="146"/>
      <c r="P58" s="146"/>
      <c r="Q58" s="146"/>
      <c r="R58" s="433" t="s">
        <v>60</v>
      </c>
      <c r="S58" s="433" t="s">
        <v>61</v>
      </c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</row>
    <row r="59" spans="1:100" s="85" customFormat="1" ht="13.5" thickBot="1" x14ac:dyDescent="0.25">
      <c r="A59" s="146"/>
      <c r="B59" s="275" t="s">
        <v>293</v>
      </c>
      <c r="C59" s="147"/>
      <c r="D59" s="284">
        <f>F59*G59*H59+J59</f>
        <v>0</v>
      </c>
      <c r="E59" s="146"/>
      <c r="F59" s="356"/>
      <c r="G59" s="303"/>
      <c r="H59" s="304"/>
      <c r="I59" s="162"/>
      <c r="J59" s="293"/>
      <c r="K59" s="146"/>
      <c r="L59" s="315"/>
      <c r="M59" s="146"/>
      <c r="N59" s="146"/>
      <c r="O59" s="146"/>
      <c r="P59" s="146"/>
      <c r="Q59" s="146"/>
      <c r="R59" s="433" t="s">
        <v>60</v>
      </c>
      <c r="S59" s="433" t="s">
        <v>61</v>
      </c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</row>
    <row r="60" spans="1:100" s="524" customFormat="1" ht="17.100000000000001" customHeight="1" thickBot="1" x14ac:dyDescent="0.25">
      <c r="A60" s="518"/>
      <c r="B60" s="520"/>
      <c r="C60" s="518"/>
      <c r="D60" s="521"/>
      <c r="E60" s="518"/>
      <c r="F60" s="518"/>
      <c r="G60" s="518"/>
      <c r="H60" s="519"/>
      <c r="I60" s="151"/>
      <c r="J60" s="522"/>
      <c r="K60" s="518"/>
      <c r="L60" s="523"/>
      <c r="M60" s="518"/>
      <c r="N60" s="518"/>
      <c r="O60" s="518"/>
      <c r="P60" s="518"/>
      <c r="Q60" s="518"/>
      <c r="R60" s="433" t="s">
        <v>60</v>
      </c>
      <c r="S60" s="433" t="s">
        <v>61</v>
      </c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18"/>
      <c r="BG60" s="518"/>
      <c r="BH60" s="518"/>
      <c r="BI60" s="518"/>
      <c r="BJ60" s="518"/>
      <c r="BK60" s="518"/>
      <c r="BL60" s="518"/>
      <c r="BM60" s="518"/>
      <c r="BN60" s="518"/>
      <c r="BO60" s="518"/>
      <c r="BP60" s="518"/>
      <c r="BQ60" s="518"/>
      <c r="BR60" s="518"/>
      <c r="BS60" s="518"/>
      <c r="BT60" s="518"/>
      <c r="BU60" s="518"/>
      <c r="BV60" s="518"/>
      <c r="BW60" s="518"/>
      <c r="BX60" s="518"/>
      <c r="BY60" s="518"/>
      <c r="BZ60" s="518"/>
      <c r="CA60" s="518"/>
      <c r="CB60" s="518"/>
      <c r="CC60" s="518"/>
      <c r="CD60" s="518"/>
      <c r="CE60" s="518"/>
      <c r="CF60" s="518"/>
      <c r="CG60" s="518"/>
      <c r="CH60" s="518"/>
      <c r="CI60" s="518"/>
      <c r="CJ60" s="518"/>
      <c r="CK60" s="518"/>
      <c r="CL60" s="518"/>
      <c r="CM60" s="518"/>
      <c r="CN60" s="518"/>
      <c r="CO60" s="518"/>
      <c r="CP60" s="518"/>
      <c r="CQ60" s="518"/>
      <c r="CR60" s="518"/>
      <c r="CS60" s="518"/>
      <c r="CT60" s="518"/>
      <c r="CU60" s="518"/>
      <c r="CV60" s="518"/>
    </row>
    <row r="61" spans="1:100" s="85" customFormat="1" ht="30" customHeight="1" thickBot="1" x14ac:dyDescent="0.25">
      <c r="A61" s="146"/>
      <c r="B61" s="414" t="s">
        <v>190</v>
      </c>
      <c r="C61" s="150"/>
      <c r="D61" s="535" t="s">
        <v>67</v>
      </c>
      <c r="E61" s="146"/>
      <c r="F61" s="530" t="s">
        <v>302</v>
      </c>
      <c r="G61" s="530" t="s">
        <v>191</v>
      </c>
      <c r="H61" s="532" t="s">
        <v>192</v>
      </c>
      <c r="I61" s="159"/>
      <c r="J61" s="531" t="s">
        <v>173</v>
      </c>
      <c r="K61" s="154"/>
      <c r="L61" s="533" t="s">
        <v>23</v>
      </c>
      <c r="M61" s="146"/>
      <c r="N61" s="146"/>
      <c r="O61" s="146"/>
      <c r="P61" s="146"/>
      <c r="Q61" s="146"/>
      <c r="R61" s="433" t="s">
        <v>60</v>
      </c>
      <c r="S61" s="433" t="s">
        <v>61</v>
      </c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</row>
    <row r="62" spans="1:100" s="85" customFormat="1" ht="17.100000000000001" customHeight="1" thickBot="1" x14ac:dyDescent="0.25">
      <c r="A62" s="146"/>
      <c r="B62" s="421" t="s">
        <v>148</v>
      </c>
      <c r="C62" s="150"/>
      <c r="D62" s="238">
        <f>D63+D67</f>
        <v>0</v>
      </c>
      <c r="E62" s="146"/>
      <c r="F62" s="173"/>
      <c r="G62" s="152"/>
      <c r="H62" s="155"/>
      <c r="I62" s="157"/>
      <c r="J62" s="156"/>
      <c r="K62" s="153"/>
      <c r="L62" s="156"/>
      <c r="M62" s="146"/>
      <c r="N62" s="146"/>
      <c r="O62" s="146"/>
      <c r="P62" s="146"/>
      <c r="Q62" s="146"/>
      <c r="R62" s="433" t="s">
        <v>60</v>
      </c>
      <c r="S62" s="433" t="s">
        <v>61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s="92" customFormat="1" ht="17.100000000000001" customHeight="1" x14ac:dyDescent="0.2">
      <c r="A63" s="160"/>
      <c r="B63" s="417" t="s">
        <v>185</v>
      </c>
      <c r="C63" s="161"/>
      <c r="D63" s="294">
        <f>D64+D65+D66</f>
        <v>0</v>
      </c>
      <c r="E63" s="160"/>
      <c r="F63" s="296"/>
      <c r="G63" s="297"/>
      <c r="H63" s="298"/>
      <c r="I63" s="162"/>
      <c r="J63" s="305"/>
      <c r="K63" s="160"/>
      <c r="L63" s="316"/>
      <c r="M63" s="160"/>
      <c r="N63" s="160"/>
      <c r="O63" s="160"/>
      <c r="P63" s="160"/>
      <c r="Q63" s="160"/>
      <c r="R63" s="433" t="s">
        <v>60</v>
      </c>
      <c r="S63" s="433" t="s">
        <v>61</v>
      </c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</row>
    <row r="64" spans="1:100" s="92" customFormat="1" ht="12.75" x14ac:dyDescent="0.2">
      <c r="A64" s="160"/>
      <c r="B64" s="273" t="s">
        <v>304</v>
      </c>
      <c r="C64" s="161"/>
      <c r="D64" s="283">
        <f>F64*G64*H64+J64</f>
        <v>0</v>
      </c>
      <c r="E64" s="160"/>
      <c r="F64" s="354"/>
      <c r="G64" s="299"/>
      <c r="H64" s="300"/>
      <c r="I64" s="162"/>
      <c r="J64" s="292"/>
      <c r="K64" s="160"/>
      <c r="L64" s="313"/>
      <c r="M64" s="160"/>
      <c r="N64" s="160"/>
      <c r="O64" s="160"/>
      <c r="P64" s="160"/>
      <c r="Q64" s="160"/>
      <c r="R64" s="433" t="s">
        <v>60</v>
      </c>
      <c r="S64" s="433" t="s">
        <v>61</v>
      </c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</row>
    <row r="65" spans="1:100" s="92" customFormat="1" ht="12.75" x14ac:dyDescent="0.2">
      <c r="A65" s="160"/>
      <c r="B65" s="273" t="s">
        <v>305</v>
      </c>
      <c r="C65" s="161"/>
      <c r="D65" s="283">
        <f>F65*G65*H65+J65</f>
        <v>0</v>
      </c>
      <c r="E65" s="160"/>
      <c r="F65" s="354"/>
      <c r="G65" s="299"/>
      <c r="H65" s="300"/>
      <c r="I65" s="162"/>
      <c r="J65" s="292"/>
      <c r="K65" s="160"/>
      <c r="L65" s="313"/>
      <c r="M65" s="160"/>
      <c r="N65" s="160"/>
      <c r="O65" s="160"/>
      <c r="P65" s="160"/>
      <c r="Q65" s="160"/>
      <c r="R65" s="433" t="s">
        <v>60</v>
      </c>
      <c r="S65" s="433" t="s">
        <v>61</v>
      </c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</row>
    <row r="66" spans="1:100" s="92" customFormat="1" ht="12.75" x14ac:dyDescent="0.2">
      <c r="A66" s="160"/>
      <c r="B66" s="273" t="s">
        <v>292</v>
      </c>
      <c r="C66" s="161"/>
      <c r="D66" s="283">
        <f>F66*G66*H66+J66</f>
        <v>0</v>
      </c>
      <c r="E66" s="160"/>
      <c r="F66" s="354"/>
      <c r="G66" s="299"/>
      <c r="H66" s="300"/>
      <c r="I66" s="162"/>
      <c r="J66" s="292"/>
      <c r="K66" s="160"/>
      <c r="L66" s="313"/>
      <c r="M66" s="160"/>
      <c r="N66" s="160"/>
      <c r="O66" s="160"/>
      <c r="P66" s="160"/>
      <c r="Q66" s="160"/>
      <c r="R66" s="433" t="s">
        <v>60</v>
      </c>
      <c r="S66" s="433" t="s">
        <v>61</v>
      </c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</row>
    <row r="67" spans="1:100" s="92" customFormat="1" ht="17.100000000000001" customHeight="1" x14ac:dyDescent="0.2">
      <c r="A67" s="160"/>
      <c r="B67" s="418" t="s">
        <v>186</v>
      </c>
      <c r="C67" s="161"/>
      <c r="D67" s="295">
        <f>D68+D69+D70</f>
        <v>0</v>
      </c>
      <c r="E67" s="160"/>
      <c r="F67" s="355"/>
      <c r="G67" s="301"/>
      <c r="H67" s="302"/>
      <c r="I67" s="162"/>
      <c r="J67" s="306"/>
      <c r="K67" s="160"/>
      <c r="L67" s="314"/>
      <c r="M67" s="160"/>
      <c r="N67" s="160"/>
      <c r="O67" s="160"/>
      <c r="P67" s="160"/>
      <c r="Q67" s="160"/>
      <c r="R67" s="433" t="s">
        <v>60</v>
      </c>
      <c r="S67" s="433" t="s">
        <v>61</v>
      </c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s="92" customFormat="1" ht="12.75" x14ac:dyDescent="0.2">
      <c r="A68" s="160"/>
      <c r="B68" s="273" t="s">
        <v>306</v>
      </c>
      <c r="C68" s="161"/>
      <c r="D68" s="283">
        <f>F68*G68*H68+J68</f>
        <v>0</v>
      </c>
      <c r="E68" s="160"/>
      <c r="F68" s="354"/>
      <c r="G68" s="299"/>
      <c r="H68" s="300"/>
      <c r="I68" s="162"/>
      <c r="J68" s="292"/>
      <c r="K68" s="160"/>
      <c r="L68" s="313"/>
      <c r="M68" s="160"/>
      <c r="N68" s="160"/>
      <c r="O68" s="160"/>
      <c r="P68" s="160"/>
      <c r="Q68" s="160"/>
      <c r="R68" s="433" t="s">
        <v>60</v>
      </c>
      <c r="S68" s="433" t="s">
        <v>61</v>
      </c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</row>
    <row r="69" spans="1:100" s="92" customFormat="1" ht="12.75" x14ac:dyDescent="0.2">
      <c r="A69" s="160"/>
      <c r="B69" s="273" t="s">
        <v>307</v>
      </c>
      <c r="C69" s="161"/>
      <c r="D69" s="283">
        <f>F69*G69*H69+J69</f>
        <v>0</v>
      </c>
      <c r="E69" s="160"/>
      <c r="F69" s="354"/>
      <c r="G69" s="299"/>
      <c r="H69" s="300"/>
      <c r="I69" s="162"/>
      <c r="J69" s="292"/>
      <c r="K69" s="160"/>
      <c r="L69" s="313"/>
      <c r="M69" s="160"/>
      <c r="N69" s="160"/>
      <c r="O69" s="160"/>
      <c r="P69" s="160"/>
      <c r="Q69" s="160"/>
      <c r="R69" s="433" t="s">
        <v>60</v>
      </c>
      <c r="S69" s="433" t="s">
        <v>61</v>
      </c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</row>
    <row r="70" spans="1:100" s="92" customFormat="1" ht="13.5" thickBot="1" x14ac:dyDescent="0.25">
      <c r="A70" s="160"/>
      <c r="B70" s="275" t="s">
        <v>293</v>
      </c>
      <c r="C70" s="161"/>
      <c r="D70" s="284">
        <f>F70*G70*H70+J70</f>
        <v>0</v>
      </c>
      <c r="E70" s="160"/>
      <c r="F70" s="356"/>
      <c r="G70" s="303"/>
      <c r="H70" s="304"/>
      <c r="I70" s="162"/>
      <c r="J70" s="293"/>
      <c r="K70" s="160"/>
      <c r="L70" s="315"/>
      <c r="M70" s="160"/>
      <c r="N70" s="160"/>
      <c r="O70" s="160"/>
      <c r="P70" s="160"/>
      <c r="Q70" s="160"/>
      <c r="R70" s="433" t="s">
        <v>60</v>
      </c>
      <c r="S70" s="433" t="s">
        <v>61</v>
      </c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</row>
    <row r="71" spans="1:100" s="85" customFormat="1" ht="17.100000000000001" customHeight="1" thickBot="1" x14ac:dyDescent="0.25">
      <c r="A71" s="146"/>
      <c r="B71" s="415"/>
      <c r="C71" s="150"/>
      <c r="D71" s="174"/>
      <c r="E71" s="146"/>
      <c r="F71" s="146"/>
      <c r="G71" s="146"/>
      <c r="H71" s="93"/>
      <c r="I71" s="151"/>
      <c r="J71" s="148"/>
      <c r="K71" s="146"/>
      <c r="L71" s="149"/>
      <c r="M71" s="146"/>
      <c r="N71" s="146"/>
      <c r="O71" s="146"/>
      <c r="P71" s="146"/>
      <c r="Q71" s="146"/>
      <c r="R71" s="433" t="s">
        <v>60</v>
      </c>
      <c r="S71" s="433" t="s">
        <v>61</v>
      </c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</row>
    <row r="72" spans="1:100" s="85" customFormat="1" ht="39" customHeight="1" thickBot="1" x14ac:dyDescent="0.25">
      <c r="A72" s="146"/>
      <c r="B72" s="414" t="s">
        <v>193</v>
      </c>
      <c r="C72" s="150"/>
      <c r="D72" s="534" t="s">
        <v>67</v>
      </c>
      <c r="E72" s="146"/>
      <c r="F72" s="530" t="s">
        <v>302</v>
      </c>
      <c r="G72" s="530" t="s">
        <v>194</v>
      </c>
      <c r="H72" s="532" t="s">
        <v>195</v>
      </c>
      <c r="I72" s="151"/>
      <c r="J72" s="531" t="s">
        <v>173</v>
      </c>
      <c r="K72" s="146"/>
      <c r="L72" s="533" t="s">
        <v>23</v>
      </c>
      <c r="M72" s="146"/>
      <c r="N72" s="146"/>
      <c r="O72" s="146"/>
      <c r="P72" s="146"/>
      <c r="Q72" s="146"/>
      <c r="R72" s="433" t="s">
        <v>60</v>
      </c>
      <c r="S72" s="433" t="s">
        <v>61</v>
      </c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</row>
    <row r="73" spans="1:100" s="85" customFormat="1" ht="17.100000000000001" customHeight="1" thickBot="1" x14ac:dyDescent="0.25">
      <c r="A73" s="146"/>
      <c r="B73" s="421" t="s">
        <v>148</v>
      </c>
      <c r="C73" s="150"/>
      <c r="D73" s="240">
        <f>SUM(D74:D81)</f>
        <v>0</v>
      </c>
      <c r="E73" s="146"/>
      <c r="F73" s="173"/>
      <c r="G73" s="152"/>
      <c r="H73" s="155"/>
      <c r="I73" s="157"/>
      <c r="J73" s="156"/>
      <c r="K73" s="153"/>
      <c r="L73" s="156"/>
      <c r="M73" s="146"/>
      <c r="N73" s="146"/>
      <c r="O73" s="146"/>
      <c r="P73" s="146"/>
      <c r="Q73" s="146"/>
      <c r="R73" s="433" t="s">
        <v>60</v>
      </c>
      <c r="S73" s="433" t="s">
        <v>61</v>
      </c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</row>
    <row r="74" spans="1:100" s="85" customFormat="1" ht="12.75" x14ac:dyDescent="0.2">
      <c r="A74" s="146"/>
      <c r="B74" s="416" t="s">
        <v>196</v>
      </c>
      <c r="C74" s="146"/>
      <c r="D74" s="282">
        <f>F74*G74*H74+J74</f>
        <v>0</v>
      </c>
      <c r="E74" s="146"/>
      <c r="F74" s="357"/>
      <c r="G74" s="307"/>
      <c r="H74" s="308"/>
      <c r="I74" s="527"/>
      <c r="J74" s="291"/>
      <c r="K74" s="146"/>
      <c r="L74" s="330"/>
      <c r="M74" s="146"/>
      <c r="N74" s="146"/>
      <c r="O74" s="146"/>
      <c r="P74" s="146"/>
      <c r="Q74" s="146"/>
      <c r="R74" s="433" t="s">
        <v>60</v>
      </c>
      <c r="S74" s="433" t="s">
        <v>61</v>
      </c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</row>
    <row r="75" spans="1:100" s="85" customFormat="1" ht="12.75" x14ac:dyDescent="0.2">
      <c r="A75" s="146"/>
      <c r="B75" s="273" t="s">
        <v>197</v>
      </c>
      <c r="C75" s="163"/>
      <c r="D75" s="283">
        <f t="shared" ref="D75:D81" si="1">F75*G75*H75+J75</f>
        <v>0</v>
      </c>
      <c r="E75" s="163"/>
      <c r="F75" s="354"/>
      <c r="G75" s="299"/>
      <c r="H75" s="300"/>
      <c r="I75" s="527"/>
      <c r="J75" s="292"/>
      <c r="K75" s="146"/>
      <c r="L75" s="313"/>
      <c r="M75" s="146"/>
      <c r="N75" s="146"/>
      <c r="O75" s="146"/>
      <c r="P75" s="146"/>
      <c r="Q75" s="146"/>
      <c r="R75" s="433" t="s">
        <v>60</v>
      </c>
      <c r="S75" s="433" t="s">
        <v>61</v>
      </c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</row>
    <row r="76" spans="1:100" s="85" customFormat="1" ht="12.75" x14ac:dyDescent="0.2">
      <c r="A76" s="146"/>
      <c r="B76" s="273" t="s">
        <v>198</v>
      </c>
      <c r="C76" s="163"/>
      <c r="D76" s="283">
        <f t="shared" si="1"/>
        <v>0</v>
      </c>
      <c r="E76" s="163"/>
      <c r="F76" s="354"/>
      <c r="G76" s="299"/>
      <c r="H76" s="300"/>
      <c r="I76" s="527"/>
      <c r="J76" s="292"/>
      <c r="K76" s="146"/>
      <c r="L76" s="313"/>
      <c r="M76" s="146"/>
      <c r="N76" s="146"/>
      <c r="O76" s="146"/>
      <c r="P76" s="146"/>
      <c r="Q76" s="146"/>
      <c r="R76" s="433" t="s">
        <v>60</v>
      </c>
      <c r="S76" s="433" t="s">
        <v>61</v>
      </c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</row>
    <row r="77" spans="1:100" s="85" customFormat="1" ht="12.75" x14ac:dyDescent="0.2">
      <c r="A77" s="146"/>
      <c r="B77" s="273" t="s">
        <v>199</v>
      </c>
      <c r="C77" s="163"/>
      <c r="D77" s="283">
        <f t="shared" si="1"/>
        <v>0</v>
      </c>
      <c r="E77" s="163"/>
      <c r="F77" s="354"/>
      <c r="G77" s="299"/>
      <c r="H77" s="300"/>
      <c r="I77" s="527"/>
      <c r="J77" s="292"/>
      <c r="K77" s="146"/>
      <c r="L77" s="313"/>
      <c r="M77" s="146"/>
      <c r="N77" s="146"/>
      <c r="O77" s="146"/>
      <c r="P77" s="146"/>
      <c r="Q77" s="146"/>
      <c r="R77" s="433" t="s">
        <v>60</v>
      </c>
      <c r="S77" s="433" t="s">
        <v>61</v>
      </c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</row>
    <row r="78" spans="1:100" s="85" customFormat="1" ht="12.75" x14ac:dyDescent="0.2">
      <c r="A78" s="146"/>
      <c r="B78" s="273" t="s">
        <v>200</v>
      </c>
      <c r="C78" s="163"/>
      <c r="D78" s="283">
        <f t="shared" si="1"/>
        <v>0</v>
      </c>
      <c r="E78" s="163"/>
      <c r="F78" s="354"/>
      <c r="G78" s="299"/>
      <c r="H78" s="300"/>
      <c r="I78" s="527"/>
      <c r="J78" s="292"/>
      <c r="K78" s="146"/>
      <c r="L78" s="313"/>
      <c r="M78" s="146"/>
      <c r="N78" s="146"/>
      <c r="O78" s="146"/>
      <c r="P78" s="146"/>
      <c r="Q78" s="146"/>
      <c r="R78" s="433" t="s">
        <v>60</v>
      </c>
      <c r="S78" s="433" t="s">
        <v>61</v>
      </c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</row>
    <row r="79" spans="1:100" s="85" customFormat="1" ht="12.75" x14ac:dyDescent="0.2">
      <c r="A79" s="146"/>
      <c r="B79" s="273" t="s">
        <v>201</v>
      </c>
      <c r="C79" s="163"/>
      <c r="D79" s="283">
        <f t="shared" si="1"/>
        <v>0</v>
      </c>
      <c r="E79" s="163"/>
      <c r="F79" s="354"/>
      <c r="G79" s="299"/>
      <c r="H79" s="300"/>
      <c r="I79" s="527"/>
      <c r="J79" s="292"/>
      <c r="K79" s="146"/>
      <c r="L79" s="313"/>
      <c r="M79" s="146"/>
      <c r="N79" s="146"/>
      <c r="O79" s="146"/>
      <c r="P79" s="146"/>
      <c r="Q79" s="146"/>
      <c r="R79" s="433" t="s">
        <v>60</v>
      </c>
      <c r="S79" s="433" t="s">
        <v>61</v>
      </c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</row>
    <row r="80" spans="1:100" s="85" customFormat="1" ht="12.75" x14ac:dyDescent="0.2">
      <c r="A80" s="146"/>
      <c r="B80" s="273" t="s">
        <v>202</v>
      </c>
      <c r="C80" s="163"/>
      <c r="D80" s="283">
        <f t="shared" si="1"/>
        <v>0</v>
      </c>
      <c r="E80" s="163"/>
      <c r="F80" s="354"/>
      <c r="G80" s="299"/>
      <c r="H80" s="300"/>
      <c r="I80" s="527"/>
      <c r="J80" s="292"/>
      <c r="K80" s="146"/>
      <c r="L80" s="313"/>
      <c r="M80" s="146"/>
      <c r="N80" s="146"/>
      <c r="O80" s="146"/>
      <c r="P80" s="146"/>
      <c r="Q80" s="146"/>
      <c r="R80" s="433" t="s">
        <v>60</v>
      </c>
      <c r="S80" s="433" t="s">
        <v>61</v>
      </c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</row>
    <row r="81" spans="1:100" s="85" customFormat="1" ht="13.5" thickBot="1" x14ac:dyDescent="0.25">
      <c r="A81" s="146"/>
      <c r="B81" s="275" t="s">
        <v>203</v>
      </c>
      <c r="C81" s="147"/>
      <c r="D81" s="284">
        <f t="shared" si="1"/>
        <v>0</v>
      </c>
      <c r="E81" s="146"/>
      <c r="F81" s="356"/>
      <c r="G81" s="303"/>
      <c r="H81" s="304"/>
      <c r="I81" s="527"/>
      <c r="J81" s="293"/>
      <c r="K81" s="146"/>
      <c r="L81" s="315"/>
      <c r="M81" s="146"/>
      <c r="N81" s="146"/>
      <c r="O81" s="146"/>
      <c r="P81" s="146"/>
      <c r="Q81" s="146"/>
      <c r="R81" s="433" t="s">
        <v>60</v>
      </c>
      <c r="S81" s="433" t="s">
        <v>61</v>
      </c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</row>
    <row r="82" spans="1:100" s="85" customFormat="1" ht="17.100000000000001" customHeight="1" thickBot="1" x14ac:dyDescent="0.25">
      <c r="A82" s="146"/>
      <c r="B82" s="415"/>
      <c r="C82" s="150"/>
      <c r="D82" s="146"/>
      <c r="E82" s="146"/>
      <c r="F82" s="146"/>
      <c r="G82" s="146"/>
      <c r="H82" s="103"/>
      <c r="I82" s="151"/>
      <c r="J82" s="148"/>
      <c r="K82" s="146"/>
      <c r="L82" s="149"/>
      <c r="M82" s="146"/>
      <c r="N82" s="146"/>
      <c r="O82" s="146"/>
      <c r="P82" s="146"/>
      <c r="Q82" s="146"/>
      <c r="R82" s="433" t="s">
        <v>60</v>
      </c>
      <c r="S82" s="433" t="s">
        <v>61</v>
      </c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</row>
    <row r="83" spans="1:100" s="85" customFormat="1" ht="30" customHeight="1" thickBot="1" x14ac:dyDescent="0.25">
      <c r="A83" s="146"/>
      <c r="B83" s="414" t="s">
        <v>204</v>
      </c>
      <c r="C83" s="150"/>
      <c r="D83" s="528" t="s">
        <v>67</v>
      </c>
      <c r="E83" s="146"/>
      <c r="F83" s="530" t="s">
        <v>302</v>
      </c>
      <c r="G83" s="530" t="s">
        <v>351</v>
      </c>
      <c r="H83" s="103"/>
      <c r="I83" s="151"/>
      <c r="J83" s="531" t="s">
        <v>173</v>
      </c>
      <c r="K83" s="154"/>
      <c r="L83" s="533" t="s">
        <v>205</v>
      </c>
      <c r="M83" s="146"/>
      <c r="N83" s="146"/>
      <c r="O83" s="146"/>
      <c r="P83" s="146"/>
      <c r="Q83" s="146"/>
      <c r="R83" s="433" t="s">
        <v>60</v>
      </c>
      <c r="S83" s="433" t="s">
        <v>61</v>
      </c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</row>
    <row r="84" spans="1:100" s="85" customFormat="1" ht="17.100000000000001" customHeight="1" thickBot="1" x14ac:dyDescent="0.25">
      <c r="A84" s="146"/>
      <c r="B84" s="421" t="s">
        <v>148</v>
      </c>
      <c r="C84" s="150"/>
      <c r="D84" s="238">
        <f>SUM(D85:D86)+J85+J86</f>
        <v>0</v>
      </c>
      <c r="E84" s="146"/>
      <c r="F84" s="173"/>
      <c r="G84" s="152"/>
      <c r="H84" s="106"/>
      <c r="I84" s="157"/>
      <c r="J84" s="156"/>
      <c r="K84" s="153"/>
      <c r="L84" s="156"/>
      <c r="M84" s="146"/>
      <c r="N84" s="146"/>
      <c r="O84" s="146"/>
      <c r="P84" s="146"/>
      <c r="Q84" s="146"/>
      <c r="R84" s="433" t="s">
        <v>60</v>
      </c>
      <c r="S84" s="433" t="s">
        <v>61</v>
      </c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</row>
    <row r="85" spans="1:100" s="85" customFormat="1" ht="12.75" x14ac:dyDescent="0.2">
      <c r="A85" s="146"/>
      <c r="B85" s="416" t="s">
        <v>206</v>
      </c>
      <c r="C85" s="146"/>
      <c r="D85" s="311"/>
      <c r="E85" s="146"/>
      <c r="F85" s="357"/>
      <c r="G85" s="309" t="str">
        <f>IF(AND(D85&gt;0,F85&gt;0),D85/F85,"")</f>
        <v/>
      </c>
      <c r="H85" s="103"/>
      <c r="I85" s="162"/>
      <c r="J85" s="291"/>
      <c r="K85" s="146"/>
      <c r="L85" s="330"/>
      <c r="M85" s="146"/>
      <c r="N85" s="146"/>
      <c r="O85" s="146"/>
      <c r="P85" s="146"/>
      <c r="Q85" s="146"/>
      <c r="R85" s="433" t="s">
        <v>60</v>
      </c>
      <c r="S85" s="433" t="s">
        <v>61</v>
      </c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</row>
    <row r="86" spans="1:100" s="85" customFormat="1" ht="13.5" thickBot="1" x14ac:dyDescent="0.25">
      <c r="A86" s="146"/>
      <c r="B86" s="275" t="s">
        <v>207</v>
      </c>
      <c r="C86" s="147"/>
      <c r="D86" s="312"/>
      <c r="E86" s="146"/>
      <c r="F86" s="356"/>
      <c r="G86" s="310" t="str">
        <f>IF(AND(D86&gt;0,F86&gt;0),D86/F86,"")</f>
        <v/>
      </c>
      <c r="H86" s="93"/>
      <c r="I86" s="162"/>
      <c r="J86" s="293"/>
      <c r="K86" s="146"/>
      <c r="L86" s="315"/>
      <c r="M86" s="146"/>
      <c r="N86" s="146"/>
      <c r="O86" s="146"/>
      <c r="P86" s="146"/>
      <c r="Q86" s="146"/>
      <c r="R86" s="433" t="s">
        <v>60</v>
      </c>
      <c r="S86" s="433" t="s">
        <v>61</v>
      </c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</row>
    <row r="87" spans="1:100" s="85" customFormat="1" ht="17.100000000000001" customHeight="1" thickBot="1" x14ac:dyDescent="0.25">
      <c r="A87" s="146"/>
      <c r="B87" s="415"/>
      <c r="C87" s="150"/>
      <c r="D87" s="164"/>
      <c r="E87" s="146"/>
      <c r="F87" s="146"/>
      <c r="G87" s="146"/>
      <c r="H87" s="103"/>
      <c r="I87" s="151"/>
      <c r="J87" s="148"/>
      <c r="K87" s="146"/>
      <c r="L87" s="149"/>
      <c r="M87" s="146"/>
      <c r="N87" s="146"/>
      <c r="O87" s="146"/>
      <c r="P87" s="146"/>
      <c r="Q87" s="146"/>
      <c r="R87" s="433" t="s">
        <v>60</v>
      </c>
      <c r="S87" s="433" t="s">
        <v>61</v>
      </c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</row>
    <row r="88" spans="1:100" s="85" customFormat="1" ht="30" customHeight="1" thickBot="1" x14ac:dyDescent="0.25">
      <c r="A88" s="146"/>
      <c r="B88" s="414" t="s">
        <v>208</v>
      </c>
      <c r="C88" s="150"/>
      <c r="D88" s="536" t="s">
        <v>67</v>
      </c>
      <c r="E88" s="146"/>
      <c r="F88" s="530" t="s">
        <v>302</v>
      </c>
      <c r="G88" s="530" t="s">
        <v>351</v>
      </c>
      <c r="H88" s="519"/>
      <c r="I88" s="151"/>
      <c r="J88" s="531" t="s">
        <v>173</v>
      </c>
      <c r="K88" s="146"/>
      <c r="L88" s="533" t="s">
        <v>205</v>
      </c>
      <c r="M88" s="146"/>
      <c r="N88" s="146"/>
      <c r="O88" s="146"/>
      <c r="P88" s="146"/>
      <c r="Q88" s="146"/>
      <c r="R88" s="433" t="s">
        <v>60</v>
      </c>
      <c r="S88" s="433" t="s">
        <v>61</v>
      </c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</row>
    <row r="89" spans="1:100" s="85" customFormat="1" ht="17.100000000000001" customHeight="1" thickBot="1" x14ac:dyDescent="0.25">
      <c r="A89" s="146"/>
      <c r="B89" s="421" t="s">
        <v>148</v>
      </c>
      <c r="C89" s="150"/>
      <c r="D89" s="238">
        <f>SUM(D90:D91)+J90+J91</f>
        <v>0</v>
      </c>
      <c r="E89" s="146"/>
      <c r="F89" s="173"/>
      <c r="G89" s="152"/>
      <c r="H89" s="525"/>
      <c r="I89" s="157"/>
      <c r="J89" s="156"/>
      <c r="K89" s="153"/>
      <c r="L89" s="156"/>
      <c r="M89" s="146"/>
      <c r="N89" s="146"/>
      <c r="O89" s="146"/>
      <c r="P89" s="146"/>
      <c r="Q89" s="146"/>
      <c r="R89" s="433" t="s">
        <v>60</v>
      </c>
      <c r="S89" s="433" t="s">
        <v>61</v>
      </c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</row>
    <row r="90" spans="1:100" s="85" customFormat="1" ht="12.75" x14ac:dyDescent="0.2">
      <c r="A90" s="146"/>
      <c r="B90" s="416" t="s">
        <v>209</v>
      </c>
      <c r="C90" s="146"/>
      <c r="D90" s="311"/>
      <c r="E90" s="146"/>
      <c r="F90" s="357"/>
      <c r="G90" s="309" t="str">
        <f t="shared" ref="G90:G91" si="2">IF(AND(D90&gt;0,F90&gt;0),D90/F90,"")</f>
        <v/>
      </c>
      <c r="H90" s="93"/>
      <c r="I90" s="162"/>
      <c r="J90" s="291"/>
      <c r="K90" s="146"/>
      <c r="L90" s="330"/>
      <c r="M90" s="146"/>
      <c r="N90" s="146"/>
      <c r="O90" s="146"/>
      <c r="P90" s="146"/>
      <c r="Q90" s="146"/>
      <c r="R90" s="433" t="s">
        <v>60</v>
      </c>
      <c r="S90" s="433" t="s">
        <v>61</v>
      </c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</row>
    <row r="91" spans="1:100" s="85" customFormat="1" ht="13.5" thickBot="1" x14ac:dyDescent="0.25">
      <c r="A91" s="146"/>
      <c r="B91" s="275" t="s">
        <v>210</v>
      </c>
      <c r="C91" s="147"/>
      <c r="D91" s="312"/>
      <c r="E91" s="146"/>
      <c r="F91" s="356"/>
      <c r="G91" s="310" t="str">
        <f t="shared" si="2"/>
        <v/>
      </c>
      <c r="H91" s="93"/>
      <c r="I91" s="162"/>
      <c r="J91" s="293"/>
      <c r="K91" s="146"/>
      <c r="L91" s="315"/>
      <c r="M91" s="146"/>
      <c r="N91" s="146"/>
      <c r="O91" s="146"/>
      <c r="P91" s="146"/>
      <c r="Q91" s="146"/>
      <c r="R91" s="433" t="s">
        <v>60</v>
      </c>
      <c r="S91" s="433" t="s">
        <v>61</v>
      </c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</row>
    <row r="92" spans="1:100" s="95" customFormat="1" ht="17.25" customHeight="1" thickBot="1" x14ac:dyDescent="0.25">
      <c r="B92" s="422"/>
      <c r="C92" s="165"/>
      <c r="D92" s="166"/>
      <c r="E92" s="165"/>
      <c r="F92" s="165"/>
      <c r="G92" s="165"/>
      <c r="H92" s="94"/>
      <c r="I92" s="151"/>
      <c r="J92" s="167"/>
      <c r="K92" s="165"/>
      <c r="L92" s="168"/>
      <c r="M92" s="165"/>
      <c r="N92" s="165"/>
      <c r="R92" s="433" t="s">
        <v>60</v>
      </c>
      <c r="S92" s="433" t="s">
        <v>61</v>
      </c>
    </row>
    <row r="93" spans="1:100" s="85" customFormat="1" ht="30" customHeight="1" thickBot="1" x14ac:dyDescent="0.25">
      <c r="A93" s="146"/>
      <c r="B93" s="414" t="s">
        <v>211</v>
      </c>
      <c r="C93" s="150"/>
      <c r="D93" s="536" t="s">
        <v>67</v>
      </c>
      <c r="E93" s="146"/>
      <c r="F93" s="530" t="s">
        <v>302</v>
      </c>
      <c r="G93" s="530" t="s">
        <v>351</v>
      </c>
      <c r="H93" s="103"/>
      <c r="I93" s="151"/>
      <c r="J93" s="531" t="s">
        <v>173</v>
      </c>
      <c r="K93" s="146"/>
      <c r="L93" s="533" t="s">
        <v>205</v>
      </c>
      <c r="M93" s="146"/>
      <c r="N93" s="146"/>
      <c r="O93" s="146"/>
      <c r="P93" s="146"/>
      <c r="Q93" s="146"/>
      <c r="R93" s="433" t="s">
        <v>60</v>
      </c>
      <c r="S93" s="433" t="s">
        <v>61</v>
      </c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</row>
    <row r="94" spans="1:100" s="85" customFormat="1" ht="17.100000000000001" customHeight="1" thickBot="1" x14ac:dyDescent="0.25">
      <c r="A94" s="146"/>
      <c r="B94" s="421" t="s">
        <v>148</v>
      </c>
      <c r="C94" s="150"/>
      <c r="D94" s="238">
        <f>SUM(D95:D96)+J95+J96</f>
        <v>0</v>
      </c>
      <c r="E94" s="146"/>
      <c r="F94" s="173"/>
      <c r="G94" s="152"/>
      <c r="H94" s="106"/>
      <c r="I94" s="157"/>
      <c r="J94" s="156"/>
      <c r="K94" s="153"/>
      <c r="L94" s="156"/>
      <c r="M94" s="146"/>
      <c r="N94" s="146"/>
      <c r="O94" s="146"/>
      <c r="P94" s="146"/>
      <c r="Q94" s="146"/>
      <c r="R94" s="433" t="s">
        <v>60</v>
      </c>
      <c r="S94" s="433" t="s">
        <v>61</v>
      </c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</row>
    <row r="95" spans="1:100" s="85" customFormat="1" ht="12.75" x14ac:dyDescent="0.2">
      <c r="A95" s="146"/>
      <c r="B95" s="416" t="s">
        <v>308</v>
      </c>
      <c r="C95" s="146"/>
      <c r="D95" s="311"/>
      <c r="E95" s="146"/>
      <c r="F95" s="357"/>
      <c r="G95" s="309" t="str">
        <f>IF(AND(D95&gt;0,F95&gt;0),D95/F95,"")</f>
        <v/>
      </c>
      <c r="H95" s="103"/>
      <c r="I95" s="162"/>
      <c r="J95" s="291"/>
      <c r="K95" s="146"/>
      <c r="L95" s="330"/>
      <c r="M95" s="169"/>
      <c r="N95" s="169"/>
      <c r="O95" s="146"/>
      <c r="P95" s="146"/>
      <c r="Q95" s="146"/>
      <c r="R95" s="433" t="s">
        <v>60</v>
      </c>
      <c r="S95" s="433" t="s">
        <v>61</v>
      </c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</row>
    <row r="96" spans="1:100" s="85" customFormat="1" ht="13.5" thickBot="1" x14ac:dyDescent="0.25">
      <c r="A96" s="146"/>
      <c r="B96" s="275" t="s">
        <v>309</v>
      </c>
      <c r="C96" s="147"/>
      <c r="D96" s="312"/>
      <c r="E96" s="146"/>
      <c r="F96" s="356"/>
      <c r="G96" s="310" t="str">
        <f t="shared" ref="G96" si="3">IF(AND(D96&gt;0,F96&gt;0),D96/F96,"")</f>
        <v/>
      </c>
      <c r="H96" s="93"/>
      <c r="I96" s="162"/>
      <c r="J96" s="293"/>
      <c r="K96" s="146"/>
      <c r="L96" s="315"/>
      <c r="M96" s="146"/>
      <c r="N96" s="146"/>
      <c r="O96" s="146"/>
      <c r="P96" s="146"/>
      <c r="Q96" s="146"/>
      <c r="R96" s="433" t="s">
        <v>60</v>
      </c>
      <c r="S96" s="433" t="s">
        <v>61</v>
      </c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</row>
    <row r="97" spans="1:100" s="85" customFormat="1" ht="17.100000000000001" customHeight="1" x14ac:dyDescent="0.2">
      <c r="A97" s="146"/>
      <c r="B97" s="169"/>
      <c r="C97" s="169"/>
      <c r="D97" s="169"/>
      <c r="E97" s="169"/>
      <c r="F97" s="169"/>
      <c r="G97" s="169"/>
      <c r="H97" s="170"/>
      <c r="I97" s="105"/>
      <c r="J97" s="171"/>
      <c r="K97" s="169"/>
      <c r="L97" s="172"/>
      <c r="M97" s="169"/>
      <c r="N97" s="169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</row>
    <row r="98" spans="1:100" s="85" customFormat="1" ht="17.100000000000001" customHeight="1" x14ac:dyDescent="0.2">
      <c r="A98" s="146"/>
      <c r="B98" s="146"/>
      <c r="C98" s="146"/>
      <c r="D98" s="146"/>
      <c r="E98" s="146"/>
      <c r="F98" s="146"/>
      <c r="G98" s="146"/>
      <c r="H98" s="93"/>
      <c r="I98" s="105"/>
      <c r="J98" s="148"/>
      <c r="K98" s="146"/>
      <c r="L98" s="149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</row>
    <row r="99" spans="1:100" s="85" customFormat="1" ht="17.100000000000001" customHeight="1" x14ac:dyDescent="0.2">
      <c r="A99" s="146"/>
      <c r="B99" s="146"/>
      <c r="C99" s="146"/>
      <c r="D99" s="146"/>
      <c r="E99" s="146"/>
      <c r="F99" s="146"/>
      <c r="G99" s="146"/>
      <c r="H99" s="93"/>
      <c r="I99" s="105"/>
      <c r="J99" s="148"/>
      <c r="K99" s="146"/>
      <c r="L99" s="149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</row>
    <row r="100" spans="1:100" s="85" customFormat="1" ht="17.100000000000001" customHeight="1" x14ac:dyDescent="0.2">
      <c r="A100" s="146"/>
      <c r="B100" s="146"/>
      <c r="C100" s="146"/>
      <c r="D100" s="146"/>
      <c r="E100" s="146"/>
      <c r="F100" s="146"/>
      <c r="G100" s="146"/>
      <c r="H100" s="93"/>
      <c r="I100" s="105"/>
      <c r="J100" s="148"/>
      <c r="K100" s="146"/>
      <c r="L100" s="149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</row>
    <row r="101" spans="1:100" s="85" customFormat="1" ht="17.100000000000001" customHeight="1" x14ac:dyDescent="0.2">
      <c r="A101" s="146"/>
      <c r="B101" s="146"/>
      <c r="C101" s="146"/>
      <c r="D101" s="146"/>
      <c r="E101" s="146"/>
      <c r="F101" s="146"/>
      <c r="G101" s="146"/>
      <c r="H101" s="93"/>
      <c r="I101" s="105"/>
      <c r="J101" s="148"/>
      <c r="K101" s="146"/>
      <c r="L101" s="149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</row>
    <row r="102" spans="1:100" s="85" customFormat="1" ht="17.100000000000001" customHeight="1" x14ac:dyDescent="0.2">
      <c r="A102" s="146"/>
      <c r="B102" s="146"/>
      <c r="C102" s="146"/>
      <c r="D102" s="146"/>
      <c r="E102" s="146"/>
      <c r="F102" s="146"/>
      <c r="G102" s="146"/>
      <c r="H102" s="93"/>
      <c r="I102" s="105"/>
      <c r="J102" s="148"/>
      <c r="K102" s="146"/>
      <c r="L102" s="149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</row>
    <row r="103" spans="1:100" s="85" customFormat="1" ht="17.100000000000001" customHeight="1" x14ac:dyDescent="0.2">
      <c r="A103" s="146"/>
      <c r="B103" s="146"/>
      <c r="C103" s="146"/>
      <c r="D103" s="146"/>
      <c r="E103" s="146"/>
      <c r="F103" s="146"/>
      <c r="G103" s="146"/>
      <c r="H103" s="93"/>
      <c r="I103" s="105"/>
      <c r="J103" s="148"/>
      <c r="K103" s="146"/>
      <c r="L103" s="149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</row>
    <row r="104" spans="1:100" s="85" customFormat="1" ht="17.100000000000001" customHeight="1" x14ac:dyDescent="0.2">
      <c r="A104" s="146"/>
      <c r="B104" s="146"/>
      <c r="C104" s="146"/>
      <c r="D104" s="146"/>
      <c r="E104" s="146"/>
      <c r="F104" s="146"/>
      <c r="G104" s="146"/>
      <c r="H104" s="93"/>
      <c r="I104" s="105"/>
      <c r="J104" s="148"/>
      <c r="K104" s="146"/>
      <c r="L104" s="149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</row>
    <row r="105" spans="1:100" s="85" customFormat="1" ht="17.100000000000001" customHeight="1" x14ac:dyDescent="0.2">
      <c r="A105" s="146"/>
      <c r="B105" s="146"/>
      <c r="C105" s="146"/>
      <c r="D105" s="146"/>
      <c r="E105" s="146"/>
      <c r="F105" s="146"/>
      <c r="G105" s="146"/>
      <c r="H105" s="93"/>
      <c r="I105" s="105"/>
      <c r="J105" s="148"/>
      <c r="K105" s="146"/>
      <c r="L105" s="149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</row>
    <row r="106" spans="1:100" s="85" customFormat="1" ht="17.100000000000001" customHeight="1" x14ac:dyDescent="0.2">
      <c r="A106" s="146"/>
      <c r="B106" s="146"/>
      <c r="C106" s="146"/>
      <c r="D106" s="146"/>
      <c r="E106" s="146"/>
      <c r="F106" s="146"/>
      <c r="G106" s="146"/>
      <c r="H106" s="93"/>
      <c r="I106" s="105"/>
      <c r="J106" s="148"/>
      <c r="K106" s="146"/>
      <c r="L106" s="149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</row>
    <row r="107" spans="1:100" s="85" customFormat="1" ht="17.100000000000001" customHeight="1" x14ac:dyDescent="0.2">
      <c r="A107" s="146"/>
      <c r="B107" s="146"/>
      <c r="C107" s="146"/>
      <c r="D107" s="146"/>
      <c r="E107" s="146"/>
      <c r="F107" s="146"/>
      <c r="G107" s="146"/>
      <c r="H107" s="93"/>
      <c r="I107" s="105"/>
      <c r="J107" s="148"/>
      <c r="K107" s="146"/>
      <c r="L107" s="149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</row>
    <row r="108" spans="1:100" s="85" customFormat="1" ht="17.100000000000001" customHeight="1" x14ac:dyDescent="0.2">
      <c r="A108" s="146"/>
      <c r="B108" s="146"/>
      <c r="C108" s="146"/>
      <c r="D108" s="146"/>
      <c r="E108" s="146"/>
      <c r="F108" s="146"/>
      <c r="G108" s="146"/>
      <c r="H108" s="93"/>
      <c r="I108" s="105"/>
      <c r="J108" s="148"/>
      <c r="K108" s="146"/>
      <c r="L108" s="149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</row>
    <row r="109" spans="1:100" s="85" customFormat="1" ht="17.100000000000001" customHeight="1" x14ac:dyDescent="0.2">
      <c r="A109" s="146"/>
      <c r="B109" s="146"/>
      <c r="C109" s="146"/>
      <c r="D109" s="146"/>
      <c r="E109" s="146"/>
      <c r="F109" s="146"/>
      <c r="G109" s="146"/>
      <c r="H109" s="93"/>
      <c r="I109" s="105"/>
      <c r="J109" s="148"/>
      <c r="K109" s="146"/>
      <c r="L109" s="149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</row>
    <row r="110" spans="1:100" s="85" customFormat="1" ht="17.100000000000001" customHeight="1" x14ac:dyDescent="0.2">
      <c r="A110" s="146"/>
      <c r="B110" s="146"/>
      <c r="C110" s="146"/>
      <c r="D110" s="146"/>
      <c r="E110" s="146"/>
      <c r="F110" s="146"/>
      <c r="G110" s="146"/>
      <c r="H110" s="93"/>
      <c r="I110" s="105"/>
      <c r="J110" s="148"/>
      <c r="K110" s="146"/>
      <c r="L110" s="149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</row>
    <row r="111" spans="1:100" s="85" customFormat="1" ht="17.100000000000001" customHeight="1" x14ac:dyDescent="0.2">
      <c r="A111" s="146"/>
      <c r="B111" s="146"/>
      <c r="C111" s="146"/>
      <c r="D111" s="146"/>
      <c r="E111" s="146"/>
      <c r="F111" s="146"/>
      <c r="G111" s="146"/>
      <c r="H111" s="93"/>
      <c r="I111" s="105"/>
      <c r="J111" s="148"/>
      <c r="K111" s="146"/>
      <c r="L111" s="149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</row>
    <row r="112" spans="1:100" s="85" customFormat="1" ht="17.100000000000001" customHeight="1" x14ac:dyDescent="0.2">
      <c r="A112" s="146"/>
      <c r="B112" s="146"/>
      <c r="C112" s="146"/>
      <c r="D112" s="146"/>
      <c r="E112" s="146"/>
      <c r="F112" s="146"/>
      <c r="G112" s="146"/>
      <c r="H112" s="93"/>
      <c r="I112" s="105"/>
      <c r="J112" s="148"/>
      <c r="K112" s="146"/>
      <c r="L112" s="149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</row>
    <row r="113" spans="1:100" s="85" customFormat="1" ht="17.100000000000001" customHeight="1" x14ac:dyDescent="0.2">
      <c r="A113" s="146"/>
      <c r="B113" s="146"/>
      <c r="C113" s="146"/>
      <c r="D113" s="146"/>
      <c r="E113" s="146"/>
      <c r="F113" s="146"/>
      <c r="G113" s="146"/>
      <c r="H113" s="93"/>
      <c r="I113" s="105"/>
      <c r="J113" s="148"/>
      <c r="K113" s="146"/>
      <c r="L113" s="149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</row>
    <row r="114" spans="1:100" s="85" customFormat="1" ht="17.100000000000001" customHeight="1" x14ac:dyDescent="0.2">
      <c r="A114" s="146"/>
      <c r="B114" s="146"/>
      <c r="C114" s="146"/>
      <c r="D114" s="146"/>
      <c r="E114" s="146"/>
      <c r="F114" s="146"/>
      <c r="G114" s="146"/>
      <c r="H114" s="93"/>
      <c r="I114" s="105"/>
      <c r="J114" s="148"/>
      <c r="K114" s="146"/>
      <c r="L114" s="149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</row>
    <row r="115" spans="1:100" s="85" customFormat="1" ht="17.100000000000001" customHeight="1" x14ac:dyDescent="0.2">
      <c r="A115" s="146"/>
      <c r="B115" s="146"/>
      <c r="C115" s="146"/>
      <c r="D115" s="146"/>
      <c r="E115" s="146"/>
      <c r="F115" s="146"/>
      <c r="G115" s="146"/>
      <c r="H115" s="93"/>
      <c r="I115" s="105"/>
      <c r="J115" s="148"/>
      <c r="K115" s="146"/>
      <c r="L115" s="149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</row>
    <row r="116" spans="1:100" s="85" customFormat="1" ht="17.100000000000001" customHeight="1" x14ac:dyDescent="0.2">
      <c r="A116" s="146"/>
      <c r="B116" s="146"/>
      <c r="C116" s="146"/>
      <c r="D116" s="146"/>
      <c r="E116" s="146"/>
      <c r="F116" s="146"/>
      <c r="G116" s="146"/>
      <c r="H116" s="93"/>
      <c r="I116" s="105"/>
      <c r="J116" s="148"/>
      <c r="K116" s="146"/>
      <c r="L116" s="149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</row>
    <row r="117" spans="1:100" s="85" customFormat="1" ht="17.100000000000001" customHeight="1" x14ac:dyDescent="0.2">
      <c r="A117" s="146"/>
      <c r="B117" s="146"/>
      <c r="C117" s="146"/>
      <c r="D117" s="146"/>
      <c r="E117" s="146"/>
      <c r="F117" s="146"/>
      <c r="G117" s="146"/>
      <c r="H117" s="93"/>
      <c r="I117" s="105"/>
      <c r="J117" s="148"/>
      <c r="K117" s="146"/>
      <c r="L117" s="149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</row>
    <row r="118" spans="1:100" s="85" customFormat="1" ht="17.100000000000001" customHeight="1" x14ac:dyDescent="0.2">
      <c r="A118" s="146"/>
      <c r="B118" s="146"/>
      <c r="C118" s="146"/>
      <c r="D118" s="146"/>
      <c r="E118" s="146"/>
      <c r="F118" s="146"/>
      <c r="G118" s="146"/>
      <c r="H118" s="93"/>
      <c r="I118" s="105"/>
      <c r="J118" s="148"/>
      <c r="K118" s="146"/>
      <c r="L118" s="149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</row>
    <row r="119" spans="1:100" s="85" customFormat="1" ht="17.100000000000001" customHeight="1" x14ac:dyDescent="0.2">
      <c r="A119" s="146"/>
      <c r="B119" s="146"/>
      <c r="C119" s="146"/>
      <c r="D119" s="146"/>
      <c r="E119" s="146"/>
      <c r="F119" s="146"/>
      <c r="G119" s="146"/>
      <c r="H119" s="93"/>
      <c r="I119" s="105"/>
      <c r="J119" s="148"/>
      <c r="K119" s="146"/>
      <c r="L119" s="149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</row>
    <row r="120" spans="1:100" s="85" customFormat="1" ht="17.100000000000001" customHeight="1" x14ac:dyDescent="0.2">
      <c r="A120" s="146"/>
      <c r="B120" s="146"/>
      <c r="C120" s="146"/>
      <c r="D120" s="146"/>
      <c r="E120" s="146"/>
      <c r="F120" s="146"/>
      <c r="G120" s="146"/>
      <c r="H120" s="93"/>
      <c r="I120" s="105"/>
      <c r="J120" s="148"/>
      <c r="K120" s="146"/>
      <c r="L120" s="149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</row>
    <row r="121" spans="1:100" s="85" customFormat="1" ht="17.100000000000001" customHeight="1" x14ac:dyDescent="0.2">
      <c r="A121" s="146"/>
      <c r="B121" s="146"/>
      <c r="C121" s="146"/>
      <c r="D121" s="146"/>
      <c r="E121" s="146"/>
      <c r="F121" s="146"/>
      <c r="G121" s="146"/>
      <c r="H121" s="93"/>
      <c r="I121" s="105"/>
      <c r="J121" s="148"/>
      <c r="K121" s="146"/>
      <c r="L121" s="149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</row>
    <row r="122" spans="1:100" s="85" customFormat="1" ht="17.100000000000001" customHeight="1" x14ac:dyDescent="0.2">
      <c r="A122" s="146"/>
      <c r="B122" s="146"/>
      <c r="C122" s="146"/>
      <c r="D122" s="146"/>
      <c r="E122" s="146"/>
      <c r="F122" s="146"/>
      <c r="G122" s="146"/>
      <c r="H122" s="93"/>
      <c r="I122" s="105"/>
      <c r="J122" s="148"/>
      <c r="K122" s="146"/>
      <c r="L122" s="149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</row>
    <row r="123" spans="1:100" s="85" customFormat="1" ht="17.100000000000001" customHeight="1" x14ac:dyDescent="0.2">
      <c r="A123" s="146"/>
      <c r="B123" s="146"/>
      <c r="C123" s="146"/>
      <c r="D123" s="146"/>
      <c r="E123" s="146"/>
      <c r="F123" s="146"/>
      <c r="G123" s="146"/>
      <c r="H123" s="93"/>
      <c r="I123" s="105"/>
      <c r="J123" s="148"/>
      <c r="K123" s="146"/>
      <c r="L123" s="149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</row>
    <row r="124" spans="1:100" s="85" customFormat="1" ht="17.100000000000001" customHeight="1" x14ac:dyDescent="0.2">
      <c r="A124" s="146"/>
      <c r="B124" s="146"/>
      <c r="C124" s="146"/>
      <c r="D124" s="146"/>
      <c r="E124" s="146"/>
      <c r="F124" s="146"/>
      <c r="G124" s="146"/>
      <c r="H124" s="93"/>
      <c r="I124" s="105"/>
      <c r="J124" s="148"/>
      <c r="K124" s="146"/>
      <c r="L124" s="149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</row>
    <row r="125" spans="1:100" s="85" customFormat="1" ht="17.100000000000001" customHeight="1" x14ac:dyDescent="0.2">
      <c r="A125" s="146"/>
      <c r="B125" s="146"/>
      <c r="C125" s="146"/>
      <c r="D125" s="146"/>
      <c r="E125" s="146"/>
      <c r="F125" s="146"/>
      <c r="G125" s="146"/>
      <c r="H125" s="93"/>
      <c r="I125" s="105"/>
      <c r="J125" s="148"/>
      <c r="K125" s="146"/>
      <c r="L125" s="149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</row>
    <row r="126" spans="1:100" s="85" customFormat="1" ht="17.100000000000001" customHeight="1" x14ac:dyDescent="0.2">
      <c r="A126" s="146"/>
      <c r="B126" s="146"/>
      <c r="C126" s="146"/>
      <c r="D126" s="146"/>
      <c r="E126" s="146"/>
      <c r="F126" s="146"/>
      <c r="G126" s="146"/>
      <c r="H126" s="93"/>
      <c r="I126" s="105"/>
      <c r="J126" s="148"/>
      <c r="K126" s="146"/>
      <c r="L126" s="149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</row>
    <row r="127" spans="1:100" s="85" customFormat="1" ht="17.100000000000001" customHeight="1" x14ac:dyDescent="0.2">
      <c r="A127" s="146"/>
      <c r="B127" s="146"/>
      <c r="C127" s="146"/>
      <c r="D127" s="146"/>
      <c r="E127" s="146"/>
      <c r="F127" s="146"/>
      <c r="G127" s="146"/>
      <c r="H127" s="93"/>
      <c r="I127" s="105"/>
      <c r="J127" s="148"/>
      <c r="K127" s="146"/>
      <c r="L127" s="149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  <c r="CU127" s="146"/>
      <c r="CV127" s="146"/>
    </row>
    <row r="128" spans="1:100" s="85" customFormat="1" ht="17.100000000000001" customHeight="1" x14ac:dyDescent="0.2">
      <c r="A128" s="146"/>
      <c r="B128" s="146"/>
      <c r="C128" s="146"/>
      <c r="D128" s="146"/>
      <c r="E128" s="146"/>
      <c r="F128" s="146"/>
      <c r="G128" s="146"/>
      <c r="H128" s="93"/>
      <c r="I128" s="105"/>
      <c r="J128" s="148"/>
      <c r="K128" s="146"/>
      <c r="L128" s="149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</row>
    <row r="129" spans="1:100" s="85" customFormat="1" ht="17.100000000000001" customHeight="1" x14ac:dyDescent="0.2">
      <c r="A129" s="146"/>
      <c r="B129" s="146"/>
      <c r="C129" s="146"/>
      <c r="D129" s="146"/>
      <c r="E129" s="146"/>
      <c r="F129" s="146"/>
      <c r="G129" s="146"/>
      <c r="H129" s="93"/>
      <c r="I129" s="105"/>
      <c r="J129" s="148"/>
      <c r="K129" s="146"/>
      <c r="L129" s="149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</row>
    <row r="130" spans="1:100" s="85" customFormat="1" ht="17.100000000000001" customHeight="1" x14ac:dyDescent="0.2">
      <c r="A130" s="146"/>
      <c r="B130" s="146"/>
      <c r="C130" s="146"/>
      <c r="D130" s="146"/>
      <c r="E130" s="146"/>
      <c r="F130" s="146"/>
      <c r="G130" s="146"/>
      <c r="H130" s="93"/>
      <c r="I130" s="105"/>
      <c r="J130" s="148"/>
      <c r="K130" s="146"/>
      <c r="L130" s="149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</row>
    <row r="131" spans="1:100" s="85" customFormat="1" ht="17.100000000000001" customHeight="1" x14ac:dyDescent="0.2">
      <c r="A131" s="146"/>
      <c r="B131" s="146"/>
      <c r="C131" s="146"/>
      <c r="D131" s="146"/>
      <c r="E131" s="146"/>
      <c r="F131" s="146"/>
      <c r="G131" s="146"/>
      <c r="H131" s="93"/>
      <c r="I131" s="105"/>
      <c r="J131" s="148"/>
      <c r="K131" s="146"/>
      <c r="L131" s="149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  <c r="CU131" s="146"/>
      <c r="CV131" s="146"/>
    </row>
    <row r="132" spans="1:100" s="85" customFormat="1" ht="17.100000000000001" customHeight="1" x14ac:dyDescent="0.2">
      <c r="A132" s="146"/>
      <c r="B132" s="146"/>
      <c r="C132" s="146"/>
      <c r="D132" s="146"/>
      <c r="E132" s="146"/>
      <c r="F132" s="146"/>
      <c r="G132" s="146"/>
      <c r="H132" s="93"/>
      <c r="I132" s="105"/>
      <c r="J132" s="148"/>
      <c r="K132" s="146"/>
      <c r="L132" s="149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6"/>
      <c r="CU132" s="146"/>
      <c r="CV132" s="146"/>
    </row>
    <row r="133" spans="1:100" s="85" customFormat="1" ht="17.100000000000001" customHeight="1" x14ac:dyDescent="0.2">
      <c r="A133" s="146"/>
      <c r="B133" s="146"/>
      <c r="C133" s="146"/>
      <c r="D133" s="146"/>
      <c r="E133" s="146"/>
      <c r="F133" s="146"/>
      <c r="G133" s="146"/>
      <c r="H133" s="93"/>
      <c r="I133" s="105"/>
      <c r="J133" s="148"/>
      <c r="K133" s="146"/>
      <c r="L133" s="149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</row>
    <row r="134" spans="1:100" s="85" customFormat="1" ht="17.100000000000001" customHeight="1" x14ac:dyDescent="0.2">
      <c r="A134" s="146"/>
      <c r="B134" s="146"/>
      <c r="C134" s="146"/>
      <c r="D134" s="146"/>
      <c r="E134" s="146"/>
      <c r="F134" s="146"/>
      <c r="G134" s="146"/>
      <c r="H134" s="93"/>
      <c r="I134" s="105"/>
      <c r="J134" s="148"/>
      <c r="K134" s="146"/>
      <c r="L134" s="149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</row>
    <row r="135" spans="1:100" s="85" customFormat="1" ht="17.100000000000001" customHeight="1" x14ac:dyDescent="0.2">
      <c r="A135" s="146"/>
      <c r="B135" s="146"/>
      <c r="C135" s="146"/>
      <c r="D135" s="146"/>
      <c r="E135" s="146"/>
      <c r="F135" s="146"/>
      <c r="G135" s="146"/>
      <c r="H135" s="93"/>
      <c r="I135" s="105"/>
      <c r="J135" s="148"/>
      <c r="K135" s="146"/>
      <c r="L135" s="149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</row>
    <row r="136" spans="1:100" s="85" customFormat="1" ht="17.100000000000001" customHeight="1" x14ac:dyDescent="0.2">
      <c r="A136" s="146"/>
      <c r="B136" s="146"/>
      <c r="C136" s="146"/>
      <c r="D136" s="146"/>
      <c r="E136" s="146"/>
      <c r="F136" s="146"/>
      <c r="G136" s="146"/>
      <c r="H136" s="93"/>
      <c r="I136" s="105"/>
      <c r="J136" s="148"/>
      <c r="K136" s="146"/>
      <c r="L136" s="149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</row>
    <row r="137" spans="1:100" s="85" customFormat="1" ht="17.100000000000001" customHeight="1" x14ac:dyDescent="0.2">
      <c r="A137" s="146"/>
      <c r="B137" s="146"/>
      <c r="C137" s="146"/>
      <c r="D137" s="146"/>
      <c r="E137" s="146"/>
      <c r="F137" s="146"/>
      <c r="G137" s="146"/>
      <c r="H137" s="93"/>
      <c r="I137" s="105"/>
      <c r="J137" s="148"/>
      <c r="K137" s="146"/>
      <c r="L137" s="149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</row>
    <row r="138" spans="1:100" s="85" customFormat="1" ht="17.100000000000001" customHeight="1" x14ac:dyDescent="0.2">
      <c r="A138" s="146"/>
      <c r="B138" s="146"/>
      <c r="C138" s="146"/>
      <c r="D138" s="146"/>
      <c r="E138" s="146"/>
      <c r="F138" s="146"/>
      <c r="G138" s="146"/>
      <c r="H138" s="93"/>
      <c r="I138" s="105"/>
      <c r="J138" s="148"/>
      <c r="K138" s="146"/>
      <c r="L138" s="149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</row>
    <row r="139" spans="1:100" s="85" customFormat="1" ht="17.100000000000001" customHeight="1" x14ac:dyDescent="0.2">
      <c r="A139" s="146"/>
      <c r="B139" s="146"/>
      <c r="C139" s="146"/>
      <c r="D139" s="146"/>
      <c r="E139" s="146"/>
      <c r="F139" s="146"/>
      <c r="G139" s="146"/>
      <c r="H139" s="93"/>
      <c r="I139" s="105"/>
      <c r="J139" s="148"/>
      <c r="K139" s="146"/>
      <c r="L139" s="149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</row>
    <row r="140" spans="1:100" s="85" customFormat="1" ht="17.100000000000001" customHeight="1" x14ac:dyDescent="0.2">
      <c r="A140" s="146"/>
      <c r="B140" s="146"/>
      <c r="C140" s="146"/>
      <c r="D140" s="146"/>
      <c r="E140" s="146"/>
      <c r="F140" s="146"/>
      <c r="G140" s="146"/>
      <c r="H140" s="93"/>
      <c r="I140" s="105"/>
      <c r="J140" s="148"/>
      <c r="K140" s="146"/>
      <c r="L140" s="149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</row>
    <row r="141" spans="1:100" s="85" customFormat="1" ht="17.100000000000001" customHeight="1" x14ac:dyDescent="0.2">
      <c r="A141" s="146"/>
      <c r="B141" s="146"/>
      <c r="C141" s="146"/>
      <c r="D141" s="146"/>
      <c r="E141" s="146"/>
      <c r="F141" s="146"/>
      <c r="G141" s="146"/>
      <c r="H141" s="93"/>
      <c r="I141" s="105"/>
      <c r="J141" s="148"/>
      <c r="K141" s="146"/>
      <c r="L141" s="149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</row>
    <row r="142" spans="1:100" s="85" customFormat="1" ht="17.100000000000001" customHeight="1" x14ac:dyDescent="0.2">
      <c r="A142" s="146"/>
      <c r="B142" s="146"/>
      <c r="C142" s="146"/>
      <c r="D142" s="146"/>
      <c r="E142" s="146"/>
      <c r="F142" s="146"/>
      <c r="G142" s="146"/>
      <c r="H142" s="93"/>
      <c r="I142" s="105"/>
      <c r="J142" s="148"/>
      <c r="K142" s="146"/>
      <c r="L142" s="149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6"/>
      <c r="CU142" s="146"/>
      <c r="CV142" s="146"/>
    </row>
    <row r="143" spans="1:100" s="85" customFormat="1" ht="17.100000000000001" customHeight="1" x14ac:dyDescent="0.2">
      <c r="A143" s="146"/>
      <c r="B143" s="146"/>
      <c r="C143" s="146"/>
      <c r="D143" s="146"/>
      <c r="E143" s="146"/>
      <c r="F143" s="146"/>
      <c r="G143" s="146"/>
      <c r="H143" s="93"/>
      <c r="I143" s="105"/>
      <c r="J143" s="148"/>
      <c r="K143" s="146"/>
      <c r="L143" s="149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</row>
    <row r="144" spans="1:100" s="85" customFormat="1" ht="17.100000000000001" customHeight="1" x14ac:dyDescent="0.2">
      <c r="A144" s="146"/>
      <c r="B144" s="146"/>
      <c r="C144" s="146"/>
      <c r="D144" s="146"/>
      <c r="E144" s="146"/>
      <c r="F144" s="146"/>
      <c r="G144" s="146"/>
      <c r="H144" s="93"/>
      <c r="I144" s="105"/>
      <c r="J144" s="148"/>
      <c r="K144" s="146"/>
      <c r="L144" s="149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</row>
    <row r="145" spans="1:100" s="85" customFormat="1" ht="17.100000000000001" customHeight="1" x14ac:dyDescent="0.2">
      <c r="A145" s="146"/>
      <c r="B145" s="146"/>
      <c r="C145" s="146"/>
      <c r="D145" s="146"/>
      <c r="E145" s="146"/>
      <c r="F145" s="146"/>
      <c r="G145" s="146"/>
      <c r="H145" s="93"/>
      <c r="I145" s="105"/>
      <c r="J145" s="148"/>
      <c r="K145" s="146"/>
      <c r="L145" s="149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</row>
    <row r="146" spans="1:100" s="85" customFormat="1" ht="17.100000000000001" customHeight="1" x14ac:dyDescent="0.2">
      <c r="A146" s="146"/>
      <c r="B146" s="146"/>
      <c r="C146" s="146"/>
      <c r="D146" s="146"/>
      <c r="E146" s="146"/>
      <c r="F146" s="146"/>
      <c r="G146" s="146"/>
      <c r="H146" s="93"/>
      <c r="I146" s="105"/>
      <c r="J146" s="148"/>
      <c r="K146" s="146"/>
      <c r="L146" s="149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</row>
    <row r="147" spans="1:100" s="85" customFormat="1" ht="17.100000000000001" customHeight="1" x14ac:dyDescent="0.2">
      <c r="A147" s="146"/>
      <c r="B147" s="146"/>
      <c r="C147" s="146"/>
      <c r="D147" s="146"/>
      <c r="E147" s="146"/>
      <c r="F147" s="146"/>
      <c r="G147" s="146"/>
      <c r="H147" s="93"/>
      <c r="I147" s="105"/>
      <c r="J147" s="148"/>
      <c r="K147" s="146"/>
      <c r="L147" s="149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</row>
    <row r="148" spans="1:100" s="85" customFormat="1" ht="17.100000000000001" customHeight="1" x14ac:dyDescent="0.2">
      <c r="A148" s="146"/>
      <c r="B148" s="146"/>
      <c r="C148" s="146"/>
      <c r="D148" s="146"/>
      <c r="E148" s="146"/>
      <c r="F148" s="146"/>
      <c r="G148" s="146"/>
      <c r="H148" s="93"/>
      <c r="I148" s="105"/>
      <c r="J148" s="148"/>
      <c r="K148" s="146"/>
      <c r="L148" s="149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</row>
    <row r="149" spans="1:100" s="85" customFormat="1" ht="17.100000000000001" customHeight="1" x14ac:dyDescent="0.2">
      <c r="A149" s="146"/>
      <c r="B149" s="146"/>
      <c r="C149" s="146"/>
      <c r="D149" s="146"/>
      <c r="E149" s="146"/>
      <c r="F149" s="146"/>
      <c r="G149" s="146"/>
      <c r="H149" s="93"/>
      <c r="I149" s="105"/>
      <c r="J149" s="148"/>
      <c r="K149" s="146"/>
      <c r="L149" s="149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</row>
    <row r="150" spans="1:100" s="85" customFormat="1" ht="17.100000000000001" customHeight="1" x14ac:dyDescent="0.2">
      <c r="A150" s="146"/>
      <c r="B150" s="146"/>
      <c r="C150" s="146"/>
      <c r="D150" s="146"/>
      <c r="E150" s="146"/>
      <c r="F150" s="146"/>
      <c r="G150" s="146"/>
      <c r="H150" s="93"/>
      <c r="I150" s="105"/>
      <c r="J150" s="148"/>
      <c r="K150" s="146"/>
      <c r="L150" s="149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</row>
    <row r="151" spans="1:100" s="85" customFormat="1" ht="17.100000000000001" customHeight="1" x14ac:dyDescent="0.2">
      <c r="A151" s="146"/>
      <c r="B151" s="146"/>
      <c r="C151" s="146"/>
      <c r="D151" s="146"/>
      <c r="E151" s="146"/>
      <c r="F151" s="146"/>
      <c r="G151" s="146"/>
      <c r="H151" s="93"/>
      <c r="I151" s="105"/>
      <c r="J151" s="148"/>
      <c r="K151" s="146"/>
      <c r="L151" s="149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</row>
    <row r="152" spans="1:100" s="85" customFormat="1" ht="17.100000000000001" customHeight="1" x14ac:dyDescent="0.2">
      <c r="A152" s="146"/>
      <c r="B152" s="146"/>
      <c r="C152" s="146"/>
      <c r="D152" s="146"/>
      <c r="E152" s="146"/>
      <c r="F152" s="146"/>
      <c r="G152" s="146"/>
      <c r="H152" s="93"/>
      <c r="I152" s="105"/>
      <c r="J152" s="148"/>
      <c r="K152" s="146"/>
      <c r="L152" s="149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</row>
    <row r="153" spans="1:100" s="85" customFormat="1" ht="17.100000000000001" customHeight="1" x14ac:dyDescent="0.2">
      <c r="A153" s="146"/>
      <c r="B153" s="146"/>
      <c r="C153" s="146"/>
      <c r="D153" s="146"/>
      <c r="E153" s="146"/>
      <c r="F153" s="146"/>
      <c r="G153" s="146"/>
      <c r="H153" s="93"/>
      <c r="I153" s="105"/>
      <c r="J153" s="148"/>
      <c r="K153" s="146"/>
      <c r="L153" s="149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</row>
    <row r="154" spans="1:100" s="85" customFormat="1" ht="17.100000000000001" customHeight="1" x14ac:dyDescent="0.2">
      <c r="A154" s="146"/>
      <c r="B154" s="146"/>
      <c r="C154" s="146"/>
      <c r="D154" s="146"/>
      <c r="E154" s="146"/>
      <c r="F154" s="146"/>
      <c r="G154" s="146"/>
      <c r="H154" s="93"/>
      <c r="I154" s="105"/>
      <c r="J154" s="148"/>
      <c r="K154" s="146"/>
      <c r="L154" s="149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</row>
    <row r="155" spans="1:100" s="85" customFormat="1" ht="17.100000000000001" customHeight="1" x14ac:dyDescent="0.2">
      <c r="A155" s="146"/>
      <c r="B155" s="146"/>
      <c r="C155" s="146"/>
      <c r="D155" s="146"/>
      <c r="E155" s="146"/>
      <c r="F155" s="146"/>
      <c r="G155" s="146"/>
      <c r="H155" s="93"/>
      <c r="I155" s="105"/>
      <c r="J155" s="148"/>
      <c r="K155" s="146"/>
      <c r="L155" s="149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</row>
    <row r="156" spans="1:100" s="85" customFormat="1" ht="17.100000000000001" customHeight="1" x14ac:dyDescent="0.2">
      <c r="A156" s="146"/>
      <c r="B156" s="146"/>
      <c r="C156" s="146"/>
      <c r="D156" s="146"/>
      <c r="E156" s="146"/>
      <c r="F156" s="146"/>
      <c r="G156" s="146"/>
      <c r="H156" s="93"/>
      <c r="I156" s="105"/>
      <c r="J156" s="148"/>
      <c r="K156" s="146"/>
      <c r="L156" s="149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</row>
    <row r="157" spans="1:100" s="85" customFormat="1" ht="17.100000000000001" customHeight="1" x14ac:dyDescent="0.2">
      <c r="A157" s="146"/>
      <c r="B157" s="146"/>
      <c r="C157" s="146"/>
      <c r="D157" s="146"/>
      <c r="E157" s="146"/>
      <c r="F157" s="146"/>
      <c r="G157" s="146"/>
      <c r="H157" s="93"/>
      <c r="I157" s="105"/>
      <c r="J157" s="148"/>
      <c r="K157" s="146"/>
      <c r="L157" s="149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</row>
    <row r="158" spans="1:100" s="85" customFormat="1" ht="17.100000000000001" customHeight="1" x14ac:dyDescent="0.2">
      <c r="A158" s="146"/>
      <c r="B158" s="146"/>
      <c r="C158" s="146"/>
      <c r="D158" s="146"/>
      <c r="E158" s="146"/>
      <c r="F158" s="146"/>
      <c r="G158" s="146"/>
      <c r="H158" s="93"/>
      <c r="I158" s="105"/>
      <c r="J158" s="148"/>
      <c r="K158" s="146"/>
      <c r="L158" s="149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</row>
    <row r="159" spans="1:100" s="85" customFormat="1" ht="17.100000000000001" customHeight="1" x14ac:dyDescent="0.2">
      <c r="A159" s="146"/>
      <c r="B159" s="146"/>
      <c r="C159" s="146"/>
      <c r="D159" s="146"/>
      <c r="E159" s="146"/>
      <c r="F159" s="146"/>
      <c r="G159" s="146"/>
      <c r="H159" s="93"/>
      <c r="I159" s="105"/>
      <c r="J159" s="148"/>
      <c r="K159" s="146"/>
      <c r="L159" s="149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</row>
    <row r="160" spans="1:100" s="85" customFormat="1" ht="17.100000000000001" customHeight="1" x14ac:dyDescent="0.2">
      <c r="A160" s="146"/>
      <c r="B160" s="146"/>
      <c r="C160" s="146"/>
      <c r="D160" s="146"/>
      <c r="E160" s="146"/>
      <c r="F160" s="146"/>
      <c r="G160" s="146"/>
      <c r="H160" s="93"/>
      <c r="I160" s="105"/>
      <c r="J160" s="148"/>
      <c r="K160" s="146"/>
      <c r="L160" s="149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</row>
    <row r="161" spans="1:100" s="85" customFormat="1" ht="17.100000000000001" customHeight="1" x14ac:dyDescent="0.2">
      <c r="A161" s="146"/>
      <c r="B161" s="146"/>
      <c r="C161" s="146"/>
      <c r="D161" s="146"/>
      <c r="E161" s="146"/>
      <c r="F161" s="146"/>
      <c r="G161" s="146"/>
      <c r="H161" s="93"/>
      <c r="I161" s="105"/>
      <c r="J161" s="148"/>
      <c r="K161" s="146"/>
      <c r="L161" s="149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</row>
    <row r="162" spans="1:100" s="85" customFormat="1" ht="17.100000000000001" customHeight="1" x14ac:dyDescent="0.2">
      <c r="A162" s="146"/>
      <c r="B162" s="146"/>
      <c r="C162" s="146"/>
      <c r="D162" s="146"/>
      <c r="E162" s="146"/>
      <c r="F162" s="146"/>
      <c r="G162" s="146"/>
      <c r="H162" s="93"/>
      <c r="I162" s="105"/>
      <c r="J162" s="148"/>
      <c r="K162" s="146"/>
      <c r="L162" s="149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</row>
    <row r="163" spans="1:100" s="85" customFormat="1" ht="17.100000000000001" customHeight="1" x14ac:dyDescent="0.2">
      <c r="A163" s="146"/>
      <c r="B163" s="146"/>
      <c r="C163" s="146"/>
      <c r="D163" s="146"/>
      <c r="E163" s="146"/>
      <c r="F163" s="146"/>
      <c r="G163" s="146"/>
      <c r="H163" s="93"/>
      <c r="I163" s="105"/>
      <c r="J163" s="148"/>
      <c r="K163" s="146"/>
      <c r="L163" s="149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</row>
    <row r="164" spans="1:100" s="85" customFormat="1" ht="17.100000000000001" customHeight="1" x14ac:dyDescent="0.2">
      <c r="A164" s="146"/>
      <c r="B164" s="146"/>
      <c r="C164" s="146"/>
      <c r="D164" s="146"/>
      <c r="E164" s="146"/>
      <c r="F164" s="146"/>
      <c r="G164" s="146"/>
      <c r="H164" s="93"/>
      <c r="I164" s="105"/>
      <c r="J164" s="148"/>
      <c r="K164" s="146"/>
      <c r="L164" s="149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</row>
    <row r="165" spans="1:100" s="85" customFormat="1" ht="17.100000000000001" customHeight="1" x14ac:dyDescent="0.2">
      <c r="A165" s="146"/>
      <c r="B165" s="146"/>
      <c r="C165" s="146"/>
      <c r="D165" s="146"/>
      <c r="E165" s="146"/>
      <c r="F165" s="146"/>
      <c r="G165" s="146"/>
      <c r="H165" s="93"/>
      <c r="I165" s="105"/>
      <c r="J165" s="148"/>
      <c r="K165" s="146"/>
      <c r="L165" s="149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</row>
    <row r="166" spans="1:100" s="85" customFormat="1" ht="17.100000000000001" customHeight="1" x14ac:dyDescent="0.2">
      <c r="A166" s="146"/>
      <c r="B166" s="146"/>
      <c r="C166" s="146"/>
      <c r="D166" s="146"/>
      <c r="E166" s="146"/>
      <c r="F166" s="146"/>
      <c r="G166" s="146"/>
      <c r="H166" s="93"/>
      <c r="I166" s="105"/>
      <c r="J166" s="148"/>
      <c r="K166" s="146"/>
      <c r="L166" s="149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</row>
    <row r="167" spans="1:100" s="85" customFormat="1" ht="17.100000000000001" customHeight="1" x14ac:dyDescent="0.2">
      <c r="A167" s="146"/>
      <c r="B167" s="146"/>
      <c r="C167" s="146"/>
      <c r="D167" s="146"/>
      <c r="E167" s="146"/>
      <c r="F167" s="146"/>
      <c r="G167" s="146"/>
      <c r="H167" s="93"/>
      <c r="I167" s="105"/>
      <c r="J167" s="148"/>
      <c r="K167" s="146"/>
      <c r="L167" s="149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6"/>
      <c r="CU167" s="146"/>
      <c r="CV167" s="146"/>
    </row>
    <row r="168" spans="1:100" s="85" customFormat="1" ht="17.100000000000001" customHeight="1" x14ac:dyDescent="0.2">
      <c r="A168" s="146"/>
      <c r="B168" s="146"/>
      <c r="C168" s="146"/>
      <c r="D168" s="146"/>
      <c r="E168" s="146"/>
      <c r="F168" s="146"/>
      <c r="G168" s="146"/>
      <c r="H168" s="93"/>
      <c r="I168" s="105"/>
      <c r="J168" s="148"/>
      <c r="K168" s="146"/>
      <c r="L168" s="149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6"/>
      <c r="CU168" s="146"/>
      <c r="CV168" s="146"/>
    </row>
    <row r="169" spans="1:100" s="85" customFormat="1" ht="17.100000000000001" customHeight="1" x14ac:dyDescent="0.2">
      <c r="A169" s="146"/>
      <c r="B169" s="146"/>
      <c r="C169" s="146"/>
      <c r="D169" s="146"/>
      <c r="E169" s="146"/>
      <c r="F169" s="146"/>
      <c r="G169" s="146"/>
      <c r="H169" s="93"/>
      <c r="I169" s="105"/>
      <c r="J169" s="148"/>
      <c r="K169" s="146"/>
      <c r="L169" s="149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6"/>
      <c r="CU169" s="146"/>
      <c r="CV169" s="146"/>
    </row>
    <row r="170" spans="1:100" s="85" customFormat="1" ht="17.100000000000001" customHeight="1" x14ac:dyDescent="0.2">
      <c r="A170" s="146"/>
      <c r="B170" s="146"/>
      <c r="C170" s="146"/>
      <c r="D170" s="146"/>
      <c r="E170" s="146"/>
      <c r="F170" s="146"/>
      <c r="G170" s="146"/>
      <c r="H170" s="93"/>
      <c r="I170" s="105"/>
      <c r="J170" s="148"/>
      <c r="K170" s="146"/>
      <c r="L170" s="149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6"/>
      <c r="CN170" s="146"/>
      <c r="CO170" s="146"/>
      <c r="CP170" s="146"/>
      <c r="CQ170" s="146"/>
      <c r="CR170" s="146"/>
      <c r="CS170" s="146"/>
      <c r="CT170" s="146"/>
      <c r="CU170" s="146"/>
      <c r="CV170" s="146"/>
    </row>
    <row r="171" spans="1:100" s="85" customFormat="1" ht="17.100000000000001" customHeight="1" x14ac:dyDescent="0.2">
      <c r="A171" s="146"/>
      <c r="B171" s="146"/>
      <c r="C171" s="146"/>
      <c r="D171" s="146"/>
      <c r="E171" s="146"/>
      <c r="F171" s="146"/>
      <c r="G171" s="146"/>
      <c r="H171" s="93"/>
      <c r="I171" s="105"/>
      <c r="J171" s="148"/>
      <c r="K171" s="146"/>
      <c r="L171" s="149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</row>
    <row r="172" spans="1:100" s="85" customFormat="1" ht="17.100000000000001" customHeight="1" x14ac:dyDescent="0.2">
      <c r="A172" s="146"/>
      <c r="B172" s="146"/>
      <c r="C172" s="146"/>
      <c r="D172" s="146"/>
      <c r="E172" s="146"/>
      <c r="F172" s="146"/>
      <c r="G172" s="146"/>
      <c r="H172" s="93"/>
      <c r="I172" s="105"/>
      <c r="J172" s="148"/>
      <c r="K172" s="146"/>
      <c r="L172" s="149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6"/>
      <c r="CU172" s="146"/>
      <c r="CV172" s="146"/>
    </row>
    <row r="173" spans="1:100" s="85" customFormat="1" ht="17.100000000000001" customHeight="1" x14ac:dyDescent="0.2">
      <c r="A173" s="146"/>
      <c r="B173" s="146"/>
      <c r="C173" s="146"/>
      <c r="D173" s="146"/>
      <c r="E173" s="146"/>
      <c r="F173" s="146"/>
      <c r="G173" s="146"/>
      <c r="H173" s="93"/>
      <c r="I173" s="105"/>
      <c r="J173" s="148"/>
      <c r="K173" s="146"/>
      <c r="L173" s="149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</row>
    <row r="174" spans="1:100" s="85" customFormat="1" ht="17.100000000000001" customHeight="1" x14ac:dyDescent="0.2">
      <c r="A174" s="146"/>
      <c r="B174" s="146"/>
      <c r="C174" s="146"/>
      <c r="D174" s="146"/>
      <c r="E174" s="146"/>
      <c r="F174" s="146"/>
      <c r="G174" s="146"/>
      <c r="H174" s="93"/>
      <c r="I174" s="105"/>
      <c r="J174" s="148"/>
      <c r="K174" s="146"/>
      <c r="L174" s="149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</row>
    <row r="175" spans="1:100" s="85" customFormat="1" ht="17.100000000000001" customHeight="1" x14ac:dyDescent="0.2">
      <c r="A175" s="146"/>
      <c r="B175" s="146"/>
      <c r="C175" s="146"/>
      <c r="D175" s="146"/>
      <c r="E175" s="146"/>
      <c r="F175" s="146"/>
      <c r="G175" s="146"/>
      <c r="H175" s="93"/>
      <c r="I175" s="105"/>
      <c r="J175" s="148"/>
      <c r="K175" s="146"/>
      <c r="L175" s="149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/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</row>
    <row r="176" spans="1:100" s="85" customFormat="1" ht="17.100000000000001" customHeight="1" x14ac:dyDescent="0.2">
      <c r="A176" s="146"/>
      <c r="B176" s="146"/>
      <c r="C176" s="146"/>
      <c r="D176" s="146"/>
      <c r="E176" s="146"/>
      <c r="F176" s="146"/>
      <c r="G176" s="146"/>
      <c r="H176" s="93"/>
      <c r="I176" s="105"/>
      <c r="J176" s="148"/>
      <c r="K176" s="146"/>
      <c r="L176" s="149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</row>
    <row r="177" spans="1:100" s="85" customFormat="1" ht="17.100000000000001" customHeight="1" x14ac:dyDescent="0.2">
      <c r="A177" s="146"/>
      <c r="B177" s="146"/>
      <c r="C177" s="146"/>
      <c r="D177" s="146"/>
      <c r="E177" s="146"/>
      <c r="F177" s="146"/>
      <c r="G177" s="146"/>
      <c r="H177" s="93"/>
      <c r="I177" s="105"/>
      <c r="J177" s="148"/>
      <c r="K177" s="146"/>
      <c r="L177" s="149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</row>
    <row r="178" spans="1:100" s="85" customFormat="1" ht="17.100000000000001" customHeight="1" x14ac:dyDescent="0.2">
      <c r="A178" s="146"/>
      <c r="B178" s="146"/>
      <c r="C178" s="146"/>
      <c r="D178" s="146"/>
      <c r="E178" s="146"/>
      <c r="F178" s="146"/>
      <c r="G178" s="146"/>
      <c r="H178" s="93"/>
      <c r="I178" s="105"/>
      <c r="J178" s="148"/>
      <c r="K178" s="146"/>
      <c r="L178" s="149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</row>
    <row r="179" spans="1:100" s="85" customFormat="1" ht="17.100000000000001" customHeight="1" x14ac:dyDescent="0.2">
      <c r="A179" s="146"/>
      <c r="B179" s="146"/>
      <c r="C179" s="146"/>
      <c r="D179" s="146"/>
      <c r="E179" s="146"/>
      <c r="F179" s="146"/>
      <c r="G179" s="146"/>
      <c r="H179" s="93"/>
      <c r="I179" s="105"/>
      <c r="J179" s="148"/>
      <c r="K179" s="146"/>
      <c r="L179" s="149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</row>
    <row r="180" spans="1:100" s="85" customFormat="1" ht="17.100000000000001" customHeight="1" x14ac:dyDescent="0.2">
      <c r="A180" s="146"/>
      <c r="B180" s="146"/>
      <c r="C180" s="146"/>
      <c r="D180" s="146"/>
      <c r="E180" s="146"/>
      <c r="F180" s="146"/>
      <c r="G180" s="146"/>
      <c r="H180" s="93"/>
      <c r="I180" s="105"/>
      <c r="J180" s="148"/>
      <c r="K180" s="146"/>
      <c r="L180" s="149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</row>
    <row r="181" spans="1:100" s="85" customFormat="1" ht="17.100000000000001" customHeight="1" x14ac:dyDescent="0.2">
      <c r="A181" s="146"/>
      <c r="B181" s="146"/>
      <c r="C181" s="146"/>
      <c r="D181" s="146"/>
      <c r="E181" s="146"/>
      <c r="F181" s="146"/>
      <c r="G181" s="146"/>
      <c r="H181" s="93"/>
      <c r="I181" s="105"/>
      <c r="J181" s="148"/>
      <c r="K181" s="146"/>
      <c r="L181" s="149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</row>
    <row r="182" spans="1:100" s="85" customFormat="1" ht="17.100000000000001" customHeight="1" x14ac:dyDescent="0.2">
      <c r="A182" s="146"/>
      <c r="B182" s="146"/>
      <c r="C182" s="146"/>
      <c r="D182" s="146"/>
      <c r="E182" s="146"/>
      <c r="F182" s="146"/>
      <c r="G182" s="146"/>
      <c r="H182" s="93"/>
      <c r="I182" s="105"/>
      <c r="J182" s="148"/>
      <c r="K182" s="146"/>
      <c r="L182" s="149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</row>
    <row r="183" spans="1:100" s="85" customFormat="1" ht="17.100000000000001" customHeight="1" x14ac:dyDescent="0.2">
      <c r="A183" s="146"/>
      <c r="B183" s="146"/>
      <c r="C183" s="146"/>
      <c r="D183" s="146"/>
      <c r="E183" s="146"/>
      <c r="F183" s="146"/>
      <c r="G183" s="146"/>
      <c r="H183" s="93"/>
      <c r="I183" s="105"/>
      <c r="J183" s="148"/>
      <c r="K183" s="146"/>
      <c r="L183" s="149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</row>
    <row r="184" spans="1:100" s="85" customFormat="1" ht="17.100000000000001" customHeight="1" x14ac:dyDescent="0.2">
      <c r="A184" s="146"/>
      <c r="B184" s="146"/>
      <c r="C184" s="146"/>
      <c r="D184" s="146"/>
      <c r="E184" s="146"/>
      <c r="F184" s="146"/>
      <c r="G184" s="146"/>
      <c r="H184" s="93"/>
      <c r="I184" s="105"/>
      <c r="J184" s="148"/>
      <c r="K184" s="146"/>
      <c r="L184" s="149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</row>
    <row r="185" spans="1:100" s="85" customFormat="1" ht="17.100000000000001" customHeight="1" x14ac:dyDescent="0.2">
      <c r="A185" s="146"/>
      <c r="B185" s="146"/>
      <c r="C185" s="146"/>
      <c r="D185" s="146"/>
      <c r="E185" s="146"/>
      <c r="F185" s="146"/>
      <c r="G185" s="146"/>
      <c r="H185" s="93"/>
      <c r="I185" s="105"/>
      <c r="J185" s="148"/>
      <c r="K185" s="146"/>
      <c r="L185" s="149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</row>
    <row r="186" spans="1:100" s="85" customFormat="1" ht="17.100000000000001" customHeight="1" x14ac:dyDescent="0.2">
      <c r="A186" s="146"/>
      <c r="B186" s="146"/>
      <c r="C186" s="146"/>
      <c r="D186" s="146"/>
      <c r="E186" s="146"/>
      <c r="F186" s="146"/>
      <c r="G186" s="146"/>
      <c r="H186" s="93"/>
      <c r="I186" s="105"/>
      <c r="J186" s="148"/>
      <c r="K186" s="146"/>
      <c r="L186" s="149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</row>
    <row r="187" spans="1:100" s="85" customFormat="1" ht="17.100000000000001" customHeight="1" x14ac:dyDescent="0.2">
      <c r="A187" s="146"/>
      <c r="B187" s="146"/>
      <c r="C187" s="146"/>
      <c r="D187" s="146"/>
      <c r="E187" s="146"/>
      <c r="F187" s="146"/>
      <c r="G187" s="146"/>
      <c r="H187" s="93"/>
      <c r="I187" s="105"/>
      <c r="J187" s="148"/>
      <c r="K187" s="146"/>
      <c r="L187" s="149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</row>
    <row r="188" spans="1:100" s="85" customFormat="1" ht="17.100000000000001" customHeight="1" x14ac:dyDescent="0.2">
      <c r="A188" s="146"/>
      <c r="B188" s="146"/>
      <c r="C188" s="146"/>
      <c r="D188" s="146"/>
      <c r="E188" s="146"/>
      <c r="F188" s="146"/>
      <c r="G188" s="146"/>
      <c r="H188" s="93"/>
      <c r="I188" s="105"/>
      <c r="J188" s="148"/>
      <c r="K188" s="146"/>
      <c r="L188" s="149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</row>
    <row r="189" spans="1:100" s="85" customFormat="1" ht="17.100000000000001" customHeight="1" x14ac:dyDescent="0.2">
      <c r="A189" s="146"/>
      <c r="B189" s="146"/>
      <c r="C189" s="146"/>
      <c r="D189" s="146"/>
      <c r="E189" s="146"/>
      <c r="F189" s="146"/>
      <c r="G189" s="146"/>
      <c r="H189" s="93"/>
      <c r="I189" s="105"/>
      <c r="J189" s="148"/>
      <c r="K189" s="146"/>
      <c r="L189" s="149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</row>
    <row r="190" spans="1:100" s="85" customFormat="1" ht="17.100000000000001" customHeight="1" x14ac:dyDescent="0.2">
      <c r="A190" s="146"/>
      <c r="B190" s="146"/>
      <c r="C190" s="146"/>
      <c r="D190" s="146"/>
      <c r="E190" s="146"/>
      <c r="F190" s="146"/>
      <c r="G190" s="146"/>
      <c r="H190" s="93"/>
      <c r="I190" s="105"/>
      <c r="J190" s="148"/>
      <c r="K190" s="146"/>
      <c r="L190" s="149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</row>
    <row r="191" spans="1:100" s="85" customFormat="1" ht="17.100000000000001" customHeight="1" x14ac:dyDescent="0.2">
      <c r="A191" s="146"/>
      <c r="B191" s="146"/>
      <c r="C191" s="146"/>
      <c r="D191" s="146"/>
      <c r="E191" s="146"/>
      <c r="F191" s="146"/>
      <c r="G191" s="146"/>
      <c r="H191" s="93"/>
      <c r="I191" s="105"/>
      <c r="J191" s="148"/>
      <c r="K191" s="146"/>
      <c r="L191" s="149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</row>
    <row r="192" spans="1:100" s="85" customFormat="1" ht="17.100000000000001" customHeight="1" x14ac:dyDescent="0.2">
      <c r="A192" s="146"/>
      <c r="B192" s="146"/>
      <c r="C192" s="146"/>
      <c r="D192" s="146"/>
      <c r="E192" s="146"/>
      <c r="F192" s="146"/>
      <c r="G192" s="146"/>
      <c r="H192" s="93"/>
      <c r="I192" s="105"/>
      <c r="J192" s="148"/>
      <c r="K192" s="146"/>
      <c r="L192" s="149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</row>
    <row r="193" spans="1:100" s="85" customFormat="1" ht="17.100000000000001" customHeight="1" x14ac:dyDescent="0.2">
      <c r="A193" s="146"/>
      <c r="B193" s="146"/>
      <c r="C193" s="146"/>
      <c r="D193" s="146"/>
      <c r="E193" s="146"/>
      <c r="F193" s="146"/>
      <c r="G193" s="146"/>
      <c r="H193" s="93"/>
      <c r="I193" s="105"/>
      <c r="J193" s="148"/>
      <c r="K193" s="146"/>
      <c r="L193" s="149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</row>
    <row r="194" spans="1:100" s="85" customFormat="1" ht="17.100000000000001" customHeight="1" x14ac:dyDescent="0.2">
      <c r="A194" s="146"/>
      <c r="B194" s="146"/>
      <c r="C194" s="146"/>
      <c r="D194" s="146"/>
      <c r="E194" s="146"/>
      <c r="F194" s="146"/>
      <c r="G194" s="146"/>
      <c r="H194" s="93"/>
      <c r="I194" s="105"/>
      <c r="J194" s="148"/>
      <c r="K194" s="146"/>
      <c r="L194" s="149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</row>
    <row r="195" spans="1:100" s="85" customFormat="1" ht="17.100000000000001" customHeight="1" x14ac:dyDescent="0.2">
      <c r="A195" s="146"/>
      <c r="B195" s="146"/>
      <c r="C195" s="146"/>
      <c r="D195" s="146"/>
      <c r="E195" s="146"/>
      <c r="F195" s="146"/>
      <c r="G195" s="146"/>
      <c r="H195" s="93"/>
      <c r="I195" s="105"/>
      <c r="J195" s="148"/>
      <c r="K195" s="146"/>
      <c r="L195" s="149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</row>
    <row r="196" spans="1:100" s="85" customFormat="1" ht="17.100000000000001" customHeight="1" x14ac:dyDescent="0.2">
      <c r="A196" s="146"/>
      <c r="B196" s="146"/>
      <c r="C196" s="146"/>
      <c r="D196" s="146"/>
      <c r="E196" s="146"/>
      <c r="F196" s="146"/>
      <c r="G196" s="146"/>
      <c r="H196" s="93"/>
      <c r="I196" s="105"/>
      <c r="J196" s="148"/>
      <c r="K196" s="146"/>
      <c r="L196" s="149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</row>
    <row r="197" spans="1:100" s="85" customFormat="1" ht="17.100000000000001" customHeight="1" x14ac:dyDescent="0.2">
      <c r="A197" s="146"/>
      <c r="B197" s="146"/>
      <c r="C197" s="146"/>
      <c r="D197" s="146"/>
      <c r="E197" s="146"/>
      <c r="F197" s="146"/>
      <c r="G197" s="146"/>
      <c r="H197" s="93"/>
      <c r="I197" s="105"/>
      <c r="J197" s="148"/>
      <c r="K197" s="146"/>
      <c r="L197" s="149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</row>
    <row r="198" spans="1:100" s="85" customFormat="1" ht="17.100000000000001" customHeight="1" x14ac:dyDescent="0.2">
      <c r="A198" s="146"/>
      <c r="B198" s="146"/>
      <c r="C198" s="146"/>
      <c r="D198" s="146"/>
      <c r="E198" s="146"/>
      <c r="F198" s="146"/>
      <c r="G198" s="146"/>
      <c r="H198" s="93"/>
      <c r="I198" s="105"/>
      <c r="J198" s="148"/>
      <c r="K198" s="146"/>
      <c r="L198" s="149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</row>
    <row r="199" spans="1:100" s="85" customFormat="1" ht="17.100000000000001" customHeight="1" x14ac:dyDescent="0.2">
      <c r="A199" s="146"/>
      <c r="B199" s="146"/>
      <c r="C199" s="146"/>
      <c r="D199" s="146"/>
      <c r="E199" s="146"/>
      <c r="F199" s="146"/>
      <c r="G199" s="146"/>
      <c r="H199" s="93"/>
      <c r="I199" s="105"/>
      <c r="J199" s="148"/>
      <c r="K199" s="146"/>
      <c r="L199" s="149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</row>
    <row r="200" spans="1:100" s="85" customFormat="1" ht="17.100000000000001" customHeight="1" x14ac:dyDescent="0.2">
      <c r="A200" s="146"/>
      <c r="B200" s="146"/>
      <c r="C200" s="146"/>
      <c r="D200" s="146"/>
      <c r="E200" s="146"/>
      <c r="F200" s="146"/>
      <c r="G200" s="146"/>
      <c r="H200" s="93"/>
      <c r="I200" s="105"/>
      <c r="J200" s="148"/>
      <c r="K200" s="146"/>
      <c r="L200" s="149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</row>
    <row r="201" spans="1:100" s="85" customFormat="1" ht="17.100000000000001" customHeight="1" x14ac:dyDescent="0.2">
      <c r="A201" s="146"/>
      <c r="B201" s="146"/>
      <c r="C201" s="146"/>
      <c r="D201" s="146"/>
      <c r="E201" s="146"/>
      <c r="F201" s="146"/>
      <c r="G201" s="146"/>
      <c r="H201" s="93"/>
      <c r="I201" s="105"/>
      <c r="J201" s="148"/>
      <c r="K201" s="146"/>
      <c r="L201" s="149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</row>
    <row r="202" spans="1:100" s="85" customFormat="1" ht="17.100000000000001" customHeight="1" x14ac:dyDescent="0.2">
      <c r="A202" s="146"/>
      <c r="B202" s="146"/>
      <c r="C202" s="146"/>
      <c r="D202" s="146"/>
      <c r="E202" s="146"/>
      <c r="F202" s="146"/>
      <c r="G202" s="146"/>
      <c r="H202" s="93"/>
      <c r="I202" s="105"/>
      <c r="J202" s="148"/>
      <c r="K202" s="146"/>
      <c r="L202" s="149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</row>
    <row r="203" spans="1:100" s="85" customFormat="1" ht="17.100000000000001" customHeight="1" x14ac:dyDescent="0.2">
      <c r="A203" s="146"/>
      <c r="B203" s="146"/>
      <c r="C203" s="146"/>
      <c r="D203" s="146"/>
      <c r="E203" s="146"/>
      <c r="F203" s="146"/>
      <c r="G203" s="146"/>
      <c r="H203" s="93"/>
      <c r="I203" s="105"/>
      <c r="J203" s="148"/>
      <c r="K203" s="146"/>
      <c r="L203" s="149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</row>
    <row r="204" spans="1:100" s="85" customFormat="1" ht="17.100000000000001" customHeight="1" x14ac:dyDescent="0.2">
      <c r="A204" s="146"/>
      <c r="B204" s="146"/>
      <c r="C204" s="146"/>
      <c r="D204" s="146"/>
      <c r="E204" s="146"/>
      <c r="F204" s="146"/>
      <c r="G204" s="146"/>
      <c r="H204" s="93"/>
      <c r="I204" s="105"/>
      <c r="J204" s="148"/>
      <c r="K204" s="146"/>
      <c r="L204" s="149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</row>
    <row r="205" spans="1:100" s="85" customFormat="1" ht="17.100000000000001" customHeight="1" x14ac:dyDescent="0.2">
      <c r="A205" s="146"/>
      <c r="B205" s="146"/>
      <c r="C205" s="146"/>
      <c r="D205" s="146"/>
      <c r="E205" s="146"/>
      <c r="F205" s="146"/>
      <c r="G205" s="146"/>
      <c r="H205" s="93"/>
      <c r="I205" s="105"/>
      <c r="J205" s="148"/>
      <c r="K205" s="146"/>
      <c r="L205" s="149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6"/>
      <c r="CM205" s="146"/>
      <c r="CN205" s="146"/>
      <c r="CO205" s="146"/>
      <c r="CP205" s="146"/>
      <c r="CQ205" s="146"/>
      <c r="CR205" s="146"/>
      <c r="CS205" s="146"/>
      <c r="CT205" s="146"/>
      <c r="CU205" s="146"/>
      <c r="CV205" s="146"/>
    </row>
    <row r="206" spans="1:100" s="85" customFormat="1" ht="17.100000000000001" customHeight="1" x14ac:dyDescent="0.2">
      <c r="A206" s="146"/>
      <c r="B206" s="146"/>
      <c r="C206" s="146"/>
      <c r="D206" s="146"/>
      <c r="E206" s="146"/>
      <c r="F206" s="146"/>
      <c r="G206" s="146"/>
      <c r="H206" s="93"/>
      <c r="I206" s="105"/>
      <c r="J206" s="148"/>
      <c r="K206" s="146"/>
      <c r="L206" s="149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6"/>
      <c r="CM206" s="146"/>
      <c r="CN206" s="146"/>
      <c r="CO206" s="146"/>
      <c r="CP206" s="146"/>
      <c r="CQ206" s="146"/>
      <c r="CR206" s="146"/>
      <c r="CS206" s="146"/>
      <c r="CT206" s="146"/>
      <c r="CU206" s="146"/>
      <c r="CV206" s="146"/>
    </row>
    <row r="207" spans="1:100" s="85" customFormat="1" ht="17.100000000000001" customHeight="1" x14ac:dyDescent="0.2">
      <c r="A207" s="146"/>
      <c r="B207" s="146"/>
      <c r="C207" s="146"/>
      <c r="D207" s="146"/>
      <c r="E207" s="146"/>
      <c r="F207" s="146"/>
      <c r="G207" s="146"/>
      <c r="H207" s="93"/>
      <c r="I207" s="105"/>
      <c r="J207" s="148"/>
      <c r="K207" s="146"/>
      <c r="L207" s="149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146"/>
      <c r="CM207" s="146"/>
      <c r="CN207" s="146"/>
      <c r="CO207" s="146"/>
      <c r="CP207" s="146"/>
      <c r="CQ207" s="146"/>
      <c r="CR207" s="146"/>
      <c r="CS207" s="146"/>
      <c r="CT207" s="146"/>
      <c r="CU207" s="146"/>
      <c r="CV207" s="146"/>
    </row>
    <row r="208" spans="1:100" s="85" customFormat="1" ht="17.100000000000001" customHeight="1" x14ac:dyDescent="0.2">
      <c r="A208" s="146"/>
      <c r="B208" s="146"/>
      <c r="C208" s="146"/>
      <c r="D208" s="146"/>
      <c r="E208" s="146"/>
      <c r="F208" s="146"/>
      <c r="G208" s="146"/>
      <c r="H208" s="93"/>
      <c r="I208" s="105"/>
      <c r="J208" s="148"/>
      <c r="K208" s="146"/>
      <c r="L208" s="149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</row>
    <row r="209" spans="1:100" s="85" customFormat="1" ht="17.100000000000001" customHeight="1" x14ac:dyDescent="0.2">
      <c r="A209" s="146"/>
      <c r="B209" s="146"/>
      <c r="C209" s="146"/>
      <c r="D209" s="146"/>
      <c r="E209" s="146"/>
      <c r="F209" s="146"/>
      <c r="G209" s="146"/>
      <c r="H209" s="93"/>
      <c r="I209" s="105"/>
      <c r="J209" s="148"/>
      <c r="K209" s="146"/>
      <c r="L209" s="149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  <c r="CF209" s="146"/>
      <c r="CG209" s="146"/>
      <c r="CH209" s="146"/>
      <c r="CI209" s="146"/>
      <c r="CJ209" s="146"/>
      <c r="CK209" s="146"/>
      <c r="CL209" s="146"/>
      <c r="CM209" s="146"/>
      <c r="CN209" s="146"/>
      <c r="CO209" s="146"/>
      <c r="CP209" s="146"/>
      <c r="CQ209" s="146"/>
      <c r="CR209" s="146"/>
      <c r="CS209" s="146"/>
      <c r="CT209" s="146"/>
      <c r="CU209" s="146"/>
      <c r="CV209" s="146"/>
    </row>
    <row r="210" spans="1:100" s="85" customFormat="1" ht="17.100000000000001" customHeight="1" x14ac:dyDescent="0.2">
      <c r="A210" s="146"/>
      <c r="B210" s="146"/>
      <c r="C210" s="146"/>
      <c r="D210" s="146"/>
      <c r="E210" s="146"/>
      <c r="F210" s="146"/>
      <c r="G210" s="146"/>
      <c r="H210" s="93"/>
      <c r="I210" s="105"/>
      <c r="J210" s="148"/>
      <c r="K210" s="146"/>
      <c r="L210" s="149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146"/>
      <c r="BZ210" s="146"/>
      <c r="CA210" s="146"/>
      <c r="CB210" s="146"/>
      <c r="CC210" s="146"/>
      <c r="CD210" s="146"/>
      <c r="CE210" s="146"/>
      <c r="CF210" s="146"/>
      <c r="CG210" s="146"/>
      <c r="CH210" s="146"/>
      <c r="CI210" s="146"/>
      <c r="CJ210" s="146"/>
      <c r="CK210" s="146"/>
      <c r="CL210" s="146"/>
      <c r="CM210" s="146"/>
      <c r="CN210" s="146"/>
      <c r="CO210" s="146"/>
      <c r="CP210" s="146"/>
      <c r="CQ210" s="146"/>
      <c r="CR210" s="146"/>
      <c r="CS210" s="146"/>
      <c r="CT210" s="146"/>
      <c r="CU210" s="146"/>
      <c r="CV210" s="146"/>
    </row>
    <row r="211" spans="1:100" s="85" customFormat="1" ht="17.100000000000001" customHeight="1" x14ac:dyDescent="0.2">
      <c r="A211" s="146"/>
      <c r="B211" s="146"/>
      <c r="C211" s="146"/>
      <c r="D211" s="146"/>
      <c r="E211" s="146"/>
      <c r="F211" s="146"/>
      <c r="G211" s="146"/>
      <c r="H211" s="93"/>
      <c r="I211" s="105"/>
      <c r="J211" s="148"/>
      <c r="K211" s="146"/>
      <c r="L211" s="149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/>
      <c r="CF211" s="146"/>
      <c r="CG211" s="146"/>
      <c r="CH211" s="146"/>
      <c r="CI211" s="146"/>
      <c r="CJ211" s="146"/>
      <c r="CK211" s="146"/>
      <c r="CL211" s="146"/>
      <c r="CM211" s="146"/>
      <c r="CN211" s="146"/>
      <c r="CO211" s="146"/>
      <c r="CP211" s="146"/>
      <c r="CQ211" s="146"/>
      <c r="CR211" s="146"/>
      <c r="CS211" s="146"/>
      <c r="CT211" s="146"/>
      <c r="CU211" s="146"/>
      <c r="CV211" s="146"/>
    </row>
    <row r="212" spans="1:100" s="85" customFormat="1" ht="17.100000000000001" customHeight="1" x14ac:dyDescent="0.2">
      <c r="A212" s="146"/>
      <c r="B212" s="146"/>
      <c r="C212" s="146"/>
      <c r="D212" s="146"/>
      <c r="E212" s="146"/>
      <c r="F212" s="146"/>
      <c r="G212" s="146"/>
      <c r="H212" s="93"/>
      <c r="I212" s="105"/>
      <c r="J212" s="148"/>
      <c r="K212" s="146"/>
      <c r="L212" s="149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6"/>
      <c r="CI212" s="146"/>
      <c r="CJ212" s="146"/>
      <c r="CK212" s="146"/>
      <c r="CL212" s="146"/>
      <c r="CM212" s="146"/>
      <c r="CN212" s="146"/>
      <c r="CO212" s="146"/>
      <c r="CP212" s="146"/>
      <c r="CQ212" s="146"/>
      <c r="CR212" s="146"/>
      <c r="CS212" s="146"/>
      <c r="CT212" s="146"/>
      <c r="CU212" s="146"/>
      <c r="CV212" s="146"/>
    </row>
    <row r="213" spans="1:100" s="85" customFormat="1" ht="17.100000000000001" customHeight="1" x14ac:dyDescent="0.2">
      <c r="A213" s="146"/>
      <c r="B213" s="146"/>
      <c r="C213" s="146"/>
      <c r="D213" s="146"/>
      <c r="E213" s="146"/>
      <c r="F213" s="146"/>
      <c r="G213" s="146"/>
      <c r="H213" s="93"/>
      <c r="I213" s="105"/>
      <c r="J213" s="148"/>
      <c r="K213" s="146"/>
      <c r="L213" s="149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6"/>
      <c r="CI213" s="146"/>
      <c r="CJ213" s="146"/>
      <c r="CK213" s="146"/>
      <c r="CL213" s="146"/>
      <c r="CM213" s="146"/>
      <c r="CN213" s="146"/>
      <c r="CO213" s="146"/>
      <c r="CP213" s="146"/>
      <c r="CQ213" s="146"/>
      <c r="CR213" s="146"/>
      <c r="CS213" s="146"/>
      <c r="CT213" s="146"/>
      <c r="CU213" s="146"/>
      <c r="CV213" s="146"/>
    </row>
    <row r="214" spans="1:100" s="85" customFormat="1" ht="17.100000000000001" customHeight="1" x14ac:dyDescent="0.2">
      <c r="A214" s="146"/>
      <c r="B214" s="146"/>
      <c r="C214" s="146"/>
      <c r="D214" s="146"/>
      <c r="E214" s="146"/>
      <c r="F214" s="146"/>
      <c r="G214" s="146"/>
      <c r="H214" s="93"/>
      <c r="I214" s="105"/>
      <c r="J214" s="148"/>
      <c r="K214" s="146"/>
      <c r="L214" s="149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6"/>
      <c r="CB214" s="146"/>
      <c r="CC214" s="146"/>
      <c r="CD214" s="146"/>
      <c r="CE214" s="146"/>
      <c r="CF214" s="146"/>
      <c r="CG214" s="146"/>
      <c r="CH214" s="146"/>
      <c r="CI214" s="146"/>
      <c r="CJ214" s="146"/>
      <c r="CK214" s="146"/>
      <c r="CL214" s="146"/>
      <c r="CM214" s="146"/>
      <c r="CN214" s="146"/>
      <c r="CO214" s="146"/>
      <c r="CP214" s="146"/>
      <c r="CQ214" s="146"/>
      <c r="CR214" s="146"/>
      <c r="CS214" s="146"/>
      <c r="CT214" s="146"/>
      <c r="CU214" s="146"/>
      <c r="CV214" s="146"/>
    </row>
    <row r="215" spans="1:100" s="85" customFormat="1" ht="17.100000000000001" customHeight="1" x14ac:dyDescent="0.2">
      <c r="A215" s="146"/>
      <c r="B215" s="146"/>
      <c r="C215" s="146"/>
      <c r="D215" s="146"/>
      <c r="E215" s="146"/>
      <c r="F215" s="146"/>
      <c r="G215" s="146"/>
      <c r="H215" s="93"/>
      <c r="I215" s="105"/>
      <c r="J215" s="148"/>
      <c r="K215" s="146"/>
      <c r="L215" s="149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46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6"/>
      <c r="CI215" s="146"/>
      <c r="CJ215" s="146"/>
      <c r="CK215" s="146"/>
      <c r="CL215" s="146"/>
      <c r="CM215" s="146"/>
      <c r="CN215" s="146"/>
      <c r="CO215" s="146"/>
      <c r="CP215" s="146"/>
      <c r="CQ215" s="146"/>
      <c r="CR215" s="146"/>
      <c r="CS215" s="146"/>
      <c r="CT215" s="146"/>
      <c r="CU215" s="146"/>
      <c r="CV215" s="146"/>
    </row>
    <row r="216" spans="1:100" s="85" customFormat="1" ht="17.100000000000001" customHeight="1" x14ac:dyDescent="0.2">
      <c r="A216" s="146"/>
      <c r="B216" s="146"/>
      <c r="C216" s="146"/>
      <c r="D216" s="146"/>
      <c r="E216" s="146"/>
      <c r="F216" s="146"/>
      <c r="G216" s="146"/>
      <c r="H216" s="93"/>
      <c r="I216" s="105"/>
      <c r="J216" s="148"/>
      <c r="K216" s="146"/>
      <c r="L216" s="149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  <c r="BU216" s="146"/>
      <c r="BV216" s="146"/>
      <c r="BW216" s="146"/>
      <c r="BX216" s="146"/>
      <c r="BY216" s="146"/>
      <c r="BZ216" s="146"/>
      <c r="CA216" s="146"/>
      <c r="CB216" s="146"/>
      <c r="CC216" s="146"/>
      <c r="CD216" s="146"/>
      <c r="CE216" s="146"/>
      <c r="CF216" s="146"/>
      <c r="CG216" s="146"/>
      <c r="CH216" s="146"/>
      <c r="CI216" s="146"/>
      <c r="CJ216" s="146"/>
      <c r="CK216" s="146"/>
      <c r="CL216" s="146"/>
      <c r="CM216" s="146"/>
      <c r="CN216" s="146"/>
      <c r="CO216" s="146"/>
      <c r="CP216" s="146"/>
      <c r="CQ216" s="146"/>
      <c r="CR216" s="146"/>
      <c r="CS216" s="146"/>
      <c r="CT216" s="146"/>
      <c r="CU216" s="146"/>
      <c r="CV216" s="146"/>
    </row>
    <row r="217" spans="1:100" s="85" customFormat="1" ht="17.100000000000001" customHeight="1" x14ac:dyDescent="0.2">
      <c r="A217" s="146"/>
      <c r="B217" s="146"/>
      <c r="C217" s="146"/>
      <c r="D217" s="146"/>
      <c r="E217" s="146"/>
      <c r="F217" s="146"/>
      <c r="G217" s="146"/>
      <c r="H217" s="93"/>
      <c r="I217" s="105"/>
      <c r="J217" s="148"/>
      <c r="K217" s="146"/>
      <c r="L217" s="149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  <c r="BU217" s="146"/>
      <c r="BV217" s="146"/>
      <c r="BW217" s="146"/>
      <c r="BX217" s="146"/>
      <c r="BY217" s="146"/>
      <c r="BZ217" s="146"/>
      <c r="CA217" s="146"/>
      <c r="CB217" s="146"/>
      <c r="CC217" s="146"/>
      <c r="CD217" s="146"/>
      <c r="CE217" s="146"/>
      <c r="CF217" s="146"/>
      <c r="CG217" s="146"/>
      <c r="CH217" s="146"/>
      <c r="CI217" s="146"/>
      <c r="CJ217" s="146"/>
      <c r="CK217" s="146"/>
      <c r="CL217" s="146"/>
      <c r="CM217" s="146"/>
      <c r="CN217" s="146"/>
      <c r="CO217" s="146"/>
      <c r="CP217" s="146"/>
      <c r="CQ217" s="146"/>
      <c r="CR217" s="146"/>
      <c r="CS217" s="146"/>
      <c r="CT217" s="146"/>
      <c r="CU217" s="146"/>
      <c r="CV217" s="146"/>
    </row>
    <row r="218" spans="1:100" s="85" customFormat="1" ht="17.100000000000001" customHeight="1" x14ac:dyDescent="0.2">
      <c r="A218" s="146"/>
      <c r="B218" s="146"/>
      <c r="C218" s="146"/>
      <c r="D218" s="146"/>
      <c r="E218" s="146"/>
      <c r="F218" s="146"/>
      <c r="G218" s="146"/>
      <c r="H218" s="93"/>
      <c r="I218" s="105"/>
      <c r="J218" s="148"/>
      <c r="K218" s="146"/>
      <c r="L218" s="149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  <c r="BV218" s="146"/>
      <c r="BW218" s="146"/>
      <c r="BX218" s="146"/>
      <c r="BY218" s="146"/>
      <c r="BZ218" s="146"/>
      <c r="CA218" s="146"/>
      <c r="CB218" s="146"/>
      <c r="CC218" s="146"/>
      <c r="CD218" s="146"/>
      <c r="CE218" s="146"/>
      <c r="CF218" s="146"/>
      <c r="CG218" s="146"/>
      <c r="CH218" s="146"/>
      <c r="CI218" s="146"/>
      <c r="CJ218" s="146"/>
      <c r="CK218" s="146"/>
      <c r="CL218" s="146"/>
      <c r="CM218" s="146"/>
      <c r="CN218" s="146"/>
      <c r="CO218" s="146"/>
      <c r="CP218" s="146"/>
      <c r="CQ218" s="146"/>
      <c r="CR218" s="146"/>
      <c r="CS218" s="146"/>
      <c r="CT218" s="146"/>
      <c r="CU218" s="146"/>
      <c r="CV218" s="146"/>
    </row>
    <row r="219" spans="1:100" s="85" customFormat="1" ht="17.100000000000001" customHeight="1" x14ac:dyDescent="0.2">
      <c r="A219" s="146"/>
      <c r="B219" s="146"/>
      <c r="C219" s="146"/>
      <c r="D219" s="146"/>
      <c r="E219" s="146"/>
      <c r="F219" s="146"/>
      <c r="G219" s="146"/>
      <c r="H219" s="93"/>
      <c r="I219" s="105"/>
      <c r="J219" s="148"/>
      <c r="K219" s="146"/>
      <c r="L219" s="149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146"/>
      <c r="CM219" s="146"/>
      <c r="CN219" s="146"/>
      <c r="CO219" s="146"/>
      <c r="CP219" s="146"/>
      <c r="CQ219" s="146"/>
      <c r="CR219" s="146"/>
      <c r="CS219" s="146"/>
      <c r="CT219" s="146"/>
      <c r="CU219" s="146"/>
      <c r="CV219" s="146"/>
    </row>
    <row r="220" spans="1:100" s="85" customFormat="1" ht="17.100000000000001" customHeight="1" x14ac:dyDescent="0.2">
      <c r="A220" s="146"/>
      <c r="B220" s="146"/>
      <c r="C220" s="146"/>
      <c r="D220" s="146"/>
      <c r="E220" s="146"/>
      <c r="F220" s="146"/>
      <c r="G220" s="146"/>
      <c r="H220" s="93"/>
      <c r="I220" s="105"/>
      <c r="J220" s="148"/>
      <c r="K220" s="146"/>
      <c r="L220" s="149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  <c r="BU220" s="146"/>
      <c r="BV220" s="146"/>
      <c r="BW220" s="146"/>
      <c r="BX220" s="146"/>
      <c r="BY220" s="146"/>
      <c r="BZ220" s="146"/>
      <c r="CA220" s="146"/>
      <c r="CB220" s="146"/>
      <c r="CC220" s="146"/>
      <c r="CD220" s="146"/>
      <c r="CE220" s="146"/>
      <c r="CF220" s="146"/>
      <c r="CG220" s="146"/>
      <c r="CH220" s="146"/>
      <c r="CI220" s="146"/>
      <c r="CJ220" s="146"/>
      <c r="CK220" s="146"/>
      <c r="CL220" s="146"/>
      <c r="CM220" s="146"/>
      <c r="CN220" s="146"/>
      <c r="CO220" s="146"/>
      <c r="CP220" s="146"/>
      <c r="CQ220" s="146"/>
      <c r="CR220" s="146"/>
      <c r="CS220" s="146"/>
      <c r="CT220" s="146"/>
      <c r="CU220" s="146"/>
      <c r="CV220" s="146"/>
    </row>
    <row r="221" spans="1:100" s="85" customFormat="1" ht="17.100000000000001" customHeight="1" x14ac:dyDescent="0.2">
      <c r="A221" s="146"/>
      <c r="B221" s="146"/>
      <c r="C221" s="146"/>
      <c r="D221" s="146"/>
      <c r="E221" s="146"/>
      <c r="F221" s="146"/>
      <c r="G221" s="146"/>
      <c r="H221" s="93"/>
      <c r="I221" s="105"/>
      <c r="J221" s="148"/>
      <c r="K221" s="146"/>
      <c r="L221" s="149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6"/>
      <c r="CU221" s="146"/>
      <c r="CV221" s="146"/>
    </row>
    <row r="222" spans="1:100" s="85" customFormat="1" ht="17.100000000000001" customHeight="1" x14ac:dyDescent="0.2">
      <c r="A222" s="146"/>
      <c r="B222" s="146"/>
      <c r="C222" s="146"/>
      <c r="D222" s="146"/>
      <c r="E222" s="146"/>
      <c r="F222" s="146"/>
      <c r="G222" s="146"/>
      <c r="H222" s="93"/>
      <c r="I222" s="105"/>
      <c r="J222" s="148"/>
      <c r="K222" s="146"/>
      <c r="L222" s="149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6"/>
      <c r="CI222" s="146"/>
      <c r="CJ222" s="146"/>
      <c r="CK222" s="146"/>
      <c r="CL222" s="146"/>
      <c r="CM222" s="146"/>
      <c r="CN222" s="146"/>
      <c r="CO222" s="146"/>
      <c r="CP222" s="146"/>
      <c r="CQ222" s="146"/>
      <c r="CR222" s="146"/>
      <c r="CS222" s="146"/>
      <c r="CT222" s="146"/>
      <c r="CU222" s="146"/>
      <c r="CV222" s="146"/>
    </row>
    <row r="223" spans="1:100" s="85" customFormat="1" ht="17.100000000000001" customHeight="1" x14ac:dyDescent="0.2">
      <c r="A223" s="146"/>
      <c r="B223" s="146"/>
      <c r="C223" s="146"/>
      <c r="D223" s="146"/>
      <c r="E223" s="146"/>
      <c r="F223" s="146"/>
      <c r="G223" s="146"/>
      <c r="H223" s="93"/>
      <c r="I223" s="105"/>
      <c r="J223" s="148"/>
      <c r="K223" s="146"/>
      <c r="L223" s="149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6"/>
      <c r="CI223" s="146"/>
      <c r="CJ223" s="146"/>
      <c r="CK223" s="146"/>
      <c r="CL223" s="146"/>
      <c r="CM223" s="146"/>
      <c r="CN223" s="146"/>
      <c r="CO223" s="146"/>
      <c r="CP223" s="146"/>
      <c r="CQ223" s="146"/>
      <c r="CR223" s="146"/>
      <c r="CS223" s="146"/>
      <c r="CT223" s="146"/>
      <c r="CU223" s="146"/>
      <c r="CV223" s="146"/>
    </row>
    <row r="224" spans="1:100" s="85" customFormat="1" ht="17.100000000000001" customHeight="1" x14ac:dyDescent="0.2">
      <c r="A224" s="146"/>
      <c r="B224" s="146"/>
      <c r="C224" s="146"/>
      <c r="D224" s="146"/>
      <c r="E224" s="146"/>
      <c r="F224" s="146"/>
      <c r="G224" s="146"/>
      <c r="H224" s="93"/>
      <c r="I224" s="105"/>
      <c r="J224" s="148"/>
      <c r="K224" s="146"/>
      <c r="L224" s="149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146"/>
      <c r="CM224" s="146"/>
      <c r="CN224" s="146"/>
      <c r="CO224" s="146"/>
      <c r="CP224" s="146"/>
      <c r="CQ224" s="146"/>
      <c r="CR224" s="146"/>
      <c r="CS224" s="146"/>
      <c r="CT224" s="146"/>
      <c r="CU224" s="146"/>
      <c r="CV224" s="146"/>
    </row>
    <row r="225" spans="1:100" s="85" customFormat="1" ht="17.100000000000001" customHeight="1" x14ac:dyDescent="0.2">
      <c r="A225" s="146"/>
      <c r="B225" s="146"/>
      <c r="C225" s="146"/>
      <c r="D225" s="146"/>
      <c r="E225" s="146"/>
      <c r="F225" s="146"/>
      <c r="G225" s="146"/>
      <c r="H225" s="93"/>
      <c r="I225" s="105"/>
      <c r="J225" s="148"/>
      <c r="K225" s="146"/>
      <c r="L225" s="149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  <c r="BU225" s="146"/>
      <c r="BV225" s="146"/>
      <c r="BW225" s="146"/>
      <c r="BX225" s="146"/>
      <c r="BY225" s="146"/>
      <c r="BZ225" s="146"/>
      <c r="CA225" s="146"/>
      <c r="CB225" s="146"/>
      <c r="CC225" s="146"/>
      <c r="CD225" s="146"/>
      <c r="CE225" s="146"/>
      <c r="CF225" s="146"/>
      <c r="CG225" s="146"/>
      <c r="CH225" s="146"/>
      <c r="CI225" s="146"/>
      <c r="CJ225" s="146"/>
      <c r="CK225" s="146"/>
      <c r="CL225" s="146"/>
      <c r="CM225" s="146"/>
      <c r="CN225" s="146"/>
      <c r="CO225" s="146"/>
      <c r="CP225" s="146"/>
      <c r="CQ225" s="146"/>
      <c r="CR225" s="146"/>
      <c r="CS225" s="146"/>
      <c r="CT225" s="146"/>
      <c r="CU225" s="146"/>
      <c r="CV225" s="146"/>
    </row>
    <row r="226" spans="1:100" s="85" customFormat="1" ht="17.100000000000001" customHeight="1" x14ac:dyDescent="0.2">
      <c r="A226" s="146"/>
      <c r="B226" s="146"/>
      <c r="C226" s="146"/>
      <c r="D226" s="146"/>
      <c r="E226" s="146"/>
      <c r="F226" s="146"/>
      <c r="G226" s="146"/>
      <c r="H226" s="93"/>
      <c r="I226" s="105"/>
      <c r="J226" s="148"/>
      <c r="K226" s="146"/>
      <c r="L226" s="149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6"/>
      <c r="CC226" s="146"/>
      <c r="CD226" s="146"/>
      <c r="CE226" s="146"/>
      <c r="CF226" s="146"/>
      <c r="CG226" s="146"/>
      <c r="CH226" s="146"/>
      <c r="CI226" s="146"/>
      <c r="CJ226" s="146"/>
      <c r="CK226" s="146"/>
      <c r="CL226" s="146"/>
      <c r="CM226" s="146"/>
      <c r="CN226" s="146"/>
      <c r="CO226" s="146"/>
      <c r="CP226" s="146"/>
      <c r="CQ226" s="146"/>
      <c r="CR226" s="146"/>
      <c r="CS226" s="146"/>
      <c r="CT226" s="146"/>
      <c r="CU226" s="146"/>
      <c r="CV226" s="146"/>
    </row>
    <row r="227" spans="1:100" s="85" customFormat="1" ht="17.100000000000001" customHeight="1" x14ac:dyDescent="0.2">
      <c r="A227" s="146"/>
      <c r="B227" s="146"/>
      <c r="C227" s="146"/>
      <c r="D227" s="146"/>
      <c r="E227" s="146"/>
      <c r="F227" s="146"/>
      <c r="G227" s="146"/>
      <c r="H227" s="93"/>
      <c r="I227" s="105"/>
      <c r="J227" s="148"/>
      <c r="K227" s="146"/>
      <c r="L227" s="149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6"/>
      <c r="CC227" s="146"/>
      <c r="CD227" s="146"/>
      <c r="CE227" s="146"/>
      <c r="CF227" s="146"/>
      <c r="CG227" s="146"/>
      <c r="CH227" s="146"/>
      <c r="CI227" s="146"/>
      <c r="CJ227" s="146"/>
      <c r="CK227" s="146"/>
      <c r="CL227" s="146"/>
      <c r="CM227" s="146"/>
      <c r="CN227" s="146"/>
      <c r="CO227" s="146"/>
      <c r="CP227" s="146"/>
      <c r="CQ227" s="146"/>
      <c r="CR227" s="146"/>
      <c r="CS227" s="146"/>
      <c r="CT227" s="146"/>
      <c r="CU227" s="146"/>
      <c r="CV227" s="146"/>
    </row>
    <row r="228" spans="1:100" s="85" customFormat="1" ht="17.100000000000001" customHeight="1" x14ac:dyDescent="0.2">
      <c r="A228" s="146"/>
      <c r="B228" s="146"/>
      <c r="C228" s="146"/>
      <c r="D228" s="146"/>
      <c r="E228" s="146"/>
      <c r="F228" s="146"/>
      <c r="G228" s="146"/>
      <c r="H228" s="93"/>
      <c r="I228" s="105"/>
      <c r="J228" s="148"/>
      <c r="K228" s="146"/>
      <c r="L228" s="149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6"/>
      <c r="CI228" s="146"/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6"/>
      <c r="CU228" s="146"/>
      <c r="CV228" s="146"/>
    </row>
    <row r="229" spans="1:100" s="85" customFormat="1" ht="17.100000000000001" customHeight="1" x14ac:dyDescent="0.2">
      <c r="A229" s="146"/>
      <c r="B229" s="146"/>
      <c r="C229" s="146"/>
      <c r="D229" s="146"/>
      <c r="E229" s="146"/>
      <c r="F229" s="146"/>
      <c r="G229" s="146"/>
      <c r="H229" s="93"/>
      <c r="I229" s="105"/>
      <c r="J229" s="148"/>
      <c r="K229" s="146"/>
      <c r="L229" s="149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  <c r="BU229" s="146"/>
      <c r="BV229" s="146"/>
      <c r="BW229" s="146"/>
      <c r="BX229" s="146"/>
      <c r="BY229" s="146"/>
      <c r="BZ229" s="146"/>
      <c r="CA229" s="146"/>
      <c r="CB229" s="146"/>
      <c r="CC229" s="146"/>
      <c r="CD229" s="146"/>
      <c r="CE229" s="146"/>
      <c r="CF229" s="146"/>
      <c r="CG229" s="146"/>
      <c r="CH229" s="146"/>
      <c r="CI229" s="146"/>
      <c r="CJ229" s="146"/>
      <c r="CK229" s="146"/>
      <c r="CL229" s="146"/>
      <c r="CM229" s="146"/>
      <c r="CN229" s="146"/>
      <c r="CO229" s="146"/>
      <c r="CP229" s="146"/>
      <c r="CQ229" s="146"/>
      <c r="CR229" s="146"/>
      <c r="CS229" s="146"/>
      <c r="CT229" s="146"/>
      <c r="CU229" s="146"/>
      <c r="CV229" s="146"/>
    </row>
    <row r="230" spans="1:100" s="85" customFormat="1" ht="17.100000000000001" customHeight="1" x14ac:dyDescent="0.2">
      <c r="A230" s="146"/>
      <c r="B230" s="146"/>
      <c r="C230" s="146"/>
      <c r="D230" s="146"/>
      <c r="E230" s="146"/>
      <c r="F230" s="146"/>
      <c r="G230" s="146"/>
      <c r="H230" s="93"/>
      <c r="I230" s="105"/>
      <c r="J230" s="148"/>
      <c r="K230" s="146"/>
      <c r="L230" s="149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  <c r="BV230" s="146"/>
      <c r="BW230" s="146"/>
      <c r="BX230" s="146"/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6"/>
      <c r="CI230" s="146"/>
      <c r="CJ230" s="146"/>
      <c r="CK230" s="146"/>
      <c r="CL230" s="146"/>
      <c r="CM230" s="146"/>
      <c r="CN230" s="146"/>
      <c r="CO230" s="146"/>
      <c r="CP230" s="146"/>
      <c r="CQ230" s="146"/>
      <c r="CR230" s="146"/>
      <c r="CS230" s="146"/>
      <c r="CT230" s="146"/>
      <c r="CU230" s="146"/>
      <c r="CV230" s="146"/>
    </row>
    <row r="231" spans="1:100" s="85" customFormat="1" ht="17.100000000000001" customHeight="1" x14ac:dyDescent="0.2">
      <c r="A231" s="146"/>
      <c r="B231" s="146"/>
      <c r="C231" s="146"/>
      <c r="D231" s="146"/>
      <c r="E231" s="146"/>
      <c r="F231" s="146"/>
      <c r="G231" s="146"/>
      <c r="H231" s="93"/>
      <c r="I231" s="105"/>
      <c r="J231" s="148"/>
      <c r="K231" s="146"/>
      <c r="L231" s="149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  <c r="CB231" s="146"/>
      <c r="CC231" s="146"/>
      <c r="CD231" s="146"/>
      <c r="CE231" s="146"/>
      <c r="CF231" s="146"/>
      <c r="CG231" s="146"/>
      <c r="CH231" s="146"/>
      <c r="CI231" s="146"/>
      <c r="CJ231" s="146"/>
      <c r="CK231" s="146"/>
      <c r="CL231" s="146"/>
      <c r="CM231" s="146"/>
      <c r="CN231" s="146"/>
      <c r="CO231" s="146"/>
      <c r="CP231" s="146"/>
      <c r="CQ231" s="146"/>
      <c r="CR231" s="146"/>
      <c r="CS231" s="146"/>
      <c r="CT231" s="146"/>
      <c r="CU231" s="146"/>
      <c r="CV231" s="146"/>
    </row>
    <row r="232" spans="1:100" s="85" customFormat="1" ht="17.100000000000001" customHeight="1" x14ac:dyDescent="0.2">
      <c r="A232" s="146"/>
      <c r="B232" s="146"/>
      <c r="C232" s="146"/>
      <c r="D232" s="146"/>
      <c r="E232" s="146"/>
      <c r="F232" s="146"/>
      <c r="G232" s="146"/>
      <c r="H232" s="93"/>
      <c r="I232" s="105"/>
      <c r="J232" s="148"/>
      <c r="K232" s="146"/>
      <c r="L232" s="149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  <c r="BV232" s="146"/>
      <c r="BW232" s="146"/>
      <c r="BX232" s="146"/>
      <c r="BY232" s="146"/>
      <c r="BZ232" s="146"/>
      <c r="CA232" s="146"/>
      <c r="CB232" s="146"/>
      <c r="CC232" s="146"/>
      <c r="CD232" s="146"/>
      <c r="CE232" s="146"/>
      <c r="CF232" s="146"/>
      <c r="CG232" s="146"/>
      <c r="CH232" s="146"/>
      <c r="CI232" s="146"/>
      <c r="CJ232" s="146"/>
      <c r="CK232" s="146"/>
      <c r="CL232" s="146"/>
      <c r="CM232" s="146"/>
      <c r="CN232" s="146"/>
      <c r="CO232" s="146"/>
      <c r="CP232" s="146"/>
      <c r="CQ232" s="146"/>
      <c r="CR232" s="146"/>
      <c r="CS232" s="146"/>
      <c r="CT232" s="146"/>
      <c r="CU232" s="146"/>
      <c r="CV232" s="146"/>
    </row>
    <row r="233" spans="1:100" s="85" customFormat="1" ht="17.100000000000001" customHeight="1" x14ac:dyDescent="0.2">
      <c r="A233" s="146"/>
      <c r="B233" s="146"/>
      <c r="C233" s="146"/>
      <c r="D233" s="146"/>
      <c r="E233" s="146"/>
      <c r="F233" s="146"/>
      <c r="G233" s="146"/>
      <c r="H233" s="93"/>
      <c r="I233" s="105"/>
      <c r="J233" s="148"/>
      <c r="K233" s="146"/>
      <c r="L233" s="149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  <c r="BU233" s="146"/>
      <c r="BV233" s="146"/>
      <c r="BW233" s="146"/>
      <c r="BX233" s="146"/>
      <c r="BY233" s="146"/>
      <c r="BZ233" s="146"/>
      <c r="CA233" s="146"/>
      <c r="CB233" s="146"/>
      <c r="CC233" s="146"/>
      <c r="CD233" s="146"/>
      <c r="CE233" s="146"/>
      <c r="CF233" s="146"/>
      <c r="CG233" s="146"/>
      <c r="CH233" s="146"/>
      <c r="CI233" s="146"/>
      <c r="CJ233" s="146"/>
      <c r="CK233" s="146"/>
      <c r="CL233" s="146"/>
      <c r="CM233" s="146"/>
      <c r="CN233" s="146"/>
      <c r="CO233" s="146"/>
      <c r="CP233" s="146"/>
      <c r="CQ233" s="146"/>
      <c r="CR233" s="146"/>
      <c r="CS233" s="146"/>
      <c r="CT233" s="146"/>
      <c r="CU233" s="146"/>
      <c r="CV233" s="146"/>
    </row>
    <row r="234" spans="1:100" s="85" customFormat="1" ht="17.100000000000001" customHeight="1" x14ac:dyDescent="0.2">
      <c r="A234" s="146"/>
      <c r="B234" s="146"/>
      <c r="C234" s="146"/>
      <c r="D234" s="146"/>
      <c r="E234" s="146"/>
      <c r="F234" s="146"/>
      <c r="G234" s="146"/>
      <c r="H234" s="93"/>
      <c r="I234" s="105"/>
      <c r="J234" s="148"/>
      <c r="K234" s="146"/>
      <c r="L234" s="149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6"/>
      <c r="CF234" s="146"/>
      <c r="CG234" s="146"/>
      <c r="CH234" s="146"/>
      <c r="CI234" s="146"/>
      <c r="CJ234" s="146"/>
      <c r="CK234" s="146"/>
      <c r="CL234" s="146"/>
      <c r="CM234" s="146"/>
      <c r="CN234" s="146"/>
      <c r="CO234" s="146"/>
      <c r="CP234" s="146"/>
      <c r="CQ234" s="146"/>
      <c r="CR234" s="146"/>
      <c r="CS234" s="146"/>
      <c r="CT234" s="146"/>
      <c r="CU234" s="146"/>
      <c r="CV234" s="146"/>
    </row>
    <row r="235" spans="1:100" s="85" customFormat="1" ht="17.100000000000001" customHeight="1" x14ac:dyDescent="0.2">
      <c r="A235" s="146"/>
      <c r="B235" s="146"/>
      <c r="C235" s="146"/>
      <c r="D235" s="146"/>
      <c r="E235" s="146"/>
      <c r="F235" s="146"/>
      <c r="G235" s="146"/>
      <c r="H235" s="93"/>
      <c r="I235" s="105"/>
      <c r="J235" s="148"/>
      <c r="K235" s="146"/>
      <c r="L235" s="149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6"/>
      <c r="CD235" s="146"/>
      <c r="CE235" s="146"/>
      <c r="CF235" s="146"/>
      <c r="CG235" s="146"/>
      <c r="CH235" s="146"/>
      <c r="CI235" s="146"/>
      <c r="CJ235" s="146"/>
      <c r="CK235" s="146"/>
      <c r="CL235" s="146"/>
      <c r="CM235" s="146"/>
      <c r="CN235" s="146"/>
      <c r="CO235" s="146"/>
      <c r="CP235" s="146"/>
      <c r="CQ235" s="146"/>
      <c r="CR235" s="146"/>
      <c r="CS235" s="146"/>
      <c r="CT235" s="146"/>
      <c r="CU235" s="146"/>
      <c r="CV235" s="146"/>
    </row>
    <row r="236" spans="1:100" s="85" customFormat="1" ht="17.100000000000001" customHeight="1" x14ac:dyDescent="0.2">
      <c r="A236" s="146"/>
      <c r="B236" s="146"/>
      <c r="C236" s="146"/>
      <c r="D236" s="146"/>
      <c r="E236" s="146"/>
      <c r="F236" s="146"/>
      <c r="G236" s="146"/>
      <c r="H236" s="93"/>
      <c r="I236" s="105"/>
      <c r="J236" s="148"/>
      <c r="K236" s="146"/>
      <c r="L236" s="149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6"/>
      <c r="CD236" s="146"/>
      <c r="CE236" s="146"/>
      <c r="CF236" s="146"/>
      <c r="CG236" s="146"/>
      <c r="CH236" s="146"/>
      <c r="CI236" s="146"/>
      <c r="CJ236" s="146"/>
      <c r="CK236" s="146"/>
      <c r="CL236" s="146"/>
      <c r="CM236" s="146"/>
      <c r="CN236" s="146"/>
      <c r="CO236" s="146"/>
      <c r="CP236" s="146"/>
      <c r="CQ236" s="146"/>
      <c r="CR236" s="146"/>
      <c r="CS236" s="146"/>
      <c r="CT236" s="146"/>
      <c r="CU236" s="146"/>
      <c r="CV236" s="146"/>
    </row>
    <row r="237" spans="1:100" s="85" customFormat="1" ht="17.100000000000001" customHeight="1" x14ac:dyDescent="0.2">
      <c r="A237" s="146"/>
      <c r="B237" s="146"/>
      <c r="C237" s="146"/>
      <c r="D237" s="146"/>
      <c r="E237" s="146"/>
      <c r="F237" s="146"/>
      <c r="G237" s="146"/>
      <c r="H237" s="93"/>
      <c r="I237" s="105"/>
      <c r="J237" s="148"/>
      <c r="K237" s="146"/>
      <c r="L237" s="149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  <c r="BZ237" s="146"/>
      <c r="CA237" s="146"/>
      <c r="CB237" s="146"/>
      <c r="CC237" s="146"/>
      <c r="CD237" s="146"/>
      <c r="CE237" s="146"/>
      <c r="CF237" s="146"/>
      <c r="CG237" s="146"/>
      <c r="CH237" s="146"/>
      <c r="CI237" s="146"/>
      <c r="CJ237" s="146"/>
      <c r="CK237" s="146"/>
      <c r="CL237" s="146"/>
      <c r="CM237" s="146"/>
      <c r="CN237" s="146"/>
      <c r="CO237" s="146"/>
      <c r="CP237" s="146"/>
      <c r="CQ237" s="146"/>
      <c r="CR237" s="146"/>
      <c r="CS237" s="146"/>
      <c r="CT237" s="146"/>
      <c r="CU237" s="146"/>
      <c r="CV237" s="146"/>
    </row>
    <row r="238" spans="1:100" s="85" customFormat="1" ht="17.100000000000001" customHeight="1" x14ac:dyDescent="0.2">
      <c r="A238" s="146"/>
      <c r="B238" s="146"/>
      <c r="C238" s="146"/>
      <c r="D238" s="146"/>
      <c r="E238" s="146"/>
      <c r="F238" s="146"/>
      <c r="G238" s="146"/>
      <c r="H238" s="93"/>
      <c r="I238" s="105"/>
      <c r="J238" s="148"/>
      <c r="K238" s="146"/>
      <c r="L238" s="149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  <c r="BZ238" s="146"/>
      <c r="CA238" s="146"/>
      <c r="CB238" s="146"/>
      <c r="CC238" s="146"/>
      <c r="CD238" s="146"/>
      <c r="CE238" s="146"/>
      <c r="CF238" s="146"/>
      <c r="CG238" s="146"/>
      <c r="CH238" s="146"/>
      <c r="CI238" s="146"/>
      <c r="CJ238" s="146"/>
      <c r="CK238" s="146"/>
      <c r="CL238" s="146"/>
      <c r="CM238" s="146"/>
      <c r="CN238" s="146"/>
      <c r="CO238" s="146"/>
      <c r="CP238" s="146"/>
      <c r="CQ238" s="146"/>
      <c r="CR238" s="146"/>
      <c r="CS238" s="146"/>
      <c r="CT238" s="146"/>
      <c r="CU238" s="146"/>
      <c r="CV238" s="146"/>
    </row>
    <row r="239" spans="1:100" s="85" customFormat="1" ht="17.100000000000001" customHeight="1" x14ac:dyDescent="0.2">
      <c r="A239" s="146"/>
      <c r="B239" s="146"/>
      <c r="C239" s="146"/>
      <c r="D239" s="146"/>
      <c r="E239" s="146"/>
      <c r="F239" s="146"/>
      <c r="G239" s="146"/>
      <c r="H239" s="93"/>
      <c r="I239" s="105"/>
      <c r="J239" s="148"/>
      <c r="K239" s="146"/>
      <c r="L239" s="149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  <c r="BZ239" s="146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6"/>
      <c r="CU239" s="146"/>
      <c r="CV239" s="146"/>
    </row>
    <row r="240" spans="1:100" s="85" customFormat="1" ht="17.100000000000001" customHeight="1" x14ac:dyDescent="0.2">
      <c r="A240" s="146"/>
      <c r="B240" s="146"/>
      <c r="C240" s="146"/>
      <c r="D240" s="146"/>
      <c r="E240" s="146"/>
      <c r="F240" s="146"/>
      <c r="G240" s="146"/>
      <c r="H240" s="93"/>
      <c r="I240" s="105"/>
      <c r="J240" s="148"/>
      <c r="K240" s="146"/>
      <c r="L240" s="149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  <c r="BZ240" s="146"/>
      <c r="CA240" s="146"/>
      <c r="CB240" s="146"/>
      <c r="CC240" s="146"/>
      <c r="CD240" s="146"/>
      <c r="CE240" s="146"/>
      <c r="CF240" s="146"/>
      <c r="CG240" s="146"/>
      <c r="CH240" s="146"/>
      <c r="CI240" s="146"/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6"/>
      <c r="CU240" s="146"/>
      <c r="CV240" s="146"/>
    </row>
    <row r="241" spans="1:100" s="85" customFormat="1" ht="17.100000000000001" customHeight="1" x14ac:dyDescent="0.2">
      <c r="A241" s="146"/>
      <c r="B241" s="146"/>
      <c r="C241" s="146"/>
      <c r="D241" s="146"/>
      <c r="E241" s="146"/>
      <c r="F241" s="146"/>
      <c r="G241" s="146"/>
      <c r="H241" s="93"/>
      <c r="I241" s="105"/>
      <c r="J241" s="148"/>
      <c r="K241" s="146"/>
      <c r="L241" s="149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  <c r="BZ241" s="146"/>
      <c r="CA241" s="146"/>
      <c r="CB241" s="146"/>
      <c r="CC241" s="146"/>
      <c r="CD241" s="146"/>
      <c r="CE241" s="146"/>
      <c r="CF241" s="146"/>
      <c r="CG241" s="146"/>
      <c r="CH241" s="146"/>
      <c r="CI241" s="146"/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6"/>
      <c r="CU241" s="146"/>
      <c r="CV241" s="146"/>
    </row>
    <row r="242" spans="1:100" s="85" customFormat="1" ht="17.100000000000001" customHeight="1" x14ac:dyDescent="0.2">
      <c r="A242" s="146"/>
      <c r="B242" s="146"/>
      <c r="C242" s="146"/>
      <c r="D242" s="146"/>
      <c r="E242" s="146"/>
      <c r="F242" s="146"/>
      <c r="G242" s="146"/>
      <c r="H242" s="93"/>
      <c r="I242" s="105"/>
      <c r="J242" s="148"/>
      <c r="K242" s="146"/>
      <c r="L242" s="149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  <c r="BV242" s="146"/>
      <c r="BW242" s="146"/>
      <c r="BX242" s="146"/>
      <c r="BY242" s="146"/>
      <c r="BZ242" s="146"/>
      <c r="CA242" s="146"/>
      <c r="CB242" s="146"/>
      <c r="CC242" s="146"/>
      <c r="CD242" s="146"/>
      <c r="CE242" s="146"/>
      <c r="CF242" s="146"/>
      <c r="CG242" s="146"/>
      <c r="CH242" s="146"/>
      <c r="CI242" s="146"/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6"/>
      <c r="CU242" s="146"/>
      <c r="CV242" s="146"/>
    </row>
    <row r="243" spans="1:100" s="85" customFormat="1" ht="17.100000000000001" customHeight="1" x14ac:dyDescent="0.2">
      <c r="A243" s="146"/>
      <c r="B243" s="146"/>
      <c r="C243" s="146"/>
      <c r="D243" s="146"/>
      <c r="E243" s="146"/>
      <c r="F243" s="146"/>
      <c r="G243" s="146"/>
      <c r="H243" s="93"/>
      <c r="I243" s="105"/>
      <c r="J243" s="148"/>
      <c r="K243" s="146"/>
      <c r="L243" s="149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  <c r="BU243" s="146"/>
      <c r="BV243" s="146"/>
      <c r="BW243" s="146"/>
      <c r="BX243" s="146"/>
      <c r="BY243" s="146"/>
      <c r="BZ243" s="146"/>
      <c r="CA243" s="146"/>
      <c r="CB243" s="146"/>
      <c r="CC243" s="146"/>
      <c r="CD243" s="146"/>
      <c r="CE243" s="146"/>
      <c r="CF243" s="146"/>
      <c r="CG243" s="146"/>
      <c r="CH243" s="146"/>
      <c r="CI243" s="146"/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6"/>
      <c r="CU243" s="146"/>
      <c r="CV243" s="146"/>
    </row>
    <row r="244" spans="1:100" s="85" customFormat="1" ht="17.100000000000001" customHeight="1" x14ac:dyDescent="0.2">
      <c r="A244" s="146"/>
      <c r="B244" s="146"/>
      <c r="C244" s="146"/>
      <c r="D244" s="146"/>
      <c r="E244" s="146"/>
      <c r="F244" s="146"/>
      <c r="G244" s="146"/>
      <c r="H244" s="93"/>
      <c r="I244" s="105"/>
      <c r="J244" s="148"/>
      <c r="K244" s="146"/>
      <c r="L244" s="149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  <c r="BU244" s="146"/>
      <c r="BV244" s="146"/>
      <c r="BW244" s="146"/>
      <c r="BX244" s="146"/>
      <c r="BY244" s="146"/>
      <c r="BZ244" s="146"/>
      <c r="CA244" s="146"/>
      <c r="CB244" s="146"/>
      <c r="CC244" s="146"/>
      <c r="CD244" s="146"/>
      <c r="CE244" s="146"/>
      <c r="CF244" s="146"/>
      <c r="CG244" s="146"/>
      <c r="CH244" s="146"/>
      <c r="CI244" s="146"/>
      <c r="CJ244" s="146"/>
      <c r="CK244" s="146"/>
      <c r="CL244" s="146"/>
      <c r="CM244" s="146"/>
      <c r="CN244" s="146"/>
      <c r="CO244" s="146"/>
      <c r="CP244" s="146"/>
      <c r="CQ244" s="146"/>
      <c r="CR244" s="146"/>
      <c r="CS244" s="146"/>
      <c r="CT244" s="146"/>
      <c r="CU244" s="146"/>
      <c r="CV244" s="146"/>
    </row>
    <row r="245" spans="1:100" s="85" customFormat="1" ht="17.100000000000001" customHeight="1" x14ac:dyDescent="0.2">
      <c r="A245" s="146"/>
      <c r="B245" s="146"/>
      <c r="C245" s="146"/>
      <c r="D245" s="146"/>
      <c r="E245" s="146"/>
      <c r="F245" s="146"/>
      <c r="G245" s="146"/>
      <c r="H245" s="93"/>
      <c r="I245" s="105"/>
      <c r="J245" s="148"/>
      <c r="K245" s="146"/>
      <c r="L245" s="149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</row>
    <row r="246" spans="1:100" s="85" customFormat="1" ht="17.100000000000001" customHeight="1" x14ac:dyDescent="0.2">
      <c r="A246" s="146"/>
      <c r="B246" s="146"/>
      <c r="C246" s="146"/>
      <c r="D246" s="146"/>
      <c r="E246" s="146"/>
      <c r="F246" s="146"/>
      <c r="G246" s="146"/>
      <c r="H246" s="93"/>
      <c r="I246" s="105"/>
      <c r="J246" s="148"/>
      <c r="K246" s="146"/>
      <c r="L246" s="149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6"/>
      <c r="CI246" s="146"/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6"/>
      <c r="CU246" s="146"/>
      <c r="CV246" s="146"/>
    </row>
    <row r="247" spans="1:100" s="85" customFormat="1" ht="17.100000000000001" customHeight="1" x14ac:dyDescent="0.2">
      <c r="A247" s="146"/>
      <c r="B247" s="146"/>
      <c r="C247" s="146"/>
      <c r="D247" s="146"/>
      <c r="E247" s="146"/>
      <c r="F247" s="146"/>
      <c r="G247" s="146"/>
      <c r="H247" s="93"/>
      <c r="I247" s="105"/>
      <c r="J247" s="148"/>
      <c r="K247" s="146"/>
      <c r="L247" s="149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  <c r="BU247" s="146"/>
      <c r="BV247" s="146"/>
      <c r="BW247" s="146"/>
      <c r="BX247" s="146"/>
      <c r="BY247" s="146"/>
      <c r="BZ247" s="146"/>
      <c r="CA247" s="146"/>
      <c r="CB247" s="146"/>
      <c r="CC247" s="146"/>
      <c r="CD247" s="146"/>
      <c r="CE247" s="146"/>
      <c r="CF247" s="146"/>
      <c r="CG247" s="146"/>
      <c r="CH247" s="146"/>
      <c r="CI247" s="146"/>
      <c r="CJ247" s="146"/>
      <c r="CK247" s="146"/>
      <c r="CL247" s="146"/>
      <c r="CM247" s="146"/>
      <c r="CN247" s="146"/>
      <c r="CO247" s="146"/>
      <c r="CP247" s="146"/>
      <c r="CQ247" s="146"/>
      <c r="CR247" s="146"/>
      <c r="CS247" s="146"/>
      <c r="CT247" s="146"/>
      <c r="CU247" s="146"/>
      <c r="CV247" s="146"/>
    </row>
    <row r="248" spans="1:100" s="85" customFormat="1" ht="17.100000000000001" customHeight="1" x14ac:dyDescent="0.2">
      <c r="A248" s="146"/>
      <c r="B248" s="146"/>
      <c r="C248" s="146"/>
      <c r="D248" s="146"/>
      <c r="E248" s="146"/>
      <c r="F248" s="146"/>
      <c r="G248" s="146"/>
      <c r="H248" s="93"/>
      <c r="I248" s="105"/>
      <c r="J248" s="148"/>
      <c r="K248" s="146"/>
      <c r="L248" s="149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  <c r="BU248" s="146"/>
      <c r="BV248" s="146"/>
      <c r="BW248" s="146"/>
      <c r="BX248" s="146"/>
      <c r="BY248" s="146"/>
      <c r="BZ248" s="146"/>
      <c r="CA248" s="146"/>
      <c r="CB248" s="146"/>
      <c r="CC248" s="146"/>
      <c r="CD248" s="146"/>
      <c r="CE248" s="146"/>
      <c r="CF248" s="146"/>
      <c r="CG248" s="146"/>
      <c r="CH248" s="146"/>
      <c r="CI248" s="146"/>
      <c r="CJ248" s="146"/>
      <c r="CK248" s="146"/>
      <c r="CL248" s="146"/>
      <c r="CM248" s="146"/>
      <c r="CN248" s="146"/>
      <c r="CO248" s="146"/>
      <c r="CP248" s="146"/>
      <c r="CQ248" s="146"/>
      <c r="CR248" s="146"/>
      <c r="CS248" s="146"/>
      <c r="CT248" s="146"/>
      <c r="CU248" s="146"/>
      <c r="CV248" s="146"/>
    </row>
    <row r="249" spans="1:100" s="85" customFormat="1" ht="17.100000000000001" customHeight="1" x14ac:dyDescent="0.2">
      <c r="A249" s="146"/>
      <c r="B249" s="146"/>
      <c r="C249" s="146"/>
      <c r="D249" s="146"/>
      <c r="E249" s="146"/>
      <c r="F249" s="146"/>
      <c r="G249" s="146"/>
      <c r="H249" s="93"/>
      <c r="I249" s="105"/>
      <c r="J249" s="148"/>
      <c r="K249" s="146"/>
      <c r="L249" s="149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  <c r="BU249" s="146"/>
      <c r="BV249" s="146"/>
      <c r="BW249" s="146"/>
      <c r="BX249" s="146"/>
      <c r="BY249" s="146"/>
      <c r="BZ249" s="146"/>
      <c r="CA249" s="146"/>
      <c r="CB249" s="146"/>
      <c r="CC249" s="146"/>
      <c r="CD249" s="146"/>
      <c r="CE249" s="146"/>
      <c r="CF249" s="146"/>
      <c r="CG249" s="146"/>
      <c r="CH249" s="146"/>
      <c r="CI249" s="146"/>
      <c r="CJ249" s="146"/>
      <c r="CK249" s="146"/>
      <c r="CL249" s="146"/>
      <c r="CM249" s="146"/>
      <c r="CN249" s="146"/>
      <c r="CO249" s="146"/>
      <c r="CP249" s="146"/>
      <c r="CQ249" s="146"/>
      <c r="CR249" s="146"/>
      <c r="CS249" s="146"/>
      <c r="CT249" s="146"/>
      <c r="CU249" s="146"/>
      <c r="CV249" s="146"/>
    </row>
    <row r="250" spans="1:100" s="85" customFormat="1" ht="17.100000000000001" customHeight="1" x14ac:dyDescent="0.2">
      <c r="A250" s="146"/>
      <c r="B250" s="146"/>
      <c r="C250" s="146"/>
      <c r="D250" s="146"/>
      <c r="E250" s="146"/>
      <c r="F250" s="146"/>
      <c r="G250" s="146"/>
      <c r="H250" s="93"/>
      <c r="I250" s="105"/>
      <c r="J250" s="148"/>
      <c r="K250" s="146"/>
      <c r="L250" s="149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  <c r="BU250" s="146"/>
      <c r="BV250" s="146"/>
      <c r="BW250" s="146"/>
      <c r="BX250" s="146"/>
      <c r="BY250" s="146"/>
      <c r="BZ250" s="146"/>
      <c r="CA250" s="146"/>
      <c r="CB250" s="146"/>
      <c r="CC250" s="146"/>
      <c r="CD250" s="146"/>
      <c r="CE250" s="146"/>
      <c r="CF250" s="146"/>
      <c r="CG250" s="146"/>
      <c r="CH250" s="146"/>
      <c r="CI250" s="146"/>
      <c r="CJ250" s="146"/>
      <c r="CK250" s="146"/>
      <c r="CL250" s="146"/>
      <c r="CM250" s="146"/>
      <c r="CN250" s="146"/>
      <c r="CO250" s="146"/>
      <c r="CP250" s="146"/>
      <c r="CQ250" s="146"/>
      <c r="CR250" s="146"/>
      <c r="CS250" s="146"/>
      <c r="CT250" s="146"/>
      <c r="CU250" s="146"/>
      <c r="CV250" s="146"/>
    </row>
    <row r="251" spans="1:100" s="85" customFormat="1" ht="17.100000000000001" customHeight="1" x14ac:dyDescent="0.2">
      <c r="A251" s="146"/>
      <c r="B251" s="146"/>
      <c r="C251" s="146"/>
      <c r="D251" s="146"/>
      <c r="E251" s="146"/>
      <c r="F251" s="146"/>
      <c r="G251" s="146"/>
      <c r="H251" s="93"/>
      <c r="I251" s="105"/>
      <c r="J251" s="148"/>
      <c r="K251" s="146"/>
      <c r="L251" s="149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6"/>
      <c r="CI251" s="146"/>
      <c r="CJ251" s="146"/>
      <c r="CK251" s="146"/>
      <c r="CL251" s="146"/>
      <c r="CM251" s="146"/>
      <c r="CN251" s="146"/>
      <c r="CO251" s="146"/>
      <c r="CP251" s="146"/>
      <c r="CQ251" s="146"/>
      <c r="CR251" s="146"/>
      <c r="CS251" s="146"/>
      <c r="CT251" s="146"/>
      <c r="CU251" s="146"/>
      <c r="CV251" s="146"/>
    </row>
    <row r="252" spans="1:100" s="85" customFormat="1" ht="17.100000000000001" customHeight="1" x14ac:dyDescent="0.2">
      <c r="A252" s="146"/>
      <c r="B252" s="146"/>
      <c r="C252" s="146"/>
      <c r="D252" s="146"/>
      <c r="E252" s="146"/>
      <c r="F252" s="146"/>
      <c r="G252" s="146"/>
      <c r="H252" s="93"/>
      <c r="I252" s="105"/>
      <c r="J252" s="148"/>
      <c r="K252" s="146"/>
      <c r="L252" s="149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6"/>
      <c r="CI252" s="146"/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6"/>
      <c r="CU252" s="146"/>
      <c r="CV252" s="146"/>
    </row>
    <row r="253" spans="1:100" s="85" customFormat="1" ht="17.100000000000001" customHeight="1" x14ac:dyDescent="0.2">
      <c r="A253" s="146"/>
      <c r="B253" s="146"/>
      <c r="C253" s="146"/>
      <c r="D253" s="146"/>
      <c r="E253" s="146"/>
      <c r="F253" s="146"/>
      <c r="G253" s="146"/>
      <c r="H253" s="93"/>
      <c r="I253" s="105"/>
      <c r="J253" s="148"/>
      <c r="K253" s="146"/>
      <c r="L253" s="149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  <c r="BU253" s="146"/>
      <c r="BV253" s="146"/>
      <c r="BW253" s="146"/>
      <c r="BX253" s="146"/>
      <c r="BY253" s="146"/>
      <c r="BZ253" s="146"/>
      <c r="CA253" s="146"/>
      <c r="CB253" s="146"/>
      <c r="CC253" s="146"/>
      <c r="CD253" s="146"/>
      <c r="CE253" s="146"/>
      <c r="CF253" s="146"/>
      <c r="CG253" s="146"/>
      <c r="CH253" s="146"/>
      <c r="CI253" s="146"/>
      <c r="CJ253" s="146"/>
      <c r="CK253" s="146"/>
      <c r="CL253" s="146"/>
      <c r="CM253" s="146"/>
      <c r="CN253" s="146"/>
      <c r="CO253" s="146"/>
      <c r="CP253" s="146"/>
      <c r="CQ253" s="146"/>
      <c r="CR253" s="146"/>
      <c r="CS253" s="146"/>
      <c r="CT253" s="146"/>
      <c r="CU253" s="146"/>
      <c r="CV253" s="146"/>
    </row>
    <row r="254" spans="1:100" s="85" customFormat="1" ht="17.100000000000001" customHeight="1" x14ac:dyDescent="0.2">
      <c r="A254" s="146"/>
      <c r="B254" s="146"/>
      <c r="C254" s="146"/>
      <c r="D254" s="146"/>
      <c r="E254" s="146"/>
      <c r="F254" s="146"/>
      <c r="G254" s="146"/>
      <c r="H254" s="93"/>
      <c r="I254" s="105"/>
      <c r="J254" s="148"/>
      <c r="K254" s="146"/>
      <c r="L254" s="149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  <c r="BU254" s="146"/>
      <c r="BV254" s="146"/>
      <c r="BW254" s="146"/>
      <c r="BX254" s="146"/>
      <c r="BY254" s="146"/>
      <c r="BZ254" s="146"/>
      <c r="CA254" s="146"/>
      <c r="CB254" s="146"/>
      <c r="CC254" s="146"/>
      <c r="CD254" s="146"/>
      <c r="CE254" s="146"/>
      <c r="CF254" s="146"/>
      <c r="CG254" s="146"/>
      <c r="CH254" s="146"/>
      <c r="CI254" s="146"/>
      <c r="CJ254" s="146"/>
      <c r="CK254" s="146"/>
      <c r="CL254" s="146"/>
      <c r="CM254" s="146"/>
      <c r="CN254" s="146"/>
      <c r="CO254" s="146"/>
      <c r="CP254" s="146"/>
      <c r="CQ254" s="146"/>
      <c r="CR254" s="146"/>
      <c r="CS254" s="146"/>
      <c r="CT254" s="146"/>
      <c r="CU254" s="146"/>
      <c r="CV254" s="146"/>
    </row>
    <row r="255" spans="1:100" s="85" customFormat="1" ht="17.100000000000001" customHeight="1" x14ac:dyDescent="0.2">
      <c r="A255" s="146"/>
      <c r="B255" s="146"/>
      <c r="C255" s="146"/>
      <c r="D255" s="146"/>
      <c r="E255" s="146"/>
      <c r="F255" s="146"/>
      <c r="G255" s="146"/>
      <c r="H255" s="93"/>
      <c r="I255" s="105"/>
      <c r="J255" s="148"/>
      <c r="K255" s="146"/>
      <c r="L255" s="149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  <c r="BV255" s="146"/>
      <c r="BW255" s="146"/>
      <c r="BX255" s="146"/>
      <c r="BY255" s="146"/>
      <c r="BZ255" s="146"/>
      <c r="CA255" s="146"/>
      <c r="CB255" s="146"/>
      <c r="CC255" s="146"/>
      <c r="CD255" s="146"/>
      <c r="CE255" s="146"/>
      <c r="CF255" s="146"/>
      <c r="CG255" s="146"/>
      <c r="CH255" s="146"/>
      <c r="CI255" s="146"/>
      <c r="CJ255" s="146"/>
      <c r="CK255" s="146"/>
      <c r="CL255" s="146"/>
      <c r="CM255" s="146"/>
      <c r="CN255" s="146"/>
      <c r="CO255" s="146"/>
      <c r="CP255" s="146"/>
      <c r="CQ255" s="146"/>
      <c r="CR255" s="146"/>
      <c r="CS255" s="146"/>
      <c r="CT255" s="146"/>
      <c r="CU255" s="146"/>
      <c r="CV255" s="146"/>
    </row>
    <row r="256" spans="1:100" s="85" customFormat="1" ht="17.100000000000001" customHeight="1" x14ac:dyDescent="0.2">
      <c r="A256" s="146"/>
      <c r="B256" s="146"/>
      <c r="C256" s="146"/>
      <c r="D256" s="146"/>
      <c r="E256" s="146"/>
      <c r="F256" s="146"/>
      <c r="G256" s="146"/>
      <c r="H256" s="93"/>
      <c r="I256" s="105"/>
      <c r="J256" s="148"/>
      <c r="K256" s="146"/>
      <c r="L256" s="149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  <c r="BV256" s="146"/>
      <c r="BW256" s="146"/>
      <c r="BX256" s="146"/>
      <c r="BY256" s="146"/>
      <c r="BZ256" s="146"/>
      <c r="CA256" s="146"/>
      <c r="CB256" s="146"/>
      <c r="CC256" s="146"/>
      <c r="CD256" s="146"/>
      <c r="CE256" s="146"/>
      <c r="CF256" s="146"/>
      <c r="CG256" s="146"/>
      <c r="CH256" s="146"/>
      <c r="CI256" s="146"/>
      <c r="CJ256" s="146"/>
      <c r="CK256" s="146"/>
      <c r="CL256" s="146"/>
      <c r="CM256" s="146"/>
      <c r="CN256" s="146"/>
      <c r="CO256" s="146"/>
      <c r="CP256" s="146"/>
      <c r="CQ256" s="146"/>
      <c r="CR256" s="146"/>
      <c r="CS256" s="146"/>
      <c r="CT256" s="146"/>
      <c r="CU256" s="146"/>
      <c r="CV256" s="146"/>
    </row>
    <row r="257" spans="1:100" s="85" customFormat="1" ht="17.100000000000001" customHeight="1" x14ac:dyDescent="0.2">
      <c r="A257" s="146"/>
      <c r="B257" s="146"/>
      <c r="C257" s="146"/>
      <c r="D257" s="146"/>
      <c r="E257" s="146"/>
      <c r="F257" s="146"/>
      <c r="G257" s="146"/>
      <c r="H257" s="93"/>
      <c r="I257" s="105"/>
      <c r="J257" s="148"/>
      <c r="K257" s="146"/>
      <c r="L257" s="149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  <c r="BV257" s="146"/>
      <c r="BW257" s="146"/>
      <c r="BX257" s="146"/>
      <c r="BY257" s="146"/>
      <c r="BZ257" s="146"/>
      <c r="CA257" s="146"/>
      <c r="CB257" s="146"/>
      <c r="CC257" s="146"/>
      <c r="CD257" s="146"/>
      <c r="CE257" s="146"/>
      <c r="CF257" s="146"/>
      <c r="CG257" s="146"/>
      <c r="CH257" s="146"/>
      <c r="CI257" s="146"/>
      <c r="CJ257" s="146"/>
      <c r="CK257" s="146"/>
      <c r="CL257" s="146"/>
      <c r="CM257" s="146"/>
      <c r="CN257" s="146"/>
      <c r="CO257" s="146"/>
      <c r="CP257" s="146"/>
      <c r="CQ257" s="146"/>
      <c r="CR257" s="146"/>
      <c r="CS257" s="146"/>
      <c r="CT257" s="146"/>
      <c r="CU257" s="146"/>
      <c r="CV257" s="146"/>
    </row>
    <row r="258" spans="1:100" s="85" customFormat="1" ht="17.100000000000001" customHeight="1" x14ac:dyDescent="0.2">
      <c r="A258" s="146"/>
      <c r="B258" s="146"/>
      <c r="C258" s="146"/>
      <c r="D258" s="146"/>
      <c r="E258" s="146"/>
      <c r="F258" s="146"/>
      <c r="G258" s="146"/>
      <c r="H258" s="93"/>
      <c r="I258" s="105"/>
      <c r="J258" s="148"/>
      <c r="K258" s="146"/>
      <c r="L258" s="149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  <c r="BZ258" s="146"/>
      <c r="CA258" s="146"/>
      <c r="CB258" s="146"/>
      <c r="CC258" s="146"/>
      <c r="CD258" s="146"/>
      <c r="CE258" s="146"/>
      <c r="CF258" s="146"/>
      <c r="CG258" s="146"/>
      <c r="CH258" s="146"/>
      <c r="CI258" s="146"/>
      <c r="CJ258" s="146"/>
      <c r="CK258" s="146"/>
      <c r="CL258" s="146"/>
      <c r="CM258" s="146"/>
      <c r="CN258" s="146"/>
      <c r="CO258" s="146"/>
      <c r="CP258" s="146"/>
      <c r="CQ258" s="146"/>
      <c r="CR258" s="146"/>
      <c r="CS258" s="146"/>
      <c r="CT258" s="146"/>
      <c r="CU258" s="146"/>
      <c r="CV258" s="146"/>
    </row>
    <row r="259" spans="1:100" s="85" customFormat="1" ht="17.100000000000001" customHeight="1" x14ac:dyDescent="0.2">
      <c r="A259" s="146"/>
      <c r="B259" s="146"/>
      <c r="C259" s="146"/>
      <c r="D259" s="146"/>
      <c r="E259" s="146"/>
      <c r="F259" s="146"/>
      <c r="G259" s="146"/>
      <c r="H259" s="93"/>
      <c r="I259" s="105"/>
      <c r="J259" s="148"/>
      <c r="K259" s="146"/>
      <c r="L259" s="149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</row>
    <row r="260" spans="1:100" s="85" customFormat="1" ht="17.100000000000001" customHeight="1" x14ac:dyDescent="0.2">
      <c r="A260" s="146"/>
      <c r="B260" s="146"/>
      <c r="C260" s="146"/>
      <c r="D260" s="146"/>
      <c r="E260" s="146"/>
      <c r="F260" s="146"/>
      <c r="G260" s="146"/>
      <c r="H260" s="93"/>
      <c r="I260" s="105"/>
      <c r="J260" s="148"/>
      <c r="K260" s="146"/>
      <c r="L260" s="149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  <c r="CQ260" s="146"/>
      <c r="CR260" s="146"/>
      <c r="CS260" s="146"/>
      <c r="CT260" s="146"/>
      <c r="CU260" s="146"/>
      <c r="CV260" s="146"/>
    </row>
    <row r="261" spans="1:100" s="85" customFormat="1" ht="17.100000000000001" customHeight="1" x14ac:dyDescent="0.2">
      <c r="A261" s="146"/>
      <c r="B261" s="146"/>
      <c r="C261" s="146"/>
      <c r="D261" s="146"/>
      <c r="E261" s="146"/>
      <c r="F261" s="146"/>
      <c r="G261" s="146"/>
      <c r="H261" s="93"/>
      <c r="I261" s="105"/>
      <c r="J261" s="148"/>
      <c r="K261" s="146"/>
      <c r="L261" s="149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  <c r="BU261" s="146"/>
      <c r="BV261" s="146"/>
      <c r="BW261" s="146"/>
      <c r="BX261" s="146"/>
      <c r="BY261" s="146"/>
      <c r="BZ261" s="146"/>
      <c r="CA261" s="146"/>
      <c r="CB261" s="146"/>
      <c r="CC261" s="146"/>
      <c r="CD261" s="146"/>
      <c r="CE261" s="146"/>
      <c r="CF261" s="146"/>
      <c r="CG261" s="146"/>
      <c r="CH261" s="146"/>
      <c r="CI261" s="146"/>
      <c r="CJ261" s="146"/>
      <c r="CK261" s="146"/>
      <c r="CL261" s="146"/>
      <c r="CM261" s="146"/>
      <c r="CN261" s="146"/>
      <c r="CO261" s="146"/>
      <c r="CP261" s="146"/>
      <c r="CQ261" s="146"/>
      <c r="CR261" s="146"/>
      <c r="CS261" s="146"/>
      <c r="CT261" s="146"/>
      <c r="CU261" s="146"/>
      <c r="CV261" s="146"/>
    </row>
    <row r="262" spans="1:100" s="85" customFormat="1" ht="17.100000000000001" customHeight="1" x14ac:dyDescent="0.2">
      <c r="A262" s="146"/>
      <c r="B262" s="146"/>
      <c r="C262" s="146"/>
      <c r="D262" s="146"/>
      <c r="E262" s="146"/>
      <c r="F262" s="146"/>
      <c r="G262" s="146"/>
      <c r="H262" s="93"/>
      <c r="I262" s="105"/>
      <c r="J262" s="148"/>
      <c r="K262" s="146"/>
      <c r="L262" s="149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/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146"/>
      <c r="CQ262" s="146"/>
      <c r="CR262" s="146"/>
      <c r="CS262" s="146"/>
      <c r="CT262" s="146"/>
      <c r="CU262" s="146"/>
      <c r="CV262" s="146"/>
    </row>
    <row r="263" spans="1:100" s="85" customFormat="1" ht="17.100000000000001" customHeight="1" x14ac:dyDescent="0.2">
      <c r="A263" s="146"/>
      <c r="B263" s="146"/>
      <c r="C263" s="146"/>
      <c r="D263" s="146"/>
      <c r="E263" s="146"/>
      <c r="F263" s="146"/>
      <c r="G263" s="146"/>
      <c r="H263" s="93"/>
      <c r="I263" s="105"/>
      <c r="J263" s="148"/>
      <c r="K263" s="146"/>
      <c r="L263" s="149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146"/>
      <c r="CQ263" s="146"/>
      <c r="CR263" s="146"/>
      <c r="CS263" s="146"/>
      <c r="CT263" s="146"/>
      <c r="CU263" s="146"/>
      <c r="CV263" s="146"/>
    </row>
    <row r="264" spans="1:100" s="85" customFormat="1" ht="17.100000000000001" customHeight="1" x14ac:dyDescent="0.2">
      <c r="A264" s="146"/>
      <c r="B264" s="146"/>
      <c r="C264" s="146"/>
      <c r="D264" s="146"/>
      <c r="E264" s="146"/>
      <c r="F264" s="146"/>
      <c r="G264" s="146"/>
      <c r="H264" s="93"/>
      <c r="I264" s="105"/>
      <c r="J264" s="148"/>
      <c r="K264" s="146"/>
      <c r="L264" s="149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  <c r="BU264" s="146"/>
      <c r="BV264" s="146"/>
      <c r="BW264" s="146"/>
      <c r="BX264" s="146"/>
      <c r="BY264" s="146"/>
      <c r="BZ264" s="146"/>
      <c r="CA264" s="146"/>
      <c r="CB264" s="146"/>
      <c r="CC264" s="146"/>
      <c r="CD264" s="146"/>
      <c r="CE264" s="146"/>
      <c r="CF264" s="146"/>
      <c r="CG264" s="146"/>
      <c r="CH264" s="146"/>
      <c r="CI264" s="146"/>
      <c r="CJ264" s="146"/>
      <c r="CK264" s="146"/>
      <c r="CL264" s="146"/>
      <c r="CM264" s="146"/>
      <c r="CN264" s="146"/>
      <c r="CO264" s="146"/>
      <c r="CP264" s="146"/>
      <c r="CQ264" s="146"/>
      <c r="CR264" s="146"/>
      <c r="CS264" s="146"/>
      <c r="CT264" s="146"/>
      <c r="CU264" s="146"/>
      <c r="CV264" s="146"/>
    </row>
    <row r="265" spans="1:100" s="85" customFormat="1" ht="17.100000000000001" customHeight="1" x14ac:dyDescent="0.2">
      <c r="A265" s="146"/>
      <c r="B265" s="146"/>
      <c r="C265" s="146"/>
      <c r="D265" s="146"/>
      <c r="E265" s="146"/>
      <c r="F265" s="146"/>
      <c r="G265" s="146"/>
      <c r="H265" s="93"/>
      <c r="I265" s="105"/>
      <c r="J265" s="148"/>
      <c r="K265" s="146"/>
      <c r="L265" s="149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  <c r="CB265" s="146"/>
      <c r="CC265" s="146"/>
      <c r="CD265" s="146"/>
      <c r="CE265" s="146"/>
      <c r="CF265" s="146"/>
      <c r="CG265" s="146"/>
      <c r="CH265" s="146"/>
      <c r="CI265" s="146"/>
      <c r="CJ265" s="146"/>
      <c r="CK265" s="146"/>
      <c r="CL265" s="146"/>
      <c r="CM265" s="146"/>
      <c r="CN265" s="146"/>
      <c r="CO265" s="146"/>
      <c r="CP265" s="146"/>
      <c r="CQ265" s="146"/>
      <c r="CR265" s="146"/>
      <c r="CS265" s="146"/>
      <c r="CT265" s="146"/>
      <c r="CU265" s="146"/>
      <c r="CV265" s="146"/>
    </row>
    <row r="266" spans="1:100" s="85" customFormat="1" ht="17.100000000000001" customHeight="1" x14ac:dyDescent="0.2">
      <c r="A266" s="146"/>
      <c r="B266" s="146"/>
      <c r="C266" s="146"/>
      <c r="D266" s="146"/>
      <c r="E266" s="146"/>
      <c r="F266" s="146"/>
      <c r="G266" s="146"/>
      <c r="H266" s="93"/>
      <c r="I266" s="105"/>
      <c r="J266" s="148"/>
      <c r="K266" s="146"/>
      <c r="L266" s="149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  <c r="BV266" s="146"/>
      <c r="BW266" s="146"/>
      <c r="BX266" s="146"/>
      <c r="BY266" s="146"/>
      <c r="BZ266" s="146"/>
      <c r="CA266" s="146"/>
      <c r="CB266" s="146"/>
      <c r="CC266" s="146"/>
      <c r="CD266" s="146"/>
      <c r="CE266" s="146"/>
      <c r="CF266" s="146"/>
      <c r="CG266" s="146"/>
      <c r="CH266" s="146"/>
      <c r="CI266" s="146"/>
      <c r="CJ266" s="146"/>
      <c r="CK266" s="146"/>
      <c r="CL266" s="146"/>
      <c r="CM266" s="146"/>
      <c r="CN266" s="146"/>
      <c r="CO266" s="146"/>
      <c r="CP266" s="146"/>
      <c r="CQ266" s="146"/>
      <c r="CR266" s="146"/>
      <c r="CS266" s="146"/>
      <c r="CT266" s="146"/>
      <c r="CU266" s="146"/>
      <c r="CV266" s="146"/>
    </row>
    <row r="267" spans="1:100" s="85" customFormat="1" ht="17.100000000000001" customHeight="1" x14ac:dyDescent="0.2">
      <c r="A267" s="146"/>
      <c r="B267" s="146"/>
      <c r="C267" s="146"/>
      <c r="D267" s="146"/>
      <c r="E267" s="146"/>
      <c r="F267" s="146"/>
      <c r="G267" s="146"/>
      <c r="H267" s="93"/>
      <c r="I267" s="105"/>
      <c r="J267" s="148"/>
      <c r="K267" s="146"/>
      <c r="L267" s="149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  <c r="BZ267" s="146"/>
      <c r="CA267" s="146"/>
      <c r="CB267" s="146"/>
      <c r="CC267" s="146"/>
      <c r="CD267" s="146"/>
      <c r="CE267" s="146"/>
      <c r="CF267" s="146"/>
      <c r="CG267" s="146"/>
      <c r="CH267" s="146"/>
      <c r="CI267" s="146"/>
      <c r="CJ267" s="146"/>
      <c r="CK267" s="146"/>
      <c r="CL267" s="146"/>
      <c r="CM267" s="146"/>
      <c r="CN267" s="146"/>
      <c r="CO267" s="146"/>
      <c r="CP267" s="146"/>
      <c r="CQ267" s="146"/>
      <c r="CR267" s="146"/>
      <c r="CS267" s="146"/>
      <c r="CT267" s="146"/>
      <c r="CU267" s="146"/>
      <c r="CV267" s="146"/>
    </row>
    <row r="268" spans="1:100" s="85" customFormat="1" ht="17.100000000000001" customHeight="1" x14ac:dyDescent="0.2">
      <c r="A268" s="146"/>
      <c r="B268" s="146"/>
      <c r="C268" s="146"/>
      <c r="D268" s="146"/>
      <c r="E268" s="146"/>
      <c r="F268" s="146"/>
      <c r="G268" s="146"/>
      <c r="H268" s="93"/>
      <c r="I268" s="105"/>
      <c r="J268" s="148"/>
      <c r="K268" s="146"/>
      <c r="L268" s="149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  <c r="BV268" s="146"/>
      <c r="BW268" s="146"/>
      <c r="BX268" s="146"/>
      <c r="BY268" s="146"/>
      <c r="BZ268" s="146"/>
      <c r="CA268" s="146"/>
      <c r="CB268" s="146"/>
      <c r="CC268" s="146"/>
      <c r="CD268" s="146"/>
      <c r="CE268" s="146"/>
      <c r="CF268" s="146"/>
      <c r="CG268" s="146"/>
      <c r="CH268" s="146"/>
      <c r="CI268" s="146"/>
      <c r="CJ268" s="146"/>
      <c r="CK268" s="146"/>
      <c r="CL268" s="146"/>
      <c r="CM268" s="146"/>
      <c r="CN268" s="146"/>
      <c r="CO268" s="146"/>
      <c r="CP268" s="146"/>
      <c r="CQ268" s="146"/>
      <c r="CR268" s="146"/>
      <c r="CS268" s="146"/>
      <c r="CT268" s="146"/>
      <c r="CU268" s="146"/>
      <c r="CV268" s="146"/>
    </row>
    <row r="269" spans="1:100" s="85" customFormat="1" ht="17.100000000000001" customHeight="1" x14ac:dyDescent="0.2">
      <c r="A269" s="146"/>
      <c r="B269" s="146"/>
      <c r="C269" s="146"/>
      <c r="D269" s="146"/>
      <c r="E269" s="146"/>
      <c r="F269" s="146"/>
      <c r="G269" s="146"/>
      <c r="H269" s="93"/>
      <c r="I269" s="105"/>
      <c r="J269" s="148"/>
      <c r="K269" s="146"/>
      <c r="L269" s="149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6"/>
      <c r="BW269" s="146"/>
      <c r="BX269" s="146"/>
      <c r="BY269" s="146"/>
      <c r="BZ269" s="146"/>
      <c r="CA269" s="146"/>
      <c r="CB269" s="146"/>
      <c r="CC269" s="146"/>
      <c r="CD269" s="146"/>
      <c r="CE269" s="146"/>
      <c r="CF269" s="146"/>
      <c r="CG269" s="146"/>
      <c r="CH269" s="146"/>
      <c r="CI269" s="146"/>
      <c r="CJ269" s="146"/>
      <c r="CK269" s="146"/>
      <c r="CL269" s="146"/>
      <c r="CM269" s="146"/>
      <c r="CN269" s="146"/>
      <c r="CO269" s="146"/>
      <c r="CP269" s="146"/>
      <c r="CQ269" s="146"/>
      <c r="CR269" s="146"/>
      <c r="CS269" s="146"/>
      <c r="CT269" s="146"/>
      <c r="CU269" s="146"/>
      <c r="CV269" s="146"/>
    </row>
    <row r="270" spans="1:100" s="85" customFormat="1" ht="17.100000000000001" customHeight="1" x14ac:dyDescent="0.2">
      <c r="A270" s="146"/>
      <c r="B270" s="146"/>
      <c r="C270" s="146"/>
      <c r="D270" s="146"/>
      <c r="E270" s="146"/>
      <c r="F270" s="146"/>
      <c r="G270" s="146"/>
      <c r="H270" s="93"/>
      <c r="I270" s="105"/>
      <c r="J270" s="148"/>
      <c r="K270" s="146"/>
      <c r="L270" s="149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146"/>
      <c r="CL270" s="146"/>
      <c r="CM270" s="146"/>
      <c r="CN270" s="146"/>
      <c r="CO270" s="146"/>
      <c r="CP270" s="146"/>
      <c r="CQ270" s="146"/>
      <c r="CR270" s="146"/>
      <c r="CS270" s="146"/>
      <c r="CT270" s="146"/>
      <c r="CU270" s="146"/>
      <c r="CV270" s="146"/>
    </row>
    <row r="271" spans="1:100" s="85" customFormat="1" ht="17.100000000000001" customHeight="1" x14ac:dyDescent="0.2">
      <c r="A271" s="146"/>
      <c r="B271" s="146"/>
      <c r="C271" s="146"/>
      <c r="D271" s="146"/>
      <c r="E271" s="146"/>
      <c r="F271" s="146"/>
      <c r="G271" s="146"/>
      <c r="H271" s="93"/>
      <c r="I271" s="105"/>
      <c r="J271" s="148"/>
      <c r="K271" s="146"/>
      <c r="L271" s="149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  <c r="BU271" s="146"/>
      <c r="BV271" s="146"/>
      <c r="BW271" s="146"/>
      <c r="BX271" s="146"/>
      <c r="BY271" s="146"/>
      <c r="BZ271" s="146"/>
      <c r="CA271" s="146"/>
      <c r="CB271" s="146"/>
      <c r="CC271" s="146"/>
      <c r="CD271" s="146"/>
      <c r="CE271" s="146"/>
      <c r="CF271" s="146"/>
      <c r="CG271" s="146"/>
      <c r="CH271" s="146"/>
      <c r="CI271" s="146"/>
      <c r="CJ271" s="146"/>
      <c r="CK271" s="146"/>
      <c r="CL271" s="146"/>
      <c r="CM271" s="146"/>
      <c r="CN271" s="146"/>
      <c r="CO271" s="146"/>
      <c r="CP271" s="146"/>
      <c r="CQ271" s="146"/>
      <c r="CR271" s="146"/>
      <c r="CS271" s="146"/>
      <c r="CT271" s="146"/>
      <c r="CU271" s="146"/>
      <c r="CV271" s="146"/>
    </row>
    <row r="272" spans="1:100" s="85" customFormat="1" ht="17.100000000000001" customHeight="1" x14ac:dyDescent="0.2">
      <c r="A272" s="146"/>
      <c r="B272" s="146"/>
      <c r="C272" s="146"/>
      <c r="D272" s="146"/>
      <c r="E272" s="146"/>
      <c r="F272" s="146"/>
      <c r="G272" s="146"/>
      <c r="H272" s="93"/>
      <c r="I272" s="105"/>
      <c r="J272" s="148"/>
      <c r="K272" s="146"/>
      <c r="L272" s="149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  <c r="BU272" s="146"/>
      <c r="BV272" s="146"/>
      <c r="BW272" s="146"/>
      <c r="BX272" s="146"/>
      <c r="BY272" s="146"/>
      <c r="BZ272" s="146"/>
      <c r="CA272" s="146"/>
      <c r="CB272" s="146"/>
      <c r="CC272" s="146"/>
      <c r="CD272" s="146"/>
      <c r="CE272" s="146"/>
      <c r="CF272" s="146"/>
      <c r="CG272" s="146"/>
      <c r="CH272" s="146"/>
      <c r="CI272" s="146"/>
      <c r="CJ272" s="146"/>
      <c r="CK272" s="146"/>
      <c r="CL272" s="146"/>
      <c r="CM272" s="146"/>
      <c r="CN272" s="146"/>
      <c r="CO272" s="146"/>
      <c r="CP272" s="146"/>
      <c r="CQ272" s="146"/>
      <c r="CR272" s="146"/>
      <c r="CS272" s="146"/>
      <c r="CT272" s="146"/>
      <c r="CU272" s="146"/>
      <c r="CV272" s="146"/>
    </row>
    <row r="273" spans="1:100" s="85" customFormat="1" ht="17.100000000000001" customHeight="1" x14ac:dyDescent="0.2">
      <c r="A273" s="146"/>
      <c r="B273" s="146"/>
      <c r="C273" s="146"/>
      <c r="D273" s="146"/>
      <c r="E273" s="146"/>
      <c r="F273" s="146"/>
      <c r="G273" s="146"/>
      <c r="H273" s="93"/>
      <c r="I273" s="105"/>
      <c r="J273" s="148"/>
      <c r="K273" s="146"/>
      <c r="L273" s="149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  <c r="BV273" s="146"/>
      <c r="BW273" s="146"/>
      <c r="BX273" s="146"/>
      <c r="BY273" s="146"/>
      <c r="BZ273" s="146"/>
      <c r="CA273" s="146"/>
      <c r="CB273" s="146"/>
      <c r="CC273" s="146"/>
      <c r="CD273" s="146"/>
      <c r="CE273" s="146"/>
      <c r="CF273" s="146"/>
      <c r="CG273" s="146"/>
      <c r="CH273" s="146"/>
      <c r="CI273" s="146"/>
      <c r="CJ273" s="146"/>
      <c r="CK273" s="146"/>
      <c r="CL273" s="146"/>
      <c r="CM273" s="146"/>
      <c r="CN273" s="146"/>
      <c r="CO273" s="146"/>
      <c r="CP273" s="146"/>
      <c r="CQ273" s="146"/>
      <c r="CR273" s="146"/>
      <c r="CS273" s="146"/>
      <c r="CT273" s="146"/>
      <c r="CU273" s="146"/>
      <c r="CV273" s="146"/>
    </row>
    <row r="274" spans="1:100" s="85" customFormat="1" ht="17.100000000000001" customHeight="1" x14ac:dyDescent="0.2">
      <c r="A274" s="146"/>
      <c r="B274" s="146"/>
      <c r="C274" s="146"/>
      <c r="D274" s="146"/>
      <c r="E274" s="146"/>
      <c r="F274" s="146"/>
      <c r="G274" s="146"/>
      <c r="H274" s="93"/>
      <c r="I274" s="105"/>
      <c r="J274" s="148"/>
      <c r="K274" s="146"/>
      <c r="L274" s="149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6"/>
      <c r="BZ274" s="146"/>
      <c r="CA274" s="146"/>
      <c r="CB274" s="146"/>
      <c r="CC274" s="146"/>
      <c r="CD274" s="146"/>
      <c r="CE274" s="146"/>
      <c r="CF274" s="146"/>
      <c r="CG274" s="146"/>
      <c r="CH274" s="146"/>
      <c r="CI274" s="146"/>
      <c r="CJ274" s="146"/>
      <c r="CK274" s="146"/>
      <c r="CL274" s="146"/>
      <c r="CM274" s="146"/>
      <c r="CN274" s="146"/>
      <c r="CO274" s="146"/>
      <c r="CP274" s="146"/>
      <c r="CQ274" s="146"/>
      <c r="CR274" s="146"/>
      <c r="CS274" s="146"/>
      <c r="CT274" s="146"/>
      <c r="CU274" s="146"/>
      <c r="CV274" s="146"/>
    </row>
    <row r="275" spans="1:100" s="85" customFormat="1" ht="17.100000000000001" customHeight="1" x14ac:dyDescent="0.2">
      <c r="A275" s="146"/>
      <c r="B275" s="146"/>
      <c r="C275" s="146"/>
      <c r="D275" s="146"/>
      <c r="E275" s="146"/>
      <c r="F275" s="146"/>
      <c r="G275" s="146"/>
      <c r="H275" s="93"/>
      <c r="I275" s="105"/>
      <c r="J275" s="148"/>
      <c r="K275" s="146"/>
      <c r="L275" s="149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  <c r="BZ275" s="146"/>
      <c r="CA275" s="146"/>
      <c r="CB275" s="146"/>
      <c r="CC275" s="146"/>
      <c r="CD275" s="146"/>
      <c r="CE275" s="146"/>
      <c r="CF275" s="146"/>
      <c r="CG275" s="146"/>
      <c r="CH275" s="146"/>
      <c r="CI275" s="146"/>
      <c r="CJ275" s="146"/>
      <c r="CK275" s="146"/>
      <c r="CL275" s="146"/>
      <c r="CM275" s="146"/>
      <c r="CN275" s="146"/>
      <c r="CO275" s="146"/>
      <c r="CP275" s="146"/>
      <c r="CQ275" s="146"/>
      <c r="CR275" s="146"/>
      <c r="CS275" s="146"/>
      <c r="CT275" s="146"/>
      <c r="CU275" s="146"/>
      <c r="CV275" s="146"/>
    </row>
    <row r="276" spans="1:100" s="85" customFormat="1" ht="17.100000000000001" customHeight="1" x14ac:dyDescent="0.2">
      <c r="A276" s="146"/>
      <c r="B276" s="146"/>
      <c r="C276" s="146"/>
      <c r="D276" s="146"/>
      <c r="E276" s="146"/>
      <c r="F276" s="146"/>
      <c r="G276" s="146"/>
      <c r="H276" s="93"/>
      <c r="I276" s="105"/>
      <c r="J276" s="148"/>
      <c r="K276" s="146"/>
      <c r="L276" s="149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  <c r="BV276" s="146"/>
      <c r="BW276" s="146"/>
      <c r="BX276" s="146"/>
      <c r="BY276" s="146"/>
      <c r="BZ276" s="146"/>
      <c r="CA276" s="146"/>
      <c r="CB276" s="146"/>
      <c r="CC276" s="146"/>
      <c r="CD276" s="146"/>
      <c r="CE276" s="146"/>
      <c r="CF276" s="146"/>
      <c r="CG276" s="146"/>
      <c r="CH276" s="146"/>
      <c r="CI276" s="146"/>
      <c r="CJ276" s="146"/>
      <c r="CK276" s="146"/>
      <c r="CL276" s="146"/>
      <c r="CM276" s="146"/>
      <c r="CN276" s="146"/>
      <c r="CO276" s="146"/>
      <c r="CP276" s="146"/>
      <c r="CQ276" s="146"/>
      <c r="CR276" s="146"/>
      <c r="CS276" s="146"/>
      <c r="CT276" s="146"/>
      <c r="CU276" s="146"/>
      <c r="CV276" s="146"/>
    </row>
    <row r="277" spans="1:100" s="85" customFormat="1" ht="17.100000000000001" customHeight="1" x14ac:dyDescent="0.2">
      <c r="A277" s="146"/>
      <c r="B277" s="146"/>
      <c r="C277" s="146"/>
      <c r="D277" s="146"/>
      <c r="E277" s="146"/>
      <c r="F277" s="146"/>
      <c r="G277" s="146"/>
      <c r="H277" s="93"/>
      <c r="I277" s="105"/>
      <c r="J277" s="148"/>
      <c r="K277" s="146"/>
      <c r="L277" s="149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  <c r="BV277" s="146"/>
      <c r="BW277" s="146"/>
      <c r="BX277" s="146"/>
      <c r="BY277" s="146"/>
      <c r="BZ277" s="146"/>
      <c r="CA277" s="146"/>
      <c r="CB277" s="146"/>
      <c r="CC277" s="146"/>
      <c r="CD277" s="146"/>
      <c r="CE277" s="146"/>
      <c r="CF277" s="146"/>
      <c r="CG277" s="146"/>
      <c r="CH277" s="146"/>
      <c r="CI277" s="146"/>
      <c r="CJ277" s="146"/>
      <c r="CK277" s="146"/>
      <c r="CL277" s="146"/>
      <c r="CM277" s="146"/>
      <c r="CN277" s="146"/>
      <c r="CO277" s="146"/>
      <c r="CP277" s="146"/>
      <c r="CQ277" s="146"/>
      <c r="CR277" s="146"/>
      <c r="CS277" s="146"/>
      <c r="CT277" s="146"/>
      <c r="CU277" s="146"/>
      <c r="CV277" s="146"/>
    </row>
    <row r="278" spans="1:100" s="85" customFormat="1" ht="17.100000000000001" customHeight="1" x14ac:dyDescent="0.2">
      <c r="A278" s="146"/>
      <c r="B278" s="146"/>
      <c r="C278" s="146"/>
      <c r="D278" s="146"/>
      <c r="E278" s="146"/>
      <c r="F278" s="146"/>
      <c r="G278" s="146"/>
      <c r="H278" s="93"/>
      <c r="I278" s="105"/>
      <c r="J278" s="148"/>
      <c r="K278" s="146"/>
      <c r="L278" s="149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  <c r="BU278" s="146"/>
      <c r="BV278" s="146"/>
      <c r="BW278" s="146"/>
      <c r="BX278" s="146"/>
      <c r="BY278" s="146"/>
      <c r="BZ278" s="146"/>
      <c r="CA278" s="146"/>
      <c r="CB278" s="146"/>
      <c r="CC278" s="146"/>
      <c r="CD278" s="146"/>
      <c r="CE278" s="146"/>
      <c r="CF278" s="146"/>
      <c r="CG278" s="146"/>
      <c r="CH278" s="146"/>
      <c r="CI278" s="146"/>
      <c r="CJ278" s="146"/>
      <c r="CK278" s="146"/>
      <c r="CL278" s="146"/>
      <c r="CM278" s="146"/>
      <c r="CN278" s="146"/>
      <c r="CO278" s="146"/>
      <c r="CP278" s="146"/>
      <c r="CQ278" s="146"/>
      <c r="CR278" s="146"/>
      <c r="CS278" s="146"/>
      <c r="CT278" s="146"/>
      <c r="CU278" s="146"/>
      <c r="CV278" s="146"/>
    </row>
    <row r="279" spans="1:100" s="85" customFormat="1" ht="17.100000000000001" customHeight="1" x14ac:dyDescent="0.2">
      <c r="A279" s="146"/>
      <c r="B279" s="146"/>
      <c r="C279" s="146"/>
      <c r="D279" s="146"/>
      <c r="E279" s="146"/>
      <c r="F279" s="146"/>
      <c r="G279" s="146"/>
      <c r="H279" s="93"/>
      <c r="I279" s="105"/>
      <c r="J279" s="148"/>
      <c r="K279" s="146"/>
      <c r="L279" s="149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  <c r="BU279" s="146"/>
      <c r="BV279" s="146"/>
      <c r="BW279" s="146"/>
      <c r="BX279" s="146"/>
      <c r="BY279" s="146"/>
      <c r="BZ279" s="146"/>
      <c r="CA279" s="146"/>
      <c r="CB279" s="146"/>
      <c r="CC279" s="146"/>
      <c r="CD279" s="146"/>
      <c r="CE279" s="146"/>
      <c r="CF279" s="146"/>
      <c r="CG279" s="146"/>
      <c r="CH279" s="146"/>
      <c r="CI279" s="146"/>
      <c r="CJ279" s="146"/>
      <c r="CK279" s="146"/>
      <c r="CL279" s="146"/>
      <c r="CM279" s="146"/>
      <c r="CN279" s="146"/>
      <c r="CO279" s="146"/>
      <c r="CP279" s="146"/>
      <c r="CQ279" s="146"/>
      <c r="CR279" s="146"/>
      <c r="CS279" s="146"/>
      <c r="CT279" s="146"/>
      <c r="CU279" s="146"/>
      <c r="CV279" s="146"/>
    </row>
    <row r="280" spans="1:100" s="85" customFormat="1" ht="17.100000000000001" customHeight="1" x14ac:dyDescent="0.2">
      <c r="A280" s="146"/>
      <c r="B280" s="146"/>
      <c r="C280" s="146"/>
      <c r="D280" s="146"/>
      <c r="E280" s="146"/>
      <c r="F280" s="146"/>
      <c r="G280" s="146"/>
      <c r="H280" s="93"/>
      <c r="I280" s="105"/>
      <c r="J280" s="148"/>
      <c r="K280" s="146"/>
      <c r="L280" s="149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  <c r="BV280" s="146"/>
      <c r="BW280" s="146"/>
      <c r="BX280" s="146"/>
      <c r="BY280" s="146"/>
      <c r="BZ280" s="146"/>
      <c r="CA280" s="146"/>
      <c r="CB280" s="146"/>
      <c r="CC280" s="146"/>
      <c r="CD280" s="146"/>
      <c r="CE280" s="146"/>
      <c r="CF280" s="146"/>
      <c r="CG280" s="146"/>
      <c r="CH280" s="146"/>
      <c r="CI280" s="146"/>
      <c r="CJ280" s="146"/>
      <c r="CK280" s="146"/>
      <c r="CL280" s="146"/>
      <c r="CM280" s="146"/>
      <c r="CN280" s="146"/>
      <c r="CO280" s="146"/>
      <c r="CP280" s="146"/>
      <c r="CQ280" s="146"/>
      <c r="CR280" s="146"/>
      <c r="CS280" s="146"/>
      <c r="CT280" s="146"/>
      <c r="CU280" s="146"/>
      <c r="CV280" s="146"/>
    </row>
    <row r="281" spans="1:100" s="85" customFormat="1" ht="17.100000000000001" customHeight="1" x14ac:dyDescent="0.2">
      <c r="A281" s="146"/>
      <c r="B281" s="146"/>
      <c r="C281" s="146"/>
      <c r="D281" s="146"/>
      <c r="E281" s="146"/>
      <c r="F281" s="146"/>
      <c r="G281" s="146"/>
      <c r="H281" s="93"/>
      <c r="I281" s="105"/>
      <c r="J281" s="148"/>
      <c r="K281" s="146"/>
      <c r="L281" s="149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  <c r="BV281" s="146"/>
      <c r="BW281" s="146"/>
      <c r="BX281" s="146"/>
      <c r="BY281" s="146"/>
      <c r="BZ281" s="146"/>
      <c r="CA281" s="146"/>
      <c r="CB281" s="146"/>
      <c r="CC281" s="146"/>
      <c r="CD281" s="146"/>
      <c r="CE281" s="146"/>
      <c r="CF281" s="146"/>
      <c r="CG281" s="146"/>
      <c r="CH281" s="146"/>
      <c r="CI281" s="146"/>
      <c r="CJ281" s="146"/>
      <c r="CK281" s="146"/>
      <c r="CL281" s="146"/>
      <c r="CM281" s="146"/>
      <c r="CN281" s="146"/>
      <c r="CO281" s="146"/>
      <c r="CP281" s="146"/>
      <c r="CQ281" s="146"/>
      <c r="CR281" s="146"/>
      <c r="CS281" s="146"/>
      <c r="CT281" s="146"/>
      <c r="CU281" s="146"/>
      <c r="CV281" s="146"/>
    </row>
    <row r="282" spans="1:100" s="85" customFormat="1" ht="17.100000000000001" customHeight="1" x14ac:dyDescent="0.2">
      <c r="A282" s="146"/>
      <c r="B282" s="146"/>
      <c r="C282" s="146"/>
      <c r="D282" s="146"/>
      <c r="E282" s="146"/>
      <c r="F282" s="146"/>
      <c r="G282" s="146"/>
      <c r="H282" s="93"/>
      <c r="I282" s="105"/>
      <c r="J282" s="148"/>
      <c r="K282" s="146"/>
      <c r="L282" s="149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  <c r="BV282" s="146"/>
      <c r="BW282" s="146"/>
      <c r="BX282" s="146"/>
      <c r="BY282" s="146"/>
      <c r="BZ282" s="146"/>
      <c r="CA282" s="146"/>
      <c r="CB282" s="146"/>
      <c r="CC282" s="146"/>
      <c r="CD282" s="146"/>
      <c r="CE282" s="146"/>
      <c r="CF282" s="146"/>
      <c r="CG282" s="146"/>
      <c r="CH282" s="146"/>
      <c r="CI282" s="146"/>
      <c r="CJ282" s="146"/>
      <c r="CK282" s="146"/>
      <c r="CL282" s="146"/>
      <c r="CM282" s="146"/>
      <c r="CN282" s="146"/>
      <c r="CO282" s="146"/>
      <c r="CP282" s="146"/>
      <c r="CQ282" s="146"/>
      <c r="CR282" s="146"/>
      <c r="CS282" s="146"/>
      <c r="CT282" s="146"/>
      <c r="CU282" s="146"/>
      <c r="CV282" s="146"/>
    </row>
    <row r="283" spans="1:100" s="85" customFormat="1" ht="17.100000000000001" customHeight="1" x14ac:dyDescent="0.2">
      <c r="A283" s="146"/>
      <c r="B283" s="146"/>
      <c r="C283" s="146"/>
      <c r="D283" s="146"/>
      <c r="E283" s="146"/>
      <c r="F283" s="146"/>
      <c r="G283" s="146"/>
      <c r="H283" s="93"/>
      <c r="I283" s="105"/>
      <c r="J283" s="148"/>
      <c r="K283" s="146"/>
      <c r="L283" s="149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  <c r="BZ283" s="146"/>
      <c r="CA283" s="146"/>
      <c r="CB283" s="146"/>
      <c r="CC283" s="146"/>
      <c r="CD283" s="146"/>
      <c r="CE283" s="146"/>
      <c r="CF283" s="146"/>
      <c r="CG283" s="146"/>
      <c r="CH283" s="146"/>
      <c r="CI283" s="146"/>
      <c r="CJ283" s="146"/>
      <c r="CK283" s="146"/>
      <c r="CL283" s="146"/>
      <c r="CM283" s="146"/>
      <c r="CN283" s="146"/>
      <c r="CO283" s="146"/>
      <c r="CP283" s="146"/>
      <c r="CQ283" s="146"/>
      <c r="CR283" s="146"/>
      <c r="CS283" s="146"/>
      <c r="CT283" s="146"/>
      <c r="CU283" s="146"/>
      <c r="CV283" s="146"/>
    </row>
    <row r="284" spans="1:100" s="85" customFormat="1" ht="17.100000000000001" customHeight="1" x14ac:dyDescent="0.2">
      <c r="A284" s="146"/>
      <c r="B284" s="146"/>
      <c r="C284" s="146"/>
      <c r="D284" s="146"/>
      <c r="E284" s="146"/>
      <c r="F284" s="146"/>
      <c r="G284" s="146"/>
      <c r="H284" s="93"/>
      <c r="I284" s="105"/>
      <c r="J284" s="148"/>
      <c r="K284" s="146"/>
      <c r="L284" s="149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</row>
    <row r="285" spans="1:100" s="85" customFormat="1" ht="17.100000000000001" customHeight="1" x14ac:dyDescent="0.2">
      <c r="A285" s="146"/>
      <c r="B285" s="146"/>
      <c r="C285" s="146"/>
      <c r="D285" s="146"/>
      <c r="E285" s="146"/>
      <c r="F285" s="146"/>
      <c r="G285" s="146"/>
      <c r="H285" s="93"/>
      <c r="I285" s="105"/>
      <c r="J285" s="148"/>
      <c r="K285" s="146"/>
      <c r="L285" s="149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</row>
    <row r="286" spans="1:100" s="85" customFormat="1" ht="17.100000000000001" customHeight="1" x14ac:dyDescent="0.2">
      <c r="A286" s="146"/>
      <c r="B286" s="146"/>
      <c r="C286" s="146"/>
      <c r="D286" s="146"/>
      <c r="E286" s="146"/>
      <c r="F286" s="146"/>
      <c r="G286" s="146"/>
      <c r="H286" s="93"/>
      <c r="I286" s="105"/>
      <c r="J286" s="148"/>
      <c r="K286" s="146"/>
      <c r="L286" s="149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  <c r="BU286" s="146"/>
      <c r="BV286" s="146"/>
      <c r="BW286" s="146"/>
      <c r="BX286" s="146"/>
      <c r="BY286" s="146"/>
      <c r="BZ286" s="146"/>
      <c r="CA286" s="146"/>
      <c r="CB286" s="146"/>
      <c r="CC286" s="146"/>
      <c r="CD286" s="146"/>
      <c r="CE286" s="146"/>
      <c r="CF286" s="146"/>
      <c r="CG286" s="146"/>
      <c r="CH286" s="146"/>
      <c r="CI286" s="146"/>
      <c r="CJ286" s="146"/>
      <c r="CK286" s="146"/>
      <c r="CL286" s="146"/>
      <c r="CM286" s="146"/>
      <c r="CN286" s="146"/>
      <c r="CO286" s="146"/>
      <c r="CP286" s="146"/>
      <c r="CQ286" s="146"/>
      <c r="CR286" s="146"/>
      <c r="CS286" s="146"/>
      <c r="CT286" s="146"/>
      <c r="CU286" s="146"/>
      <c r="CV286" s="146"/>
    </row>
    <row r="287" spans="1:100" s="85" customFormat="1" ht="17.100000000000001" customHeight="1" x14ac:dyDescent="0.2">
      <c r="A287" s="146"/>
      <c r="B287" s="146"/>
      <c r="C287" s="146"/>
      <c r="D287" s="146"/>
      <c r="E287" s="146"/>
      <c r="F287" s="146"/>
      <c r="G287" s="146"/>
      <c r="H287" s="93"/>
      <c r="I287" s="105"/>
      <c r="J287" s="148"/>
      <c r="K287" s="146"/>
      <c r="L287" s="149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  <c r="BU287" s="146"/>
      <c r="BV287" s="146"/>
      <c r="BW287" s="146"/>
      <c r="BX287" s="146"/>
      <c r="BY287" s="146"/>
      <c r="BZ287" s="146"/>
      <c r="CA287" s="146"/>
      <c r="CB287" s="146"/>
      <c r="CC287" s="146"/>
      <c r="CD287" s="146"/>
      <c r="CE287" s="146"/>
      <c r="CF287" s="146"/>
      <c r="CG287" s="146"/>
      <c r="CH287" s="146"/>
      <c r="CI287" s="146"/>
      <c r="CJ287" s="146"/>
      <c r="CK287" s="146"/>
      <c r="CL287" s="146"/>
      <c r="CM287" s="146"/>
      <c r="CN287" s="146"/>
      <c r="CO287" s="146"/>
      <c r="CP287" s="146"/>
      <c r="CQ287" s="146"/>
      <c r="CR287" s="146"/>
      <c r="CS287" s="146"/>
      <c r="CT287" s="146"/>
      <c r="CU287" s="146"/>
      <c r="CV287" s="146"/>
    </row>
    <row r="288" spans="1:100" s="85" customFormat="1" ht="17.100000000000001" customHeight="1" x14ac:dyDescent="0.2">
      <c r="A288" s="146"/>
      <c r="B288" s="146"/>
      <c r="C288" s="146"/>
      <c r="D288" s="146"/>
      <c r="E288" s="146"/>
      <c r="F288" s="146"/>
      <c r="G288" s="146"/>
      <c r="H288" s="93"/>
      <c r="I288" s="105"/>
      <c r="J288" s="148"/>
      <c r="K288" s="146"/>
      <c r="L288" s="149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</row>
    <row r="289" spans="1:100" s="85" customFormat="1" ht="17.100000000000001" customHeight="1" x14ac:dyDescent="0.2">
      <c r="A289" s="146"/>
      <c r="B289" s="146"/>
      <c r="C289" s="146"/>
      <c r="D289" s="146"/>
      <c r="E289" s="146"/>
      <c r="F289" s="146"/>
      <c r="G289" s="146"/>
      <c r="H289" s="93"/>
      <c r="I289" s="105"/>
      <c r="J289" s="148"/>
      <c r="K289" s="146"/>
      <c r="L289" s="149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</row>
    <row r="290" spans="1:100" s="85" customFormat="1" ht="17.100000000000001" customHeight="1" x14ac:dyDescent="0.2">
      <c r="A290" s="146"/>
      <c r="B290" s="146"/>
      <c r="C290" s="146"/>
      <c r="D290" s="146"/>
      <c r="E290" s="146"/>
      <c r="F290" s="146"/>
      <c r="G290" s="146"/>
      <c r="H290" s="93"/>
      <c r="I290" s="105"/>
      <c r="J290" s="148"/>
      <c r="K290" s="146"/>
      <c r="L290" s="149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</row>
    <row r="291" spans="1:100" s="85" customFormat="1" ht="17.100000000000001" customHeight="1" x14ac:dyDescent="0.2">
      <c r="A291" s="146"/>
      <c r="B291" s="146"/>
      <c r="C291" s="146"/>
      <c r="D291" s="146"/>
      <c r="E291" s="146"/>
      <c r="F291" s="146"/>
      <c r="G291" s="146"/>
      <c r="H291" s="93"/>
      <c r="I291" s="105"/>
      <c r="J291" s="148"/>
      <c r="K291" s="146"/>
      <c r="L291" s="149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</row>
    <row r="292" spans="1:100" s="85" customFormat="1" ht="17.100000000000001" customHeight="1" x14ac:dyDescent="0.2">
      <c r="A292" s="146"/>
      <c r="B292" s="146"/>
      <c r="C292" s="146"/>
      <c r="D292" s="146"/>
      <c r="E292" s="146"/>
      <c r="F292" s="146"/>
      <c r="G292" s="146"/>
      <c r="H292" s="93"/>
      <c r="I292" s="105"/>
      <c r="J292" s="148"/>
      <c r="K292" s="146"/>
      <c r="L292" s="149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  <c r="BV292" s="146"/>
      <c r="BW292" s="146"/>
      <c r="BX292" s="146"/>
      <c r="BY292" s="146"/>
      <c r="BZ292" s="146"/>
      <c r="CA292" s="146"/>
      <c r="CB292" s="146"/>
      <c r="CC292" s="146"/>
      <c r="CD292" s="146"/>
      <c r="CE292" s="146"/>
      <c r="CF292" s="146"/>
      <c r="CG292" s="146"/>
      <c r="CH292" s="146"/>
      <c r="CI292" s="146"/>
      <c r="CJ292" s="146"/>
      <c r="CK292" s="146"/>
      <c r="CL292" s="146"/>
      <c r="CM292" s="146"/>
      <c r="CN292" s="146"/>
      <c r="CO292" s="146"/>
      <c r="CP292" s="146"/>
      <c r="CQ292" s="146"/>
      <c r="CR292" s="146"/>
      <c r="CS292" s="146"/>
      <c r="CT292" s="146"/>
      <c r="CU292" s="146"/>
      <c r="CV292" s="146"/>
    </row>
    <row r="293" spans="1:100" s="85" customFormat="1" ht="17.100000000000001" customHeight="1" x14ac:dyDescent="0.2">
      <c r="A293" s="146"/>
      <c r="B293" s="146"/>
      <c r="C293" s="146"/>
      <c r="D293" s="146"/>
      <c r="E293" s="146"/>
      <c r="F293" s="146"/>
      <c r="G293" s="146"/>
      <c r="H293" s="93"/>
      <c r="I293" s="105"/>
      <c r="J293" s="148"/>
      <c r="K293" s="146"/>
      <c r="L293" s="149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  <c r="BU293" s="146"/>
      <c r="BV293" s="146"/>
      <c r="BW293" s="146"/>
      <c r="BX293" s="146"/>
      <c r="BY293" s="146"/>
      <c r="BZ293" s="146"/>
      <c r="CA293" s="146"/>
      <c r="CB293" s="146"/>
      <c r="CC293" s="146"/>
      <c r="CD293" s="146"/>
      <c r="CE293" s="146"/>
      <c r="CF293" s="146"/>
      <c r="CG293" s="146"/>
      <c r="CH293" s="146"/>
      <c r="CI293" s="146"/>
      <c r="CJ293" s="146"/>
      <c r="CK293" s="146"/>
      <c r="CL293" s="146"/>
      <c r="CM293" s="146"/>
      <c r="CN293" s="146"/>
      <c r="CO293" s="146"/>
      <c r="CP293" s="146"/>
      <c r="CQ293" s="146"/>
      <c r="CR293" s="146"/>
      <c r="CS293" s="146"/>
      <c r="CT293" s="146"/>
      <c r="CU293" s="146"/>
      <c r="CV293" s="146"/>
    </row>
    <row r="294" spans="1:100" s="85" customFormat="1" ht="17.100000000000001" customHeight="1" x14ac:dyDescent="0.2">
      <c r="A294" s="146"/>
      <c r="B294" s="146"/>
      <c r="C294" s="146"/>
      <c r="D294" s="146"/>
      <c r="E294" s="146"/>
      <c r="F294" s="146"/>
      <c r="G294" s="146"/>
      <c r="H294" s="93"/>
      <c r="I294" s="105"/>
      <c r="J294" s="148"/>
      <c r="K294" s="146"/>
      <c r="L294" s="149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</row>
    <row r="295" spans="1:100" s="85" customFormat="1" ht="17.100000000000001" customHeight="1" x14ac:dyDescent="0.2">
      <c r="A295" s="146"/>
      <c r="B295" s="146"/>
      <c r="C295" s="146"/>
      <c r="D295" s="146"/>
      <c r="E295" s="146"/>
      <c r="F295" s="146"/>
      <c r="G295" s="146"/>
      <c r="H295" s="93"/>
      <c r="I295" s="105"/>
      <c r="J295" s="148"/>
      <c r="K295" s="146"/>
      <c r="L295" s="149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  <c r="BV295" s="146"/>
      <c r="BW295" s="146"/>
      <c r="BX295" s="146"/>
      <c r="BY295" s="146"/>
      <c r="BZ295" s="146"/>
      <c r="CA295" s="146"/>
      <c r="CB295" s="146"/>
      <c r="CC295" s="146"/>
      <c r="CD295" s="146"/>
      <c r="CE295" s="146"/>
      <c r="CF295" s="146"/>
      <c r="CG295" s="146"/>
      <c r="CH295" s="146"/>
      <c r="CI295" s="146"/>
      <c r="CJ295" s="146"/>
      <c r="CK295" s="146"/>
      <c r="CL295" s="146"/>
      <c r="CM295" s="146"/>
      <c r="CN295" s="146"/>
      <c r="CO295" s="146"/>
      <c r="CP295" s="146"/>
      <c r="CQ295" s="146"/>
      <c r="CR295" s="146"/>
      <c r="CS295" s="146"/>
      <c r="CT295" s="146"/>
      <c r="CU295" s="146"/>
      <c r="CV295" s="146"/>
    </row>
    <row r="296" spans="1:100" s="85" customFormat="1" ht="17.100000000000001" customHeight="1" x14ac:dyDescent="0.2">
      <c r="A296" s="146"/>
      <c r="B296" s="146"/>
      <c r="C296" s="146"/>
      <c r="D296" s="146"/>
      <c r="E296" s="146"/>
      <c r="F296" s="146"/>
      <c r="G296" s="146"/>
      <c r="H296" s="93"/>
      <c r="I296" s="105"/>
      <c r="J296" s="148"/>
      <c r="K296" s="146"/>
      <c r="L296" s="149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  <c r="BZ296" s="146"/>
      <c r="CA296" s="146"/>
      <c r="CB296" s="146"/>
      <c r="CC296" s="146"/>
      <c r="CD296" s="146"/>
      <c r="CE296" s="146"/>
      <c r="CF296" s="146"/>
      <c r="CG296" s="146"/>
      <c r="CH296" s="146"/>
      <c r="CI296" s="146"/>
      <c r="CJ296" s="146"/>
      <c r="CK296" s="146"/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</row>
    <row r="297" spans="1:100" s="85" customFormat="1" ht="17.100000000000001" customHeight="1" x14ac:dyDescent="0.2">
      <c r="A297" s="146"/>
      <c r="B297" s="146"/>
      <c r="C297" s="146"/>
      <c r="D297" s="146"/>
      <c r="E297" s="146"/>
      <c r="F297" s="146"/>
      <c r="G297" s="146"/>
      <c r="H297" s="93"/>
      <c r="I297" s="105"/>
      <c r="J297" s="148"/>
      <c r="K297" s="146"/>
      <c r="L297" s="149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  <c r="BZ297" s="146"/>
      <c r="CA297" s="146"/>
      <c r="CB297" s="146"/>
      <c r="CC297" s="146"/>
      <c r="CD297" s="146"/>
      <c r="CE297" s="146"/>
      <c r="CF297" s="146"/>
      <c r="CG297" s="146"/>
      <c r="CH297" s="146"/>
      <c r="CI297" s="146"/>
      <c r="CJ297" s="146"/>
      <c r="CK297" s="146"/>
      <c r="CL297" s="146"/>
      <c r="CM297" s="146"/>
      <c r="CN297" s="146"/>
      <c r="CO297" s="146"/>
      <c r="CP297" s="146"/>
      <c r="CQ297" s="146"/>
      <c r="CR297" s="146"/>
      <c r="CS297" s="146"/>
      <c r="CT297" s="146"/>
      <c r="CU297" s="146"/>
      <c r="CV297" s="146"/>
    </row>
    <row r="298" spans="1:100" s="85" customFormat="1" ht="17.100000000000001" customHeight="1" x14ac:dyDescent="0.2">
      <c r="A298" s="146"/>
      <c r="B298" s="146"/>
      <c r="C298" s="146"/>
      <c r="D298" s="146"/>
      <c r="E298" s="146"/>
      <c r="F298" s="146"/>
      <c r="G298" s="146"/>
      <c r="H298" s="93"/>
      <c r="I298" s="105"/>
      <c r="J298" s="148"/>
      <c r="K298" s="146"/>
      <c r="L298" s="149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  <c r="BV298" s="146"/>
      <c r="BW298" s="146"/>
      <c r="BX298" s="146"/>
      <c r="BY298" s="146"/>
      <c r="BZ298" s="146"/>
      <c r="CA298" s="146"/>
      <c r="CB298" s="146"/>
      <c r="CC298" s="146"/>
      <c r="CD298" s="146"/>
      <c r="CE298" s="146"/>
      <c r="CF298" s="146"/>
      <c r="CG298" s="146"/>
      <c r="CH298" s="146"/>
      <c r="CI298" s="146"/>
      <c r="CJ298" s="146"/>
      <c r="CK298" s="146"/>
      <c r="CL298" s="146"/>
      <c r="CM298" s="146"/>
      <c r="CN298" s="146"/>
      <c r="CO298" s="146"/>
      <c r="CP298" s="146"/>
      <c r="CQ298" s="146"/>
      <c r="CR298" s="146"/>
      <c r="CS298" s="146"/>
      <c r="CT298" s="146"/>
      <c r="CU298" s="146"/>
      <c r="CV298" s="146"/>
    </row>
    <row r="299" spans="1:100" s="85" customFormat="1" ht="17.100000000000001" customHeight="1" x14ac:dyDescent="0.2">
      <c r="A299" s="146"/>
      <c r="B299" s="146"/>
      <c r="C299" s="146"/>
      <c r="D299" s="146"/>
      <c r="E299" s="146"/>
      <c r="F299" s="146"/>
      <c r="G299" s="146"/>
      <c r="H299" s="93"/>
      <c r="I299" s="105"/>
      <c r="J299" s="148"/>
      <c r="K299" s="146"/>
      <c r="L299" s="149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  <c r="BU299" s="146"/>
      <c r="BV299" s="146"/>
      <c r="BW299" s="146"/>
      <c r="BX299" s="146"/>
      <c r="BY299" s="146"/>
      <c r="BZ299" s="146"/>
      <c r="CA299" s="146"/>
      <c r="CB299" s="146"/>
      <c r="CC299" s="146"/>
      <c r="CD299" s="146"/>
      <c r="CE299" s="146"/>
      <c r="CF299" s="146"/>
      <c r="CG299" s="146"/>
      <c r="CH299" s="146"/>
      <c r="CI299" s="146"/>
      <c r="CJ299" s="146"/>
      <c r="CK299" s="146"/>
      <c r="CL299" s="146"/>
      <c r="CM299" s="146"/>
      <c r="CN299" s="146"/>
      <c r="CO299" s="146"/>
      <c r="CP299" s="146"/>
      <c r="CQ299" s="146"/>
      <c r="CR299" s="146"/>
      <c r="CS299" s="146"/>
      <c r="CT299" s="146"/>
      <c r="CU299" s="146"/>
      <c r="CV299" s="146"/>
    </row>
    <row r="300" spans="1:100" s="85" customFormat="1" ht="17.100000000000001" customHeight="1" x14ac:dyDescent="0.2">
      <c r="A300" s="146"/>
      <c r="B300" s="146"/>
      <c r="C300" s="146"/>
      <c r="D300" s="146"/>
      <c r="E300" s="146"/>
      <c r="F300" s="146"/>
      <c r="G300" s="146"/>
      <c r="H300" s="93"/>
      <c r="I300" s="105"/>
      <c r="J300" s="148"/>
      <c r="K300" s="146"/>
      <c r="L300" s="149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6"/>
      <c r="BY300" s="146"/>
      <c r="BZ300" s="146"/>
      <c r="CA300" s="146"/>
      <c r="CB300" s="146"/>
      <c r="CC300" s="146"/>
      <c r="CD300" s="146"/>
      <c r="CE300" s="146"/>
      <c r="CF300" s="146"/>
      <c r="CG300" s="146"/>
      <c r="CH300" s="146"/>
      <c r="CI300" s="146"/>
      <c r="CJ300" s="146"/>
      <c r="CK300" s="146"/>
      <c r="CL300" s="146"/>
      <c r="CM300" s="146"/>
      <c r="CN300" s="146"/>
      <c r="CO300" s="146"/>
      <c r="CP300" s="146"/>
      <c r="CQ300" s="146"/>
      <c r="CR300" s="146"/>
      <c r="CS300" s="146"/>
      <c r="CT300" s="146"/>
      <c r="CU300" s="146"/>
      <c r="CV300" s="146"/>
    </row>
    <row r="301" spans="1:100" s="85" customFormat="1" ht="17.100000000000001" customHeight="1" x14ac:dyDescent="0.2">
      <c r="A301" s="146"/>
      <c r="B301" s="146"/>
      <c r="C301" s="146"/>
      <c r="D301" s="146"/>
      <c r="E301" s="146"/>
      <c r="F301" s="146"/>
      <c r="G301" s="146"/>
      <c r="H301" s="93"/>
      <c r="I301" s="105"/>
      <c r="J301" s="148"/>
      <c r="K301" s="146"/>
      <c r="L301" s="149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6"/>
      <c r="BY301" s="146"/>
      <c r="BZ301" s="146"/>
      <c r="CA301" s="146"/>
      <c r="CB301" s="146"/>
      <c r="CC301" s="146"/>
      <c r="CD301" s="146"/>
      <c r="CE301" s="146"/>
      <c r="CF301" s="146"/>
      <c r="CG301" s="146"/>
      <c r="CH301" s="146"/>
      <c r="CI301" s="146"/>
      <c r="CJ301" s="146"/>
      <c r="CK301" s="146"/>
      <c r="CL301" s="146"/>
      <c r="CM301" s="146"/>
      <c r="CN301" s="146"/>
      <c r="CO301" s="146"/>
      <c r="CP301" s="146"/>
      <c r="CQ301" s="146"/>
      <c r="CR301" s="146"/>
      <c r="CS301" s="146"/>
      <c r="CT301" s="146"/>
      <c r="CU301" s="146"/>
      <c r="CV301" s="146"/>
    </row>
    <row r="302" spans="1:100" s="85" customFormat="1" ht="17.100000000000001" customHeight="1" x14ac:dyDescent="0.2">
      <c r="A302" s="146"/>
      <c r="B302" s="146"/>
      <c r="C302" s="146"/>
      <c r="D302" s="146"/>
      <c r="E302" s="146"/>
      <c r="F302" s="146"/>
      <c r="G302" s="146"/>
      <c r="H302" s="93"/>
      <c r="I302" s="105"/>
      <c r="J302" s="148"/>
      <c r="K302" s="146"/>
      <c r="L302" s="149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  <c r="BU302" s="146"/>
      <c r="BV302" s="146"/>
      <c r="BW302" s="146"/>
      <c r="BX302" s="146"/>
      <c r="BY302" s="146"/>
      <c r="BZ302" s="146"/>
      <c r="CA302" s="146"/>
      <c r="CB302" s="146"/>
      <c r="CC302" s="146"/>
      <c r="CD302" s="146"/>
      <c r="CE302" s="146"/>
      <c r="CF302" s="146"/>
      <c r="CG302" s="146"/>
      <c r="CH302" s="146"/>
      <c r="CI302" s="146"/>
      <c r="CJ302" s="146"/>
      <c r="CK302" s="146"/>
      <c r="CL302" s="146"/>
      <c r="CM302" s="146"/>
      <c r="CN302" s="146"/>
      <c r="CO302" s="146"/>
      <c r="CP302" s="146"/>
      <c r="CQ302" s="146"/>
      <c r="CR302" s="146"/>
      <c r="CS302" s="146"/>
      <c r="CT302" s="146"/>
      <c r="CU302" s="146"/>
      <c r="CV302" s="146"/>
    </row>
    <row r="303" spans="1:100" s="85" customFormat="1" ht="17.100000000000001" customHeight="1" x14ac:dyDescent="0.2">
      <c r="A303" s="146"/>
      <c r="B303" s="146"/>
      <c r="C303" s="146"/>
      <c r="D303" s="146"/>
      <c r="E303" s="146"/>
      <c r="F303" s="146"/>
      <c r="G303" s="146"/>
      <c r="H303" s="93"/>
      <c r="I303" s="105"/>
      <c r="J303" s="148"/>
      <c r="K303" s="146"/>
      <c r="L303" s="149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  <c r="BU303" s="146"/>
      <c r="BV303" s="146"/>
      <c r="BW303" s="146"/>
      <c r="BX303" s="146"/>
      <c r="BY303" s="146"/>
      <c r="BZ303" s="146"/>
      <c r="CA303" s="146"/>
      <c r="CB303" s="146"/>
      <c r="CC303" s="146"/>
      <c r="CD303" s="146"/>
      <c r="CE303" s="146"/>
      <c r="CF303" s="146"/>
      <c r="CG303" s="146"/>
      <c r="CH303" s="146"/>
      <c r="CI303" s="146"/>
      <c r="CJ303" s="146"/>
      <c r="CK303" s="146"/>
      <c r="CL303" s="146"/>
      <c r="CM303" s="146"/>
      <c r="CN303" s="146"/>
      <c r="CO303" s="146"/>
      <c r="CP303" s="146"/>
      <c r="CQ303" s="146"/>
      <c r="CR303" s="146"/>
      <c r="CS303" s="146"/>
      <c r="CT303" s="146"/>
      <c r="CU303" s="146"/>
      <c r="CV303" s="146"/>
    </row>
    <row r="304" spans="1:100" s="85" customFormat="1" ht="17.100000000000001" customHeight="1" x14ac:dyDescent="0.2">
      <c r="A304" s="146"/>
      <c r="B304" s="146"/>
      <c r="C304" s="146"/>
      <c r="D304" s="146"/>
      <c r="E304" s="146"/>
      <c r="F304" s="146"/>
      <c r="G304" s="146"/>
      <c r="H304" s="93"/>
      <c r="I304" s="105"/>
      <c r="J304" s="148"/>
      <c r="K304" s="146"/>
      <c r="L304" s="149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  <c r="BU304" s="146"/>
      <c r="BV304" s="146"/>
      <c r="BW304" s="146"/>
      <c r="BX304" s="146"/>
      <c r="BY304" s="146"/>
      <c r="BZ304" s="146"/>
      <c r="CA304" s="146"/>
      <c r="CB304" s="146"/>
      <c r="CC304" s="146"/>
      <c r="CD304" s="146"/>
      <c r="CE304" s="146"/>
      <c r="CF304" s="146"/>
      <c r="CG304" s="146"/>
      <c r="CH304" s="146"/>
      <c r="CI304" s="146"/>
      <c r="CJ304" s="146"/>
      <c r="CK304" s="146"/>
      <c r="CL304" s="146"/>
      <c r="CM304" s="146"/>
      <c r="CN304" s="146"/>
      <c r="CO304" s="146"/>
      <c r="CP304" s="146"/>
      <c r="CQ304" s="146"/>
      <c r="CR304" s="146"/>
      <c r="CS304" s="146"/>
      <c r="CT304" s="146"/>
      <c r="CU304" s="146"/>
      <c r="CV304" s="146"/>
    </row>
    <row r="305" spans="1:100" s="85" customFormat="1" ht="17.100000000000001" customHeight="1" x14ac:dyDescent="0.2">
      <c r="A305" s="146"/>
      <c r="B305" s="146"/>
      <c r="C305" s="146"/>
      <c r="D305" s="146"/>
      <c r="E305" s="146"/>
      <c r="F305" s="146"/>
      <c r="G305" s="146"/>
      <c r="H305" s="93"/>
      <c r="I305" s="105"/>
      <c r="J305" s="148"/>
      <c r="K305" s="146"/>
      <c r="L305" s="149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  <c r="BU305" s="146"/>
      <c r="BV305" s="146"/>
      <c r="BW305" s="146"/>
      <c r="BX305" s="146"/>
      <c r="BY305" s="146"/>
      <c r="BZ305" s="146"/>
      <c r="CA305" s="146"/>
      <c r="CB305" s="146"/>
      <c r="CC305" s="146"/>
      <c r="CD305" s="146"/>
      <c r="CE305" s="146"/>
      <c r="CF305" s="146"/>
      <c r="CG305" s="146"/>
      <c r="CH305" s="146"/>
      <c r="CI305" s="146"/>
      <c r="CJ305" s="146"/>
      <c r="CK305" s="146"/>
      <c r="CL305" s="146"/>
      <c r="CM305" s="146"/>
      <c r="CN305" s="146"/>
      <c r="CO305" s="146"/>
      <c r="CP305" s="146"/>
      <c r="CQ305" s="146"/>
      <c r="CR305" s="146"/>
      <c r="CS305" s="146"/>
      <c r="CT305" s="146"/>
      <c r="CU305" s="146"/>
      <c r="CV305" s="146"/>
    </row>
    <row r="306" spans="1:100" s="85" customFormat="1" ht="17.100000000000001" customHeight="1" x14ac:dyDescent="0.2">
      <c r="A306" s="146"/>
      <c r="B306" s="146"/>
      <c r="C306" s="146"/>
      <c r="D306" s="146"/>
      <c r="E306" s="146"/>
      <c r="F306" s="146"/>
      <c r="G306" s="146"/>
      <c r="H306" s="93"/>
      <c r="I306" s="105"/>
      <c r="J306" s="148"/>
      <c r="K306" s="146"/>
      <c r="L306" s="149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  <c r="BU306" s="146"/>
      <c r="BV306" s="146"/>
      <c r="BW306" s="146"/>
      <c r="BX306" s="146"/>
      <c r="BY306" s="146"/>
      <c r="BZ306" s="146"/>
      <c r="CA306" s="146"/>
      <c r="CB306" s="146"/>
      <c r="CC306" s="146"/>
      <c r="CD306" s="146"/>
      <c r="CE306" s="146"/>
      <c r="CF306" s="146"/>
      <c r="CG306" s="146"/>
      <c r="CH306" s="146"/>
      <c r="CI306" s="146"/>
      <c r="CJ306" s="146"/>
      <c r="CK306" s="146"/>
      <c r="CL306" s="146"/>
      <c r="CM306" s="146"/>
      <c r="CN306" s="146"/>
      <c r="CO306" s="146"/>
      <c r="CP306" s="146"/>
      <c r="CQ306" s="146"/>
      <c r="CR306" s="146"/>
      <c r="CS306" s="146"/>
      <c r="CT306" s="146"/>
      <c r="CU306" s="146"/>
      <c r="CV306" s="146"/>
    </row>
    <row r="307" spans="1:100" s="85" customFormat="1" ht="17.100000000000001" customHeight="1" x14ac:dyDescent="0.2">
      <c r="A307" s="146"/>
      <c r="B307" s="146"/>
      <c r="C307" s="146"/>
      <c r="D307" s="146"/>
      <c r="E307" s="146"/>
      <c r="F307" s="146"/>
      <c r="G307" s="146"/>
      <c r="H307" s="93"/>
      <c r="I307" s="105"/>
      <c r="J307" s="148"/>
      <c r="K307" s="146"/>
      <c r="L307" s="149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  <c r="BU307" s="146"/>
      <c r="BV307" s="146"/>
      <c r="BW307" s="146"/>
      <c r="BX307" s="146"/>
      <c r="BY307" s="146"/>
      <c r="BZ307" s="146"/>
      <c r="CA307" s="146"/>
      <c r="CB307" s="146"/>
      <c r="CC307" s="146"/>
      <c r="CD307" s="146"/>
      <c r="CE307" s="146"/>
      <c r="CF307" s="146"/>
      <c r="CG307" s="146"/>
      <c r="CH307" s="146"/>
      <c r="CI307" s="146"/>
      <c r="CJ307" s="146"/>
      <c r="CK307" s="146"/>
      <c r="CL307" s="146"/>
      <c r="CM307" s="146"/>
      <c r="CN307" s="146"/>
      <c r="CO307" s="146"/>
      <c r="CP307" s="146"/>
      <c r="CQ307" s="146"/>
      <c r="CR307" s="146"/>
      <c r="CS307" s="146"/>
      <c r="CT307" s="146"/>
      <c r="CU307" s="146"/>
      <c r="CV307" s="146"/>
    </row>
    <row r="308" spans="1:100" s="85" customFormat="1" ht="17.100000000000001" customHeight="1" x14ac:dyDescent="0.2">
      <c r="A308" s="146"/>
      <c r="B308" s="146"/>
      <c r="C308" s="146"/>
      <c r="D308" s="146"/>
      <c r="E308" s="146"/>
      <c r="F308" s="146"/>
      <c r="G308" s="146"/>
      <c r="H308" s="93"/>
      <c r="I308" s="105"/>
      <c r="J308" s="148"/>
      <c r="K308" s="146"/>
      <c r="L308" s="149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  <c r="BU308" s="146"/>
      <c r="BV308" s="146"/>
      <c r="BW308" s="146"/>
      <c r="BX308" s="146"/>
      <c r="BY308" s="146"/>
      <c r="BZ308" s="146"/>
      <c r="CA308" s="146"/>
      <c r="CB308" s="146"/>
      <c r="CC308" s="146"/>
      <c r="CD308" s="146"/>
      <c r="CE308" s="146"/>
      <c r="CF308" s="146"/>
      <c r="CG308" s="146"/>
      <c r="CH308" s="146"/>
      <c r="CI308" s="146"/>
      <c r="CJ308" s="146"/>
      <c r="CK308" s="146"/>
      <c r="CL308" s="146"/>
      <c r="CM308" s="146"/>
      <c r="CN308" s="146"/>
      <c r="CO308" s="146"/>
      <c r="CP308" s="146"/>
      <c r="CQ308" s="146"/>
      <c r="CR308" s="146"/>
      <c r="CS308" s="146"/>
      <c r="CT308" s="146"/>
      <c r="CU308" s="146"/>
      <c r="CV308" s="146"/>
    </row>
    <row r="309" spans="1:100" s="85" customFormat="1" ht="17.100000000000001" customHeight="1" x14ac:dyDescent="0.2">
      <c r="A309" s="146"/>
      <c r="B309" s="146"/>
      <c r="C309" s="146"/>
      <c r="D309" s="146"/>
      <c r="E309" s="146"/>
      <c r="F309" s="146"/>
      <c r="G309" s="146"/>
      <c r="H309" s="93"/>
      <c r="I309" s="105"/>
      <c r="J309" s="148"/>
      <c r="K309" s="146"/>
      <c r="L309" s="149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  <c r="BU309" s="146"/>
      <c r="BV309" s="146"/>
      <c r="BW309" s="146"/>
      <c r="BX309" s="146"/>
      <c r="BY309" s="146"/>
      <c r="BZ309" s="146"/>
      <c r="CA309" s="146"/>
      <c r="CB309" s="146"/>
      <c r="CC309" s="146"/>
      <c r="CD309" s="146"/>
      <c r="CE309" s="146"/>
      <c r="CF309" s="146"/>
      <c r="CG309" s="146"/>
      <c r="CH309" s="146"/>
      <c r="CI309" s="146"/>
      <c r="CJ309" s="146"/>
      <c r="CK309" s="146"/>
      <c r="CL309" s="146"/>
      <c r="CM309" s="146"/>
      <c r="CN309" s="146"/>
      <c r="CO309" s="146"/>
      <c r="CP309" s="146"/>
      <c r="CQ309" s="146"/>
      <c r="CR309" s="146"/>
      <c r="CS309" s="146"/>
      <c r="CT309" s="146"/>
      <c r="CU309" s="146"/>
      <c r="CV309" s="146"/>
    </row>
    <row r="310" spans="1:100" s="85" customFormat="1" ht="17.100000000000001" customHeight="1" x14ac:dyDescent="0.2">
      <c r="A310" s="146"/>
      <c r="B310" s="146"/>
      <c r="C310" s="146"/>
      <c r="D310" s="146"/>
      <c r="E310" s="146"/>
      <c r="F310" s="146"/>
      <c r="G310" s="146"/>
      <c r="H310" s="93"/>
      <c r="I310" s="105"/>
      <c r="J310" s="148"/>
      <c r="K310" s="146"/>
      <c r="L310" s="149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  <c r="BU310" s="146"/>
      <c r="BV310" s="146"/>
      <c r="BW310" s="146"/>
      <c r="BX310" s="146"/>
      <c r="BY310" s="146"/>
      <c r="BZ310" s="146"/>
      <c r="CA310" s="146"/>
      <c r="CB310" s="146"/>
      <c r="CC310" s="146"/>
      <c r="CD310" s="146"/>
      <c r="CE310" s="146"/>
      <c r="CF310" s="146"/>
      <c r="CG310" s="146"/>
      <c r="CH310" s="146"/>
      <c r="CI310" s="146"/>
      <c r="CJ310" s="146"/>
      <c r="CK310" s="146"/>
      <c r="CL310" s="146"/>
      <c r="CM310" s="146"/>
      <c r="CN310" s="146"/>
      <c r="CO310" s="146"/>
      <c r="CP310" s="146"/>
      <c r="CQ310" s="146"/>
      <c r="CR310" s="146"/>
      <c r="CS310" s="146"/>
      <c r="CT310" s="146"/>
      <c r="CU310" s="146"/>
      <c r="CV310" s="146"/>
    </row>
    <row r="311" spans="1:100" s="85" customFormat="1" ht="17.100000000000001" customHeight="1" x14ac:dyDescent="0.2">
      <c r="A311" s="146"/>
      <c r="B311" s="146"/>
      <c r="C311" s="146"/>
      <c r="D311" s="146"/>
      <c r="E311" s="146"/>
      <c r="F311" s="146"/>
      <c r="G311" s="146"/>
      <c r="H311" s="93"/>
      <c r="I311" s="105"/>
      <c r="J311" s="148"/>
      <c r="K311" s="146"/>
      <c r="L311" s="149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  <c r="BZ311" s="146"/>
      <c r="CA311" s="146"/>
      <c r="CB311" s="146"/>
      <c r="CC311" s="146"/>
      <c r="CD311" s="146"/>
      <c r="CE311" s="146"/>
      <c r="CF311" s="146"/>
      <c r="CG311" s="146"/>
      <c r="CH311" s="146"/>
      <c r="CI311" s="146"/>
      <c r="CJ311" s="146"/>
      <c r="CK311" s="146"/>
      <c r="CL311" s="146"/>
      <c r="CM311" s="146"/>
      <c r="CN311" s="146"/>
      <c r="CO311" s="146"/>
      <c r="CP311" s="146"/>
      <c r="CQ311" s="146"/>
      <c r="CR311" s="146"/>
      <c r="CS311" s="146"/>
      <c r="CT311" s="146"/>
      <c r="CU311" s="146"/>
      <c r="CV311" s="146"/>
    </row>
    <row r="312" spans="1:100" s="85" customFormat="1" ht="17.100000000000001" customHeight="1" x14ac:dyDescent="0.2">
      <c r="A312" s="146"/>
      <c r="B312" s="146"/>
      <c r="C312" s="146"/>
      <c r="D312" s="146"/>
      <c r="E312" s="146"/>
      <c r="F312" s="146"/>
      <c r="G312" s="146"/>
      <c r="H312" s="93"/>
      <c r="I312" s="105"/>
      <c r="J312" s="148"/>
      <c r="K312" s="146"/>
      <c r="L312" s="149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  <c r="BZ312" s="146"/>
      <c r="CA312" s="146"/>
      <c r="CB312" s="146"/>
      <c r="CC312" s="146"/>
      <c r="CD312" s="146"/>
      <c r="CE312" s="146"/>
      <c r="CF312" s="146"/>
      <c r="CG312" s="146"/>
      <c r="CH312" s="146"/>
      <c r="CI312" s="146"/>
      <c r="CJ312" s="146"/>
      <c r="CK312" s="146"/>
      <c r="CL312" s="146"/>
      <c r="CM312" s="146"/>
      <c r="CN312" s="146"/>
      <c r="CO312" s="146"/>
      <c r="CP312" s="146"/>
      <c r="CQ312" s="146"/>
      <c r="CR312" s="146"/>
      <c r="CS312" s="146"/>
      <c r="CT312" s="146"/>
      <c r="CU312" s="146"/>
      <c r="CV312" s="146"/>
    </row>
    <row r="313" spans="1:100" s="85" customFormat="1" ht="17.100000000000001" customHeight="1" x14ac:dyDescent="0.2">
      <c r="A313" s="146"/>
      <c r="B313" s="146"/>
      <c r="C313" s="146"/>
      <c r="D313" s="146"/>
      <c r="E313" s="146"/>
      <c r="F313" s="146"/>
      <c r="G313" s="146"/>
      <c r="H313" s="93"/>
      <c r="I313" s="105"/>
      <c r="J313" s="148"/>
      <c r="K313" s="146"/>
      <c r="L313" s="149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  <c r="BZ313" s="146"/>
      <c r="CA313" s="146"/>
      <c r="CB313" s="146"/>
      <c r="CC313" s="146"/>
      <c r="CD313" s="146"/>
      <c r="CE313" s="146"/>
      <c r="CF313" s="146"/>
      <c r="CG313" s="146"/>
      <c r="CH313" s="146"/>
      <c r="CI313" s="146"/>
      <c r="CJ313" s="146"/>
      <c r="CK313" s="146"/>
      <c r="CL313" s="146"/>
      <c r="CM313" s="146"/>
      <c r="CN313" s="146"/>
      <c r="CO313" s="146"/>
      <c r="CP313" s="146"/>
      <c r="CQ313" s="146"/>
      <c r="CR313" s="146"/>
      <c r="CS313" s="146"/>
      <c r="CT313" s="146"/>
      <c r="CU313" s="146"/>
      <c r="CV313" s="146"/>
    </row>
    <row r="314" spans="1:100" s="85" customFormat="1" ht="17.100000000000001" customHeight="1" x14ac:dyDescent="0.2">
      <c r="A314" s="146"/>
      <c r="B314" s="146"/>
      <c r="C314" s="146"/>
      <c r="D314" s="146"/>
      <c r="E314" s="146"/>
      <c r="F314" s="146"/>
      <c r="G314" s="146"/>
      <c r="H314" s="93"/>
      <c r="I314" s="105"/>
      <c r="J314" s="148"/>
      <c r="K314" s="146"/>
      <c r="L314" s="149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  <c r="BV314" s="146"/>
      <c r="BW314" s="146"/>
      <c r="BX314" s="146"/>
      <c r="BY314" s="146"/>
      <c r="BZ314" s="146"/>
      <c r="CA314" s="146"/>
      <c r="CB314" s="146"/>
      <c r="CC314" s="146"/>
      <c r="CD314" s="146"/>
      <c r="CE314" s="146"/>
      <c r="CF314" s="146"/>
      <c r="CG314" s="146"/>
      <c r="CH314" s="146"/>
      <c r="CI314" s="146"/>
      <c r="CJ314" s="146"/>
      <c r="CK314" s="146"/>
      <c r="CL314" s="146"/>
      <c r="CM314" s="146"/>
      <c r="CN314" s="146"/>
      <c r="CO314" s="146"/>
      <c r="CP314" s="146"/>
      <c r="CQ314" s="146"/>
      <c r="CR314" s="146"/>
      <c r="CS314" s="146"/>
      <c r="CT314" s="146"/>
      <c r="CU314" s="146"/>
      <c r="CV314" s="146"/>
    </row>
    <row r="315" spans="1:100" s="85" customFormat="1" ht="17.100000000000001" customHeight="1" x14ac:dyDescent="0.2">
      <c r="A315" s="146"/>
      <c r="B315" s="146"/>
      <c r="C315" s="146"/>
      <c r="D315" s="146"/>
      <c r="E315" s="146"/>
      <c r="F315" s="146"/>
      <c r="G315" s="146"/>
      <c r="H315" s="93"/>
      <c r="I315" s="105"/>
      <c r="J315" s="148"/>
      <c r="K315" s="146"/>
      <c r="L315" s="149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  <c r="BU315" s="146"/>
      <c r="BV315" s="146"/>
      <c r="BW315" s="146"/>
      <c r="BX315" s="146"/>
      <c r="BY315" s="146"/>
      <c r="BZ315" s="146"/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6"/>
      <c r="CM315" s="146"/>
      <c r="CN315" s="146"/>
      <c r="CO315" s="146"/>
      <c r="CP315" s="146"/>
      <c r="CQ315" s="146"/>
      <c r="CR315" s="146"/>
      <c r="CS315" s="146"/>
      <c r="CT315" s="146"/>
      <c r="CU315" s="146"/>
      <c r="CV315" s="146"/>
    </row>
    <row r="316" spans="1:100" s="85" customFormat="1" ht="17.100000000000001" customHeight="1" x14ac:dyDescent="0.2">
      <c r="A316" s="146"/>
      <c r="B316" s="146"/>
      <c r="C316" s="146"/>
      <c r="D316" s="146"/>
      <c r="E316" s="146"/>
      <c r="F316" s="146"/>
      <c r="G316" s="146"/>
      <c r="H316" s="93"/>
      <c r="I316" s="105"/>
      <c r="J316" s="148"/>
      <c r="K316" s="146"/>
      <c r="L316" s="149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  <c r="BU316" s="146"/>
      <c r="BV316" s="146"/>
      <c r="BW316" s="146"/>
      <c r="BX316" s="146"/>
      <c r="BY316" s="146"/>
      <c r="BZ316" s="146"/>
      <c r="CA316" s="146"/>
      <c r="CB316" s="146"/>
      <c r="CC316" s="146"/>
      <c r="CD316" s="146"/>
      <c r="CE316" s="146"/>
      <c r="CF316" s="146"/>
      <c r="CG316" s="146"/>
      <c r="CH316" s="146"/>
      <c r="CI316" s="146"/>
      <c r="CJ316" s="146"/>
      <c r="CK316" s="146"/>
      <c r="CL316" s="146"/>
      <c r="CM316" s="146"/>
      <c r="CN316" s="146"/>
      <c r="CO316" s="146"/>
      <c r="CP316" s="146"/>
      <c r="CQ316" s="146"/>
      <c r="CR316" s="146"/>
      <c r="CS316" s="146"/>
      <c r="CT316" s="146"/>
      <c r="CU316" s="146"/>
      <c r="CV316" s="146"/>
    </row>
    <row r="317" spans="1:100" s="85" customFormat="1" ht="17.100000000000001" customHeight="1" x14ac:dyDescent="0.2">
      <c r="A317" s="146"/>
      <c r="B317" s="146"/>
      <c r="C317" s="146"/>
      <c r="D317" s="146"/>
      <c r="E317" s="146"/>
      <c r="F317" s="146"/>
      <c r="G317" s="146"/>
      <c r="H317" s="93"/>
      <c r="I317" s="105"/>
      <c r="J317" s="148"/>
      <c r="K317" s="146"/>
      <c r="L317" s="149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  <c r="BU317" s="146"/>
      <c r="BV317" s="146"/>
      <c r="BW317" s="146"/>
      <c r="BX317" s="146"/>
      <c r="BY317" s="146"/>
      <c r="BZ317" s="146"/>
      <c r="CA317" s="146"/>
      <c r="CB317" s="146"/>
      <c r="CC317" s="146"/>
      <c r="CD317" s="146"/>
      <c r="CE317" s="146"/>
      <c r="CF317" s="146"/>
      <c r="CG317" s="146"/>
      <c r="CH317" s="146"/>
      <c r="CI317" s="146"/>
      <c r="CJ317" s="146"/>
      <c r="CK317" s="146"/>
      <c r="CL317" s="146"/>
      <c r="CM317" s="146"/>
      <c r="CN317" s="146"/>
      <c r="CO317" s="146"/>
      <c r="CP317" s="146"/>
      <c r="CQ317" s="146"/>
      <c r="CR317" s="146"/>
      <c r="CS317" s="146"/>
      <c r="CT317" s="146"/>
      <c r="CU317" s="146"/>
      <c r="CV317" s="146"/>
    </row>
    <row r="318" spans="1:100" s="85" customFormat="1" ht="17.100000000000001" customHeight="1" x14ac:dyDescent="0.2">
      <c r="A318" s="146"/>
      <c r="B318" s="146"/>
      <c r="C318" s="146"/>
      <c r="D318" s="146"/>
      <c r="E318" s="146"/>
      <c r="F318" s="146"/>
      <c r="G318" s="146"/>
      <c r="H318" s="93"/>
      <c r="I318" s="105"/>
      <c r="J318" s="148"/>
      <c r="K318" s="146"/>
      <c r="L318" s="149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  <c r="BV318" s="146"/>
      <c r="BW318" s="146"/>
      <c r="BX318" s="146"/>
      <c r="BY318" s="146"/>
      <c r="BZ318" s="146"/>
      <c r="CA318" s="146"/>
      <c r="CB318" s="146"/>
      <c r="CC318" s="146"/>
      <c r="CD318" s="146"/>
      <c r="CE318" s="146"/>
      <c r="CF318" s="146"/>
      <c r="CG318" s="146"/>
      <c r="CH318" s="146"/>
      <c r="CI318" s="146"/>
      <c r="CJ318" s="146"/>
      <c r="CK318" s="146"/>
      <c r="CL318" s="146"/>
      <c r="CM318" s="146"/>
      <c r="CN318" s="146"/>
      <c r="CO318" s="146"/>
      <c r="CP318" s="146"/>
      <c r="CQ318" s="146"/>
      <c r="CR318" s="146"/>
      <c r="CS318" s="146"/>
      <c r="CT318" s="146"/>
      <c r="CU318" s="146"/>
      <c r="CV318" s="146"/>
    </row>
    <row r="319" spans="1:100" s="85" customFormat="1" ht="17.100000000000001" customHeight="1" x14ac:dyDescent="0.2">
      <c r="A319" s="146"/>
      <c r="B319" s="146"/>
      <c r="C319" s="146"/>
      <c r="D319" s="146"/>
      <c r="E319" s="146"/>
      <c r="F319" s="146"/>
      <c r="G319" s="146"/>
      <c r="H319" s="93"/>
      <c r="I319" s="105"/>
      <c r="J319" s="148"/>
      <c r="K319" s="146"/>
      <c r="L319" s="149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  <c r="BU319" s="146"/>
      <c r="BV319" s="146"/>
      <c r="BW319" s="146"/>
      <c r="BX319" s="146"/>
      <c r="BY319" s="146"/>
      <c r="BZ319" s="146"/>
      <c r="CA319" s="146"/>
      <c r="CB319" s="146"/>
      <c r="CC319" s="146"/>
      <c r="CD319" s="146"/>
      <c r="CE319" s="146"/>
      <c r="CF319" s="146"/>
      <c r="CG319" s="146"/>
      <c r="CH319" s="146"/>
      <c r="CI319" s="146"/>
      <c r="CJ319" s="146"/>
      <c r="CK319" s="146"/>
      <c r="CL319" s="146"/>
      <c r="CM319" s="146"/>
      <c r="CN319" s="146"/>
      <c r="CO319" s="146"/>
      <c r="CP319" s="146"/>
      <c r="CQ319" s="146"/>
      <c r="CR319" s="146"/>
      <c r="CS319" s="146"/>
      <c r="CT319" s="146"/>
      <c r="CU319" s="146"/>
      <c r="CV319" s="146"/>
    </row>
    <row r="320" spans="1:100" s="85" customFormat="1" ht="17.100000000000001" customHeight="1" x14ac:dyDescent="0.2">
      <c r="A320" s="146"/>
      <c r="B320" s="146"/>
      <c r="C320" s="146"/>
      <c r="D320" s="146"/>
      <c r="E320" s="146"/>
      <c r="F320" s="146"/>
      <c r="G320" s="146"/>
      <c r="H320" s="93"/>
      <c r="I320" s="105"/>
      <c r="J320" s="148"/>
      <c r="K320" s="146"/>
      <c r="L320" s="149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  <c r="BU320" s="146"/>
      <c r="BV320" s="146"/>
      <c r="BW320" s="146"/>
      <c r="BX320" s="146"/>
      <c r="BY320" s="146"/>
      <c r="BZ320" s="146"/>
      <c r="CA320" s="146"/>
      <c r="CB320" s="146"/>
      <c r="CC320" s="146"/>
      <c r="CD320" s="146"/>
      <c r="CE320" s="146"/>
      <c r="CF320" s="146"/>
      <c r="CG320" s="146"/>
      <c r="CH320" s="146"/>
      <c r="CI320" s="146"/>
      <c r="CJ320" s="146"/>
      <c r="CK320" s="146"/>
      <c r="CL320" s="146"/>
      <c r="CM320" s="146"/>
      <c r="CN320" s="146"/>
      <c r="CO320" s="146"/>
      <c r="CP320" s="146"/>
      <c r="CQ320" s="146"/>
      <c r="CR320" s="146"/>
      <c r="CS320" s="146"/>
      <c r="CT320" s="146"/>
      <c r="CU320" s="146"/>
      <c r="CV320" s="146"/>
    </row>
    <row r="321" spans="1:100" s="85" customFormat="1" ht="17.100000000000001" customHeight="1" x14ac:dyDescent="0.2">
      <c r="A321" s="146"/>
      <c r="B321" s="146"/>
      <c r="C321" s="146"/>
      <c r="D321" s="146"/>
      <c r="E321" s="146"/>
      <c r="F321" s="146"/>
      <c r="G321" s="146"/>
      <c r="H321" s="93"/>
      <c r="I321" s="105"/>
      <c r="J321" s="148"/>
      <c r="K321" s="146"/>
      <c r="L321" s="149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  <c r="BU321" s="146"/>
      <c r="BV321" s="146"/>
      <c r="BW321" s="146"/>
      <c r="BX321" s="146"/>
      <c r="BY321" s="146"/>
      <c r="BZ321" s="146"/>
      <c r="CA321" s="146"/>
      <c r="CB321" s="146"/>
      <c r="CC321" s="146"/>
      <c r="CD321" s="146"/>
      <c r="CE321" s="146"/>
      <c r="CF321" s="146"/>
      <c r="CG321" s="146"/>
      <c r="CH321" s="146"/>
      <c r="CI321" s="146"/>
      <c r="CJ321" s="146"/>
      <c r="CK321" s="146"/>
      <c r="CL321" s="146"/>
      <c r="CM321" s="146"/>
      <c r="CN321" s="146"/>
      <c r="CO321" s="146"/>
      <c r="CP321" s="146"/>
      <c r="CQ321" s="146"/>
      <c r="CR321" s="146"/>
      <c r="CS321" s="146"/>
      <c r="CT321" s="146"/>
      <c r="CU321" s="146"/>
      <c r="CV321" s="146"/>
    </row>
    <row r="322" spans="1:100" s="85" customFormat="1" ht="17.100000000000001" customHeight="1" x14ac:dyDescent="0.2">
      <c r="A322" s="146"/>
      <c r="B322" s="146"/>
      <c r="C322" s="146"/>
      <c r="D322" s="146"/>
      <c r="E322" s="146"/>
      <c r="F322" s="146"/>
      <c r="G322" s="146"/>
      <c r="H322" s="93"/>
      <c r="I322" s="105"/>
      <c r="J322" s="148"/>
      <c r="K322" s="146"/>
      <c r="L322" s="149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  <c r="BU322" s="146"/>
      <c r="BV322" s="146"/>
      <c r="BW322" s="146"/>
      <c r="BX322" s="146"/>
      <c r="BY322" s="146"/>
      <c r="BZ322" s="146"/>
      <c r="CA322" s="146"/>
      <c r="CB322" s="146"/>
      <c r="CC322" s="146"/>
      <c r="CD322" s="146"/>
      <c r="CE322" s="146"/>
      <c r="CF322" s="146"/>
      <c r="CG322" s="146"/>
      <c r="CH322" s="146"/>
      <c r="CI322" s="146"/>
      <c r="CJ322" s="146"/>
      <c r="CK322" s="146"/>
      <c r="CL322" s="146"/>
      <c r="CM322" s="146"/>
      <c r="CN322" s="146"/>
      <c r="CO322" s="146"/>
      <c r="CP322" s="146"/>
      <c r="CQ322" s="146"/>
      <c r="CR322" s="146"/>
      <c r="CS322" s="146"/>
      <c r="CT322" s="146"/>
      <c r="CU322" s="146"/>
      <c r="CV322" s="146"/>
    </row>
    <row r="323" spans="1:100" s="85" customFormat="1" ht="17.100000000000001" customHeight="1" x14ac:dyDescent="0.2">
      <c r="A323" s="146"/>
      <c r="B323" s="146"/>
      <c r="C323" s="146"/>
      <c r="D323" s="146"/>
      <c r="E323" s="146"/>
      <c r="F323" s="146"/>
      <c r="G323" s="146"/>
      <c r="H323" s="93"/>
      <c r="I323" s="105"/>
      <c r="J323" s="148"/>
      <c r="K323" s="146"/>
      <c r="L323" s="149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  <c r="BU323" s="146"/>
      <c r="BV323" s="146"/>
      <c r="BW323" s="146"/>
      <c r="BX323" s="146"/>
      <c r="BY323" s="146"/>
      <c r="BZ323" s="146"/>
      <c r="CA323" s="146"/>
      <c r="CB323" s="146"/>
      <c r="CC323" s="146"/>
      <c r="CD323" s="146"/>
      <c r="CE323" s="146"/>
      <c r="CF323" s="146"/>
      <c r="CG323" s="146"/>
      <c r="CH323" s="146"/>
      <c r="CI323" s="146"/>
      <c r="CJ323" s="146"/>
      <c r="CK323" s="146"/>
      <c r="CL323" s="146"/>
      <c r="CM323" s="146"/>
      <c r="CN323" s="146"/>
      <c r="CO323" s="146"/>
      <c r="CP323" s="146"/>
      <c r="CQ323" s="146"/>
      <c r="CR323" s="146"/>
      <c r="CS323" s="146"/>
      <c r="CT323" s="146"/>
      <c r="CU323" s="146"/>
      <c r="CV323" s="146"/>
    </row>
    <row r="324" spans="1:100" s="85" customFormat="1" ht="17.100000000000001" customHeight="1" x14ac:dyDescent="0.2">
      <c r="A324" s="146"/>
      <c r="B324" s="146"/>
      <c r="C324" s="146"/>
      <c r="D324" s="146"/>
      <c r="E324" s="146"/>
      <c r="F324" s="146"/>
      <c r="G324" s="146"/>
      <c r="H324" s="93"/>
      <c r="I324" s="105"/>
      <c r="J324" s="148"/>
      <c r="K324" s="146"/>
      <c r="L324" s="149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  <c r="BU324" s="146"/>
      <c r="BV324" s="146"/>
      <c r="BW324" s="146"/>
      <c r="BX324" s="146"/>
      <c r="BY324" s="146"/>
      <c r="BZ324" s="146"/>
      <c r="CA324" s="146"/>
      <c r="CB324" s="146"/>
      <c r="CC324" s="146"/>
      <c r="CD324" s="146"/>
      <c r="CE324" s="146"/>
      <c r="CF324" s="146"/>
      <c r="CG324" s="146"/>
      <c r="CH324" s="146"/>
      <c r="CI324" s="146"/>
      <c r="CJ324" s="146"/>
      <c r="CK324" s="146"/>
      <c r="CL324" s="146"/>
      <c r="CM324" s="146"/>
      <c r="CN324" s="146"/>
      <c r="CO324" s="146"/>
      <c r="CP324" s="146"/>
      <c r="CQ324" s="146"/>
      <c r="CR324" s="146"/>
      <c r="CS324" s="146"/>
      <c r="CT324" s="146"/>
      <c r="CU324" s="146"/>
      <c r="CV324" s="146"/>
    </row>
    <row r="325" spans="1:100" s="85" customFormat="1" ht="17.100000000000001" customHeight="1" x14ac:dyDescent="0.2">
      <c r="A325" s="146"/>
      <c r="B325" s="146"/>
      <c r="C325" s="146"/>
      <c r="D325" s="146"/>
      <c r="E325" s="146"/>
      <c r="F325" s="146"/>
      <c r="G325" s="146"/>
      <c r="H325" s="93"/>
      <c r="I325" s="105"/>
      <c r="J325" s="148"/>
      <c r="K325" s="146"/>
      <c r="L325" s="149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  <c r="BU325" s="146"/>
      <c r="BV325" s="146"/>
      <c r="BW325" s="146"/>
      <c r="BX325" s="146"/>
      <c r="BY325" s="146"/>
      <c r="BZ325" s="146"/>
      <c r="CA325" s="146"/>
      <c r="CB325" s="146"/>
      <c r="CC325" s="146"/>
      <c r="CD325" s="146"/>
      <c r="CE325" s="146"/>
      <c r="CF325" s="146"/>
      <c r="CG325" s="146"/>
      <c r="CH325" s="146"/>
      <c r="CI325" s="146"/>
      <c r="CJ325" s="146"/>
      <c r="CK325" s="146"/>
      <c r="CL325" s="146"/>
      <c r="CM325" s="146"/>
      <c r="CN325" s="146"/>
      <c r="CO325" s="146"/>
      <c r="CP325" s="146"/>
      <c r="CQ325" s="146"/>
      <c r="CR325" s="146"/>
      <c r="CS325" s="146"/>
      <c r="CT325" s="146"/>
      <c r="CU325" s="146"/>
      <c r="CV325" s="146"/>
    </row>
    <row r="326" spans="1:100" s="85" customFormat="1" ht="17.100000000000001" customHeight="1" x14ac:dyDescent="0.2">
      <c r="A326" s="146"/>
      <c r="B326" s="146"/>
      <c r="C326" s="146"/>
      <c r="D326" s="146"/>
      <c r="E326" s="146"/>
      <c r="F326" s="146"/>
      <c r="G326" s="146"/>
      <c r="H326" s="93"/>
      <c r="I326" s="105"/>
      <c r="J326" s="148"/>
      <c r="K326" s="146"/>
      <c r="L326" s="149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  <c r="BU326" s="146"/>
      <c r="BV326" s="146"/>
      <c r="BW326" s="146"/>
      <c r="BX326" s="146"/>
      <c r="BY326" s="146"/>
      <c r="BZ326" s="146"/>
      <c r="CA326" s="146"/>
      <c r="CB326" s="146"/>
      <c r="CC326" s="146"/>
      <c r="CD326" s="146"/>
      <c r="CE326" s="146"/>
      <c r="CF326" s="146"/>
      <c r="CG326" s="146"/>
      <c r="CH326" s="146"/>
      <c r="CI326" s="146"/>
      <c r="CJ326" s="146"/>
      <c r="CK326" s="146"/>
      <c r="CL326" s="146"/>
      <c r="CM326" s="146"/>
      <c r="CN326" s="146"/>
      <c r="CO326" s="146"/>
      <c r="CP326" s="146"/>
      <c r="CQ326" s="146"/>
      <c r="CR326" s="146"/>
      <c r="CS326" s="146"/>
      <c r="CT326" s="146"/>
      <c r="CU326" s="146"/>
      <c r="CV326" s="146"/>
    </row>
    <row r="327" spans="1:100" s="85" customFormat="1" ht="17.100000000000001" customHeight="1" x14ac:dyDescent="0.2">
      <c r="A327" s="146"/>
      <c r="B327" s="146"/>
      <c r="C327" s="146"/>
      <c r="D327" s="146"/>
      <c r="E327" s="146"/>
      <c r="F327" s="146"/>
      <c r="G327" s="146"/>
      <c r="H327" s="93"/>
      <c r="I327" s="105"/>
      <c r="J327" s="148"/>
      <c r="K327" s="146"/>
      <c r="L327" s="149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  <c r="BV327" s="146"/>
      <c r="BW327" s="146"/>
      <c r="BX327" s="146"/>
      <c r="BY327" s="146"/>
      <c r="BZ327" s="146"/>
      <c r="CA327" s="146"/>
      <c r="CB327" s="146"/>
      <c r="CC327" s="146"/>
      <c r="CD327" s="146"/>
      <c r="CE327" s="146"/>
      <c r="CF327" s="146"/>
      <c r="CG327" s="146"/>
      <c r="CH327" s="146"/>
      <c r="CI327" s="146"/>
      <c r="CJ327" s="146"/>
      <c r="CK327" s="146"/>
      <c r="CL327" s="146"/>
      <c r="CM327" s="146"/>
      <c r="CN327" s="146"/>
      <c r="CO327" s="146"/>
      <c r="CP327" s="146"/>
      <c r="CQ327" s="146"/>
      <c r="CR327" s="146"/>
      <c r="CS327" s="146"/>
      <c r="CT327" s="146"/>
      <c r="CU327" s="146"/>
      <c r="CV327" s="146"/>
    </row>
    <row r="328" spans="1:100" s="85" customFormat="1" ht="17.100000000000001" customHeight="1" x14ac:dyDescent="0.2">
      <c r="A328" s="146"/>
      <c r="B328" s="146"/>
      <c r="C328" s="146"/>
      <c r="D328" s="146"/>
      <c r="E328" s="146"/>
      <c r="F328" s="146"/>
      <c r="G328" s="146"/>
      <c r="H328" s="93"/>
      <c r="I328" s="105"/>
      <c r="J328" s="148"/>
      <c r="K328" s="146"/>
      <c r="L328" s="149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  <c r="BZ328" s="146"/>
      <c r="CA328" s="146"/>
      <c r="CB328" s="146"/>
      <c r="CC328" s="146"/>
      <c r="CD328" s="146"/>
      <c r="CE328" s="146"/>
      <c r="CF328" s="146"/>
      <c r="CG328" s="146"/>
      <c r="CH328" s="146"/>
      <c r="CI328" s="146"/>
      <c r="CJ328" s="146"/>
      <c r="CK328" s="146"/>
      <c r="CL328" s="146"/>
      <c r="CM328" s="146"/>
      <c r="CN328" s="146"/>
      <c r="CO328" s="146"/>
      <c r="CP328" s="146"/>
      <c r="CQ328" s="146"/>
      <c r="CR328" s="146"/>
      <c r="CS328" s="146"/>
      <c r="CT328" s="146"/>
      <c r="CU328" s="146"/>
      <c r="CV328" s="146"/>
    </row>
    <row r="329" spans="1:100" s="85" customFormat="1" ht="17.100000000000001" customHeight="1" x14ac:dyDescent="0.2">
      <c r="A329" s="146"/>
      <c r="B329" s="146"/>
      <c r="C329" s="146"/>
      <c r="D329" s="146"/>
      <c r="E329" s="146"/>
      <c r="F329" s="146"/>
      <c r="G329" s="146"/>
      <c r="H329" s="93"/>
      <c r="I329" s="105"/>
      <c r="J329" s="148"/>
      <c r="K329" s="146"/>
      <c r="L329" s="149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  <c r="BU329" s="146"/>
      <c r="BV329" s="146"/>
      <c r="BW329" s="146"/>
      <c r="BX329" s="146"/>
      <c r="BY329" s="146"/>
      <c r="BZ329" s="146"/>
      <c r="CA329" s="146"/>
      <c r="CB329" s="146"/>
      <c r="CC329" s="146"/>
      <c r="CD329" s="146"/>
      <c r="CE329" s="146"/>
      <c r="CF329" s="146"/>
      <c r="CG329" s="146"/>
      <c r="CH329" s="146"/>
      <c r="CI329" s="146"/>
      <c r="CJ329" s="146"/>
      <c r="CK329" s="146"/>
      <c r="CL329" s="146"/>
      <c r="CM329" s="146"/>
      <c r="CN329" s="146"/>
      <c r="CO329" s="146"/>
      <c r="CP329" s="146"/>
      <c r="CQ329" s="146"/>
      <c r="CR329" s="146"/>
      <c r="CS329" s="146"/>
      <c r="CT329" s="146"/>
      <c r="CU329" s="146"/>
      <c r="CV329" s="146"/>
    </row>
    <row r="330" spans="1:100" s="85" customFormat="1" ht="17.100000000000001" customHeight="1" x14ac:dyDescent="0.2">
      <c r="A330" s="146"/>
      <c r="B330" s="146"/>
      <c r="C330" s="146"/>
      <c r="D330" s="146"/>
      <c r="E330" s="146"/>
      <c r="F330" s="146"/>
      <c r="G330" s="146"/>
      <c r="H330" s="93"/>
      <c r="I330" s="105"/>
      <c r="J330" s="148"/>
      <c r="K330" s="146"/>
      <c r="L330" s="149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  <c r="BU330" s="146"/>
      <c r="BV330" s="146"/>
      <c r="BW330" s="146"/>
      <c r="BX330" s="146"/>
      <c r="BY330" s="146"/>
      <c r="BZ330" s="146"/>
      <c r="CA330" s="146"/>
      <c r="CB330" s="146"/>
      <c r="CC330" s="146"/>
      <c r="CD330" s="146"/>
      <c r="CE330" s="146"/>
      <c r="CF330" s="146"/>
      <c r="CG330" s="146"/>
      <c r="CH330" s="146"/>
      <c r="CI330" s="146"/>
      <c r="CJ330" s="146"/>
      <c r="CK330" s="146"/>
      <c r="CL330" s="146"/>
      <c r="CM330" s="146"/>
      <c r="CN330" s="146"/>
      <c r="CO330" s="146"/>
      <c r="CP330" s="146"/>
      <c r="CQ330" s="146"/>
      <c r="CR330" s="146"/>
      <c r="CS330" s="146"/>
      <c r="CT330" s="146"/>
      <c r="CU330" s="146"/>
      <c r="CV330" s="146"/>
    </row>
    <row r="331" spans="1:100" s="85" customFormat="1" ht="17.100000000000001" customHeight="1" x14ac:dyDescent="0.2">
      <c r="A331" s="146"/>
      <c r="B331" s="146"/>
      <c r="C331" s="146"/>
      <c r="D331" s="146"/>
      <c r="E331" s="146"/>
      <c r="F331" s="146"/>
      <c r="G331" s="146"/>
      <c r="H331" s="93"/>
      <c r="I331" s="105"/>
      <c r="J331" s="148"/>
      <c r="K331" s="146"/>
      <c r="L331" s="149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  <c r="BU331" s="146"/>
      <c r="BV331" s="146"/>
      <c r="BW331" s="146"/>
      <c r="BX331" s="146"/>
      <c r="BY331" s="146"/>
      <c r="BZ331" s="146"/>
      <c r="CA331" s="146"/>
      <c r="CB331" s="146"/>
      <c r="CC331" s="146"/>
      <c r="CD331" s="146"/>
      <c r="CE331" s="146"/>
      <c r="CF331" s="146"/>
      <c r="CG331" s="146"/>
      <c r="CH331" s="146"/>
      <c r="CI331" s="146"/>
      <c r="CJ331" s="146"/>
      <c r="CK331" s="146"/>
      <c r="CL331" s="146"/>
      <c r="CM331" s="146"/>
      <c r="CN331" s="146"/>
      <c r="CO331" s="146"/>
      <c r="CP331" s="146"/>
      <c r="CQ331" s="146"/>
      <c r="CR331" s="146"/>
      <c r="CS331" s="146"/>
      <c r="CT331" s="146"/>
      <c r="CU331" s="146"/>
      <c r="CV331" s="146"/>
    </row>
    <row r="332" spans="1:100" s="85" customFormat="1" ht="17.100000000000001" customHeight="1" x14ac:dyDescent="0.2">
      <c r="A332" s="146"/>
      <c r="B332" s="146"/>
      <c r="C332" s="146"/>
      <c r="D332" s="146"/>
      <c r="E332" s="146"/>
      <c r="F332" s="146"/>
      <c r="G332" s="146"/>
      <c r="H332" s="93"/>
      <c r="I332" s="105"/>
      <c r="J332" s="148"/>
      <c r="K332" s="146"/>
      <c r="L332" s="149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  <c r="BU332" s="146"/>
      <c r="BV332" s="146"/>
      <c r="BW332" s="146"/>
      <c r="BX332" s="146"/>
      <c r="BY332" s="146"/>
      <c r="BZ332" s="146"/>
      <c r="CA332" s="146"/>
      <c r="CB332" s="146"/>
      <c r="CC332" s="146"/>
      <c r="CD332" s="146"/>
      <c r="CE332" s="146"/>
      <c r="CF332" s="146"/>
      <c r="CG332" s="146"/>
      <c r="CH332" s="146"/>
      <c r="CI332" s="146"/>
      <c r="CJ332" s="146"/>
      <c r="CK332" s="146"/>
      <c r="CL332" s="146"/>
      <c r="CM332" s="146"/>
      <c r="CN332" s="146"/>
      <c r="CO332" s="146"/>
      <c r="CP332" s="146"/>
      <c r="CQ332" s="146"/>
      <c r="CR332" s="146"/>
      <c r="CS332" s="146"/>
      <c r="CT332" s="146"/>
      <c r="CU332" s="146"/>
      <c r="CV332" s="146"/>
    </row>
    <row r="333" spans="1:100" s="85" customFormat="1" ht="17.100000000000001" customHeight="1" x14ac:dyDescent="0.2">
      <c r="A333" s="146"/>
      <c r="B333" s="146"/>
      <c r="C333" s="146"/>
      <c r="D333" s="146"/>
      <c r="E333" s="146"/>
      <c r="F333" s="146"/>
      <c r="G333" s="146"/>
      <c r="H333" s="93"/>
      <c r="I333" s="105"/>
      <c r="J333" s="148"/>
      <c r="K333" s="146"/>
      <c r="L333" s="149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  <c r="BU333" s="146"/>
      <c r="BV333" s="146"/>
      <c r="BW333" s="146"/>
      <c r="BX333" s="146"/>
      <c r="BY333" s="146"/>
      <c r="BZ333" s="146"/>
      <c r="CA333" s="146"/>
      <c r="CB333" s="146"/>
      <c r="CC333" s="146"/>
      <c r="CD333" s="146"/>
      <c r="CE333" s="146"/>
      <c r="CF333" s="146"/>
      <c r="CG333" s="146"/>
      <c r="CH333" s="146"/>
      <c r="CI333" s="146"/>
      <c r="CJ333" s="146"/>
      <c r="CK333" s="146"/>
      <c r="CL333" s="146"/>
      <c r="CM333" s="146"/>
      <c r="CN333" s="146"/>
      <c r="CO333" s="146"/>
      <c r="CP333" s="146"/>
      <c r="CQ333" s="146"/>
      <c r="CR333" s="146"/>
      <c r="CS333" s="146"/>
      <c r="CT333" s="146"/>
      <c r="CU333" s="146"/>
      <c r="CV333" s="146"/>
    </row>
    <row r="334" spans="1:100" s="85" customFormat="1" ht="17.100000000000001" customHeight="1" x14ac:dyDescent="0.2">
      <c r="A334" s="146"/>
      <c r="B334" s="146"/>
      <c r="C334" s="146"/>
      <c r="D334" s="146"/>
      <c r="E334" s="146"/>
      <c r="F334" s="146"/>
      <c r="G334" s="146"/>
      <c r="H334" s="93"/>
      <c r="I334" s="105"/>
      <c r="J334" s="148"/>
      <c r="K334" s="146"/>
      <c r="L334" s="149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  <c r="BU334" s="146"/>
      <c r="BV334" s="146"/>
      <c r="BW334" s="146"/>
      <c r="BX334" s="146"/>
      <c r="BY334" s="146"/>
      <c r="BZ334" s="146"/>
      <c r="CA334" s="146"/>
      <c r="CB334" s="146"/>
      <c r="CC334" s="146"/>
      <c r="CD334" s="146"/>
      <c r="CE334" s="146"/>
      <c r="CF334" s="146"/>
      <c r="CG334" s="146"/>
      <c r="CH334" s="146"/>
      <c r="CI334" s="146"/>
      <c r="CJ334" s="146"/>
      <c r="CK334" s="146"/>
      <c r="CL334" s="146"/>
      <c r="CM334" s="146"/>
      <c r="CN334" s="146"/>
      <c r="CO334" s="146"/>
      <c r="CP334" s="146"/>
      <c r="CQ334" s="146"/>
      <c r="CR334" s="146"/>
      <c r="CS334" s="146"/>
      <c r="CT334" s="146"/>
      <c r="CU334" s="146"/>
      <c r="CV334" s="146"/>
    </row>
    <row r="335" spans="1:100" s="85" customFormat="1" ht="17.100000000000001" customHeight="1" x14ac:dyDescent="0.2">
      <c r="A335" s="146"/>
      <c r="B335" s="146"/>
      <c r="C335" s="146"/>
      <c r="D335" s="146"/>
      <c r="E335" s="146"/>
      <c r="F335" s="146"/>
      <c r="G335" s="146"/>
      <c r="H335" s="93"/>
      <c r="I335" s="105"/>
      <c r="J335" s="148"/>
      <c r="K335" s="146"/>
      <c r="L335" s="149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  <c r="BU335" s="146"/>
      <c r="BV335" s="146"/>
      <c r="BW335" s="146"/>
      <c r="BX335" s="146"/>
      <c r="BY335" s="146"/>
      <c r="BZ335" s="146"/>
      <c r="CA335" s="146"/>
      <c r="CB335" s="146"/>
      <c r="CC335" s="146"/>
      <c r="CD335" s="146"/>
      <c r="CE335" s="146"/>
      <c r="CF335" s="146"/>
      <c r="CG335" s="146"/>
      <c r="CH335" s="146"/>
      <c r="CI335" s="146"/>
      <c r="CJ335" s="146"/>
      <c r="CK335" s="146"/>
      <c r="CL335" s="146"/>
      <c r="CM335" s="146"/>
      <c r="CN335" s="146"/>
      <c r="CO335" s="146"/>
      <c r="CP335" s="146"/>
      <c r="CQ335" s="146"/>
      <c r="CR335" s="146"/>
      <c r="CS335" s="146"/>
      <c r="CT335" s="146"/>
      <c r="CU335" s="146"/>
      <c r="CV335" s="146"/>
    </row>
    <row r="336" spans="1:100" s="85" customFormat="1" ht="17.100000000000001" customHeight="1" x14ac:dyDescent="0.2">
      <c r="A336" s="146"/>
      <c r="B336" s="146"/>
      <c r="C336" s="146"/>
      <c r="D336" s="146"/>
      <c r="E336" s="146"/>
      <c r="F336" s="146"/>
      <c r="G336" s="146"/>
      <c r="H336" s="93"/>
      <c r="I336" s="105"/>
      <c r="J336" s="148"/>
      <c r="K336" s="146"/>
      <c r="L336" s="149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  <c r="BU336" s="146"/>
      <c r="BV336" s="146"/>
      <c r="BW336" s="146"/>
      <c r="BX336" s="146"/>
      <c r="BY336" s="146"/>
      <c r="BZ336" s="146"/>
      <c r="CA336" s="146"/>
      <c r="CB336" s="146"/>
      <c r="CC336" s="146"/>
      <c r="CD336" s="146"/>
      <c r="CE336" s="146"/>
      <c r="CF336" s="146"/>
      <c r="CG336" s="146"/>
      <c r="CH336" s="146"/>
      <c r="CI336" s="146"/>
      <c r="CJ336" s="146"/>
      <c r="CK336" s="146"/>
      <c r="CL336" s="146"/>
      <c r="CM336" s="146"/>
      <c r="CN336" s="146"/>
      <c r="CO336" s="146"/>
      <c r="CP336" s="146"/>
      <c r="CQ336" s="146"/>
      <c r="CR336" s="146"/>
      <c r="CS336" s="146"/>
      <c r="CT336" s="146"/>
      <c r="CU336" s="146"/>
      <c r="CV336" s="146"/>
    </row>
    <row r="337" spans="1:100" s="85" customFormat="1" ht="17.100000000000001" customHeight="1" x14ac:dyDescent="0.2">
      <c r="A337" s="146"/>
      <c r="B337" s="146"/>
      <c r="C337" s="146"/>
      <c r="D337" s="146"/>
      <c r="E337" s="146"/>
      <c r="F337" s="146"/>
      <c r="G337" s="146"/>
      <c r="H337" s="93"/>
      <c r="I337" s="105"/>
      <c r="J337" s="148"/>
      <c r="K337" s="146"/>
      <c r="L337" s="149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  <c r="BU337" s="146"/>
      <c r="BV337" s="146"/>
      <c r="BW337" s="146"/>
      <c r="BX337" s="146"/>
      <c r="BY337" s="146"/>
      <c r="BZ337" s="146"/>
      <c r="CA337" s="146"/>
      <c r="CB337" s="146"/>
      <c r="CC337" s="146"/>
      <c r="CD337" s="146"/>
      <c r="CE337" s="146"/>
      <c r="CF337" s="146"/>
      <c r="CG337" s="146"/>
      <c r="CH337" s="146"/>
      <c r="CI337" s="146"/>
      <c r="CJ337" s="146"/>
      <c r="CK337" s="146"/>
      <c r="CL337" s="146"/>
      <c r="CM337" s="146"/>
      <c r="CN337" s="146"/>
      <c r="CO337" s="146"/>
      <c r="CP337" s="146"/>
      <c r="CQ337" s="146"/>
      <c r="CR337" s="146"/>
      <c r="CS337" s="146"/>
      <c r="CT337" s="146"/>
      <c r="CU337" s="146"/>
      <c r="CV337" s="146"/>
    </row>
    <row r="338" spans="1:100" s="85" customFormat="1" ht="17.100000000000001" customHeight="1" x14ac:dyDescent="0.2">
      <c r="A338" s="146"/>
      <c r="B338" s="146"/>
      <c r="C338" s="146"/>
      <c r="D338" s="146"/>
      <c r="E338" s="146"/>
      <c r="F338" s="146"/>
      <c r="G338" s="146"/>
      <c r="H338" s="93"/>
      <c r="I338" s="105"/>
      <c r="J338" s="148"/>
      <c r="K338" s="146"/>
      <c r="L338" s="149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  <c r="BU338" s="146"/>
      <c r="BV338" s="146"/>
      <c r="BW338" s="146"/>
      <c r="BX338" s="146"/>
      <c r="BY338" s="146"/>
      <c r="BZ338" s="146"/>
      <c r="CA338" s="146"/>
      <c r="CB338" s="146"/>
      <c r="CC338" s="146"/>
      <c r="CD338" s="146"/>
      <c r="CE338" s="146"/>
      <c r="CF338" s="146"/>
      <c r="CG338" s="146"/>
      <c r="CH338" s="146"/>
      <c r="CI338" s="146"/>
      <c r="CJ338" s="146"/>
      <c r="CK338" s="146"/>
      <c r="CL338" s="146"/>
      <c r="CM338" s="146"/>
      <c r="CN338" s="146"/>
      <c r="CO338" s="146"/>
      <c r="CP338" s="146"/>
      <c r="CQ338" s="146"/>
      <c r="CR338" s="146"/>
      <c r="CS338" s="146"/>
      <c r="CT338" s="146"/>
      <c r="CU338" s="146"/>
      <c r="CV338" s="146"/>
    </row>
    <row r="339" spans="1:100" s="85" customFormat="1" ht="17.100000000000001" customHeight="1" x14ac:dyDescent="0.2">
      <c r="A339" s="146"/>
      <c r="B339" s="146"/>
      <c r="C339" s="146"/>
      <c r="D339" s="146"/>
      <c r="E339" s="146"/>
      <c r="F339" s="146"/>
      <c r="G339" s="146"/>
      <c r="H339" s="93"/>
      <c r="I339" s="105"/>
      <c r="J339" s="148"/>
      <c r="K339" s="146"/>
      <c r="L339" s="149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  <c r="BU339" s="146"/>
      <c r="BV339" s="146"/>
      <c r="BW339" s="146"/>
      <c r="BX339" s="146"/>
      <c r="BY339" s="146"/>
      <c r="BZ339" s="146"/>
      <c r="CA339" s="146"/>
      <c r="CB339" s="146"/>
      <c r="CC339" s="146"/>
      <c r="CD339" s="146"/>
      <c r="CE339" s="146"/>
      <c r="CF339" s="146"/>
      <c r="CG339" s="146"/>
      <c r="CH339" s="146"/>
      <c r="CI339" s="146"/>
      <c r="CJ339" s="146"/>
      <c r="CK339" s="146"/>
      <c r="CL339" s="146"/>
      <c r="CM339" s="146"/>
      <c r="CN339" s="146"/>
      <c r="CO339" s="146"/>
      <c r="CP339" s="146"/>
      <c r="CQ339" s="146"/>
      <c r="CR339" s="146"/>
      <c r="CS339" s="146"/>
      <c r="CT339" s="146"/>
      <c r="CU339" s="146"/>
      <c r="CV339" s="146"/>
    </row>
    <row r="340" spans="1:100" s="85" customFormat="1" ht="17.100000000000001" customHeight="1" x14ac:dyDescent="0.2">
      <c r="A340" s="146"/>
      <c r="B340" s="146"/>
      <c r="C340" s="146"/>
      <c r="D340" s="146"/>
      <c r="E340" s="146"/>
      <c r="F340" s="146"/>
      <c r="G340" s="146"/>
      <c r="H340" s="93"/>
      <c r="I340" s="105"/>
      <c r="J340" s="148"/>
      <c r="K340" s="146"/>
      <c r="L340" s="149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  <c r="BU340" s="146"/>
      <c r="BV340" s="146"/>
      <c r="BW340" s="146"/>
      <c r="BX340" s="146"/>
      <c r="BY340" s="146"/>
      <c r="BZ340" s="146"/>
      <c r="CA340" s="146"/>
      <c r="CB340" s="146"/>
      <c r="CC340" s="146"/>
      <c r="CD340" s="146"/>
      <c r="CE340" s="146"/>
      <c r="CF340" s="146"/>
      <c r="CG340" s="146"/>
      <c r="CH340" s="146"/>
      <c r="CI340" s="146"/>
      <c r="CJ340" s="146"/>
      <c r="CK340" s="146"/>
      <c r="CL340" s="146"/>
      <c r="CM340" s="146"/>
      <c r="CN340" s="146"/>
      <c r="CO340" s="146"/>
      <c r="CP340" s="146"/>
      <c r="CQ340" s="146"/>
      <c r="CR340" s="146"/>
      <c r="CS340" s="146"/>
      <c r="CT340" s="146"/>
      <c r="CU340" s="146"/>
      <c r="CV340" s="146"/>
    </row>
    <row r="341" spans="1:100" s="85" customFormat="1" ht="17.100000000000001" customHeight="1" x14ac:dyDescent="0.2">
      <c r="A341" s="146"/>
      <c r="B341" s="146"/>
      <c r="C341" s="146"/>
      <c r="D341" s="146"/>
      <c r="E341" s="146"/>
      <c r="F341" s="146"/>
      <c r="G341" s="146"/>
      <c r="H341" s="93"/>
      <c r="I341" s="105"/>
      <c r="J341" s="148"/>
      <c r="K341" s="146"/>
      <c r="L341" s="149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</row>
    <row r="342" spans="1:100" s="85" customFormat="1" ht="17.100000000000001" customHeight="1" x14ac:dyDescent="0.2">
      <c r="A342" s="146"/>
      <c r="B342" s="146"/>
      <c r="C342" s="146"/>
      <c r="D342" s="146"/>
      <c r="E342" s="146"/>
      <c r="F342" s="146"/>
      <c r="G342" s="146"/>
      <c r="H342" s="93"/>
      <c r="I342" s="105"/>
      <c r="J342" s="148"/>
      <c r="K342" s="146"/>
      <c r="L342" s="149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</row>
    <row r="343" spans="1:100" s="85" customFormat="1" ht="17.100000000000001" customHeight="1" x14ac:dyDescent="0.2">
      <c r="A343" s="146"/>
      <c r="B343" s="146"/>
      <c r="C343" s="146"/>
      <c r="D343" s="146"/>
      <c r="E343" s="146"/>
      <c r="F343" s="146"/>
      <c r="G343" s="146"/>
      <c r="H343" s="93"/>
      <c r="I343" s="105"/>
      <c r="J343" s="148"/>
      <c r="K343" s="146"/>
      <c r="L343" s="149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</row>
    <row r="344" spans="1:100" s="85" customFormat="1" ht="17.100000000000001" customHeight="1" x14ac:dyDescent="0.2">
      <c r="A344" s="146"/>
      <c r="B344" s="146"/>
      <c r="C344" s="146"/>
      <c r="D344" s="146"/>
      <c r="E344" s="146"/>
      <c r="F344" s="146"/>
      <c r="G344" s="146"/>
      <c r="H344" s="93"/>
      <c r="I344" s="105"/>
      <c r="J344" s="148"/>
      <c r="K344" s="146"/>
      <c r="L344" s="149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</row>
    <row r="345" spans="1:100" s="85" customFormat="1" ht="17.100000000000001" customHeight="1" x14ac:dyDescent="0.2">
      <c r="A345" s="146"/>
      <c r="B345" s="146"/>
      <c r="C345" s="146"/>
      <c r="D345" s="146"/>
      <c r="E345" s="146"/>
      <c r="F345" s="146"/>
      <c r="G345" s="146"/>
      <c r="H345" s="93"/>
      <c r="I345" s="105"/>
      <c r="J345" s="148"/>
      <c r="K345" s="146"/>
      <c r="L345" s="149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</row>
    <row r="346" spans="1:100" s="85" customFormat="1" ht="17.100000000000001" customHeight="1" x14ac:dyDescent="0.2">
      <c r="A346" s="146"/>
      <c r="B346" s="146"/>
      <c r="C346" s="146"/>
      <c r="D346" s="146"/>
      <c r="E346" s="146"/>
      <c r="F346" s="146"/>
      <c r="G346" s="146"/>
      <c r="H346" s="93"/>
      <c r="I346" s="105"/>
      <c r="J346" s="148"/>
      <c r="K346" s="146"/>
      <c r="L346" s="149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</row>
    <row r="347" spans="1:100" s="85" customFormat="1" ht="17.100000000000001" customHeight="1" x14ac:dyDescent="0.2">
      <c r="A347" s="146"/>
      <c r="B347" s="146"/>
      <c r="C347" s="146"/>
      <c r="D347" s="146"/>
      <c r="E347" s="146"/>
      <c r="F347" s="146"/>
      <c r="G347" s="146"/>
      <c r="H347" s="93"/>
      <c r="I347" s="105"/>
      <c r="J347" s="148"/>
      <c r="K347" s="146"/>
      <c r="L347" s="149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</row>
    <row r="348" spans="1:100" s="85" customFormat="1" ht="17.100000000000001" customHeight="1" x14ac:dyDescent="0.2">
      <c r="A348" s="146"/>
      <c r="B348" s="146"/>
      <c r="C348" s="146"/>
      <c r="D348" s="146"/>
      <c r="E348" s="146"/>
      <c r="F348" s="146"/>
      <c r="G348" s="146"/>
      <c r="H348" s="93"/>
      <c r="I348" s="105"/>
      <c r="J348" s="148"/>
      <c r="K348" s="146"/>
      <c r="L348" s="149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</row>
    <row r="349" spans="1:100" s="85" customFormat="1" ht="17.100000000000001" customHeight="1" x14ac:dyDescent="0.2">
      <c r="A349" s="146"/>
      <c r="B349" s="146"/>
      <c r="C349" s="146"/>
      <c r="D349" s="146"/>
      <c r="E349" s="146"/>
      <c r="F349" s="146"/>
      <c r="G349" s="146"/>
      <c r="H349" s="93"/>
      <c r="I349" s="105"/>
      <c r="J349" s="148"/>
      <c r="K349" s="146"/>
      <c r="L349" s="149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</row>
    <row r="350" spans="1:100" s="85" customFormat="1" ht="17.100000000000001" customHeight="1" x14ac:dyDescent="0.2">
      <c r="A350" s="146"/>
      <c r="B350" s="146"/>
      <c r="C350" s="146"/>
      <c r="D350" s="146"/>
      <c r="E350" s="146"/>
      <c r="F350" s="146"/>
      <c r="G350" s="146"/>
      <c r="H350" s="93"/>
      <c r="I350" s="105"/>
      <c r="J350" s="148"/>
      <c r="K350" s="146"/>
      <c r="L350" s="149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</row>
    <row r="351" spans="1:100" s="85" customFormat="1" ht="17.100000000000001" customHeight="1" x14ac:dyDescent="0.2">
      <c r="A351" s="146"/>
      <c r="B351" s="146"/>
      <c r="C351" s="146"/>
      <c r="D351" s="146"/>
      <c r="E351" s="146"/>
      <c r="F351" s="146"/>
      <c r="G351" s="146"/>
      <c r="H351" s="93"/>
      <c r="I351" s="105"/>
      <c r="J351" s="148"/>
      <c r="K351" s="146"/>
      <c r="L351" s="149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</row>
    <row r="352" spans="1:100" s="85" customFormat="1" ht="17.100000000000001" customHeight="1" x14ac:dyDescent="0.2">
      <c r="A352" s="146"/>
      <c r="B352" s="146"/>
      <c r="C352" s="146"/>
      <c r="D352" s="146"/>
      <c r="E352" s="146"/>
      <c r="F352" s="146"/>
      <c r="G352" s="146"/>
      <c r="H352" s="93"/>
      <c r="I352" s="105"/>
      <c r="J352" s="148"/>
      <c r="K352" s="146"/>
      <c r="L352" s="149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  <c r="BU352" s="146"/>
      <c r="BV352" s="146"/>
      <c r="BW352" s="146"/>
      <c r="BX352" s="146"/>
      <c r="BY352" s="146"/>
      <c r="BZ352" s="146"/>
      <c r="CA352" s="146"/>
      <c r="CB352" s="146"/>
      <c r="CC352" s="146"/>
      <c r="CD352" s="146"/>
      <c r="CE352" s="146"/>
      <c r="CF352" s="146"/>
      <c r="CG352" s="146"/>
      <c r="CH352" s="146"/>
      <c r="CI352" s="146"/>
      <c r="CJ352" s="146"/>
      <c r="CK352" s="146"/>
      <c r="CL352" s="146"/>
      <c r="CM352" s="146"/>
      <c r="CN352" s="146"/>
      <c r="CO352" s="146"/>
      <c r="CP352" s="146"/>
      <c r="CQ352" s="146"/>
      <c r="CR352" s="146"/>
      <c r="CS352" s="146"/>
      <c r="CT352" s="146"/>
      <c r="CU352" s="146"/>
      <c r="CV352" s="146"/>
    </row>
    <row r="353" spans="1:100" s="85" customFormat="1" ht="17.100000000000001" customHeight="1" x14ac:dyDescent="0.2">
      <c r="A353" s="146"/>
      <c r="B353" s="146"/>
      <c r="C353" s="146"/>
      <c r="D353" s="146"/>
      <c r="E353" s="146"/>
      <c r="F353" s="146"/>
      <c r="G353" s="146"/>
      <c r="H353" s="93"/>
      <c r="I353" s="105"/>
      <c r="J353" s="148"/>
      <c r="K353" s="146"/>
      <c r="L353" s="149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  <c r="BU353" s="146"/>
      <c r="BV353" s="146"/>
      <c r="BW353" s="146"/>
      <c r="BX353" s="146"/>
      <c r="BY353" s="146"/>
      <c r="BZ353" s="146"/>
      <c r="CA353" s="146"/>
      <c r="CB353" s="146"/>
      <c r="CC353" s="146"/>
      <c r="CD353" s="146"/>
      <c r="CE353" s="146"/>
      <c r="CF353" s="146"/>
      <c r="CG353" s="146"/>
      <c r="CH353" s="146"/>
      <c r="CI353" s="146"/>
      <c r="CJ353" s="146"/>
      <c r="CK353" s="146"/>
      <c r="CL353" s="146"/>
      <c r="CM353" s="146"/>
      <c r="CN353" s="146"/>
      <c r="CO353" s="146"/>
      <c r="CP353" s="146"/>
      <c r="CQ353" s="146"/>
      <c r="CR353" s="146"/>
      <c r="CS353" s="146"/>
      <c r="CT353" s="146"/>
      <c r="CU353" s="146"/>
      <c r="CV353" s="146"/>
    </row>
    <row r="354" spans="1:100" s="85" customFormat="1" ht="17.100000000000001" customHeight="1" x14ac:dyDescent="0.2">
      <c r="A354" s="146"/>
      <c r="B354" s="146"/>
      <c r="C354" s="146"/>
      <c r="D354" s="146"/>
      <c r="E354" s="146"/>
      <c r="F354" s="146"/>
      <c r="G354" s="146"/>
      <c r="H354" s="93"/>
      <c r="I354" s="105"/>
      <c r="J354" s="148"/>
      <c r="K354" s="146"/>
      <c r="L354" s="149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  <c r="BU354" s="146"/>
      <c r="BV354" s="146"/>
      <c r="BW354" s="146"/>
      <c r="BX354" s="146"/>
      <c r="BY354" s="146"/>
      <c r="BZ354" s="146"/>
      <c r="CA354" s="146"/>
      <c r="CB354" s="146"/>
      <c r="CC354" s="146"/>
      <c r="CD354" s="146"/>
      <c r="CE354" s="146"/>
      <c r="CF354" s="146"/>
      <c r="CG354" s="146"/>
      <c r="CH354" s="146"/>
      <c r="CI354" s="146"/>
      <c r="CJ354" s="146"/>
      <c r="CK354" s="146"/>
      <c r="CL354" s="146"/>
      <c r="CM354" s="146"/>
      <c r="CN354" s="146"/>
      <c r="CO354" s="146"/>
      <c r="CP354" s="146"/>
      <c r="CQ354" s="146"/>
      <c r="CR354" s="146"/>
      <c r="CS354" s="146"/>
      <c r="CT354" s="146"/>
      <c r="CU354" s="146"/>
      <c r="CV354" s="146"/>
    </row>
    <row r="355" spans="1:100" s="85" customFormat="1" ht="17.100000000000001" customHeight="1" x14ac:dyDescent="0.2">
      <c r="A355" s="146"/>
      <c r="B355" s="146"/>
      <c r="C355" s="146"/>
      <c r="D355" s="146"/>
      <c r="E355" s="146"/>
      <c r="F355" s="146"/>
      <c r="G355" s="146"/>
      <c r="H355" s="93"/>
      <c r="I355" s="105"/>
      <c r="J355" s="148"/>
      <c r="K355" s="146"/>
      <c r="L355" s="149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  <c r="BU355" s="146"/>
      <c r="BV355" s="146"/>
      <c r="BW355" s="146"/>
      <c r="BX355" s="146"/>
      <c r="BY355" s="146"/>
      <c r="BZ355" s="146"/>
      <c r="CA355" s="146"/>
      <c r="CB355" s="146"/>
      <c r="CC355" s="146"/>
      <c r="CD355" s="146"/>
      <c r="CE355" s="146"/>
      <c r="CF355" s="146"/>
      <c r="CG355" s="146"/>
      <c r="CH355" s="146"/>
      <c r="CI355" s="146"/>
      <c r="CJ355" s="146"/>
      <c r="CK355" s="146"/>
      <c r="CL355" s="146"/>
      <c r="CM355" s="146"/>
      <c r="CN355" s="146"/>
      <c r="CO355" s="146"/>
      <c r="CP355" s="146"/>
      <c r="CQ355" s="146"/>
      <c r="CR355" s="146"/>
      <c r="CS355" s="146"/>
      <c r="CT355" s="146"/>
      <c r="CU355" s="146"/>
      <c r="CV355" s="146"/>
    </row>
    <row r="356" spans="1:100" s="85" customFormat="1" ht="17.100000000000001" customHeight="1" x14ac:dyDescent="0.2">
      <c r="A356" s="146"/>
      <c r="B356" s="146"/>
      <c r="C356" s="146"/>
      <c r="D356" s="146"/>
      <c r="E356" s="146"/>
      <c r="F356" s="146"/>
      <c r="G356" s="146"/>
      <c r="H356" s="93"/>
      <c r="I356" s="105"/>
      <c r="J356" s="148"/>
      <c r="K356" s="146"/>
      <c r="L356" s="149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  <c r="BU356" s="146"/>
      <c r="BV356" s="146"/>
      <c r="BW356" s="146"/>
      <c r="BX356" s="146"/>
      <c r="BY356" s="146"/>
      <c r="BZ356" s="146"/>
      <c r="CA356" s="146"/>
      <c r="CB356" s="146"/>
      <c r="CC356" s="146"/>
      <c r="CD356" s="146"/>
      <c r="CE356" s="146"/>
      <c r="CF356" s="146"/>
      <c r="CG356" s="146"/>
      <c r="CH356" s="146"/>
      <c r="CI356" s="146"/>
      <c r="CJ356" s="146"/>
      <c r="CK356" s="146"/>
      <c r="CL356" s="146"/>
      <c r="CM356" s="146"/>
      <c r="CN356" s="146"/>
      <c r="CO356" s="146"/>
      <c r="CP356" s="146"/>
      <c r="CQ356" s="146"/>
      <c r="CR356" s="146"/>
      <c r="CS356" s="146"/>
      <c r="CT356" s="146"/>
      <c r="CU356" s="146"/>
      <c r="CV356" s="146"/>
    </row>
    <row r="357" spans="1:100" s="85" customFormat="1" ht="17.100000000000001" customHeight="1" x14ac:dyDescent="0.2">
      <c r="A357" s="146"/>
      <c r="B357" s="146"/>
      <c r="C357" s="146"/>
      <c r="D357" s="146"/>
      <c r="E357" s="146"/>
      <c r="F357" s="146"/>
      <c r="G357" s="146"/>
      <c r="H357" s="93"/>
      <c r="I357" s="105"/>
      <c r="J357" s="148"/>
      <c r="K357" s="146"/>
      <c r="L357" s="149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  <c r="BU357" s="146"/>
      <c r="BV357" s="146"/>
      <c r="BW357" s="146"/>
      <c r="BX357" s="146"/>
      <c r="BY357" s="146"/>
      <c r="BZ357" s="146"/>
      <c r="CA357" s="146"/>
      <c r="CB357" s="146"/>
      <c r="CC357" s="146"/>
      <c r="CD357" s="146"/>
      <c r="CE357" s="146"/>
      <c r="CF357" s="146"/>
      <c r="CG357" s="146"/>
      <c r="CH357" s="146"/>
      <c r="CI357" s="146"/>
      <c r="CJ357" s="146"/>
      <c r="CK357" s="146"/>
      <c r="CL357" s="146"/>
      <c r="CM357" s="146"/>
      <c r="CN357" s="146"/>
      <c r="CO357" s="146"/>
      <c r="CP357" s="146"/>
      <c r="CQ357" s="146"/>
      <c r="CR357" s="146"/>
      <c r="CS357" s="146"/>
      <c r="CT357" s="146"/>
      <c r="CU357" s="146"/>
      <c r="CV357" s="146"/>
    </row>
    <row r="358" spans="1:100" s="85" customFormat="1" ht="17.100000000000001" customHeight="1" x14ac:dyDescent="0.2">
      <c r="A358" s="146"/>
      <c r="B358" s="146"/>
      <c r="C358" s="146"/>
      <c r="D358" s="146"/>
      <c r="E358" s="146"/>
      <c r="F358" s="146"/>
      <c r="G358" s="146"/>
      <c r="H358" s="93"/>
      <c r="I358" s="105"/>
      <c r="J358" s="148"/>
      <c r="K358" s="146"/>
      <c r="L358" s="149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  <c r="BU358" s="146"/>
      <c r="BV358" s="146"/>
      <c r="BW358" s="146"/>
      <c r="BX358" s="146"/>
      <c r="BY358" s="146"/>
      <c r="BZ358" s="146"/>
      <c r="CA358" s="146"/>
      <c r="CB358" s="146"/>
      <c r="CC358" s="146"/>
      <c r="CD358" s="146"/>
      <c r="CE358" s="146"/>
      <c r="CF358" s="146"/>
      <c r="CG358" s="146"/>
      <c r="CH358" s="146"/>
      <c r="CI358" s="146"/>
      <c r="CJ358" s="146"/>
      <c r="CK358" s="146"/>
      <c r="CL358" s="146"/>
      <c r="CM358" s="146"/>
      <c r="CN358" s="146"/>
      <c r="CO358" s="146"/>
      <c r="CP358" s="146"/>
      <c r="CQ358" s="146"/>
      <c r="CR358" s="146"/>
      <c r="CS358" s="146"/>
      <c r="CT358" s="146"/>
      <c r="CU358" s="146"/>
      <c r="CV358" s="146"/>
    </row>
    <row r="359" spans="1:100" s="85" customFormat="1" ht="17.100000000000001" customHeight="1" x14ac:dyDescent="0.2">
      <c r="A359" s="146"/>
      <c r="B359" s="146"/>
      <c r="C359" s="146"/>
      <c r="D359" s="146"/>
      <c r="E359" s="146"/>
      <c r="F359" s="146"/>
      <c r="G359" s="146"/>
      <c r="H359" s="93"/>
      <c r="I359" s="105"/>
      <c r="J359" s="148"/>
      <c r="K359" s="146"/>
      <c r="L359" s="149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  <c r="BU359" s="146"/>
      <c r="BV359" s="146"/>
      <c r="BW359" s="146"/>
      <c r="BX359" s="146"/>
      <c r="BY359" s="146"/>
      <c r="BZ359" s="146"/>
      <c r="CA359" s="146"/>
      <c r="CB359" s="146"/>
      <c r="CC359" s="146"/>
      <c r="CD359" s="146"/>
      <c r="CE359" s="146"/>
      <c r="CF359" s="146"/>
      <c r="CG359" s="146"/>
      <c r="CH359" s="146"/>
      <c r="CI359" s="146"/>
      <c r="CJ359" s="146"/>
      <c r="CK359" s="146"/>
      <c r="CL359" s="146"/>
      <c r="CM359" s="146"/>
      <c r="CN359" s="146"/>
      <c r="CO359" s="146"/>
      <c r="CP359" s="146"/>
      <c r="CQ359" s="146"/>
      <c r="CR359" s="146"/>
      <c r="CS359" s="146"/>
      <c r="CT359" s="146"/>
      <c r="CU359" s="146"/>
      <c r="CV359" s="146"/>
    </row>
    <row r="360" spans="1:100" s="85" customFormat="1" ht="17.100000000000001" customHeight="1" x14ac:dyDescent="0.2">
      <c r="A360" s="146"/>
      <c r="B360" s="146"/>
      <c r="C360" s="146"/>
      <c r="D360" s="146"/>
      <c r="E360" s="146"/>
      <c r="F360" s="146"/>
      <c r="G360" s="146"/>
      <c r="H360" s="93"/>
      <c r="I360" s="105"/>
      <c r="J360" s="148"/>
      <c r="K360" s="146"/>
      <c r="L360" s="149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  <c r="BU360" s="146"/>
      <c r="BV360" s="146"/>
      <c r="BW360" s="146"/>
      <c r="BX360" s="146"/>
      <c r="BY360" s="146"/>
      <c r="BZ360" s="146"/>
      <c r="CA360" s="146"/>
      <c r="CB360" s="146"/>
      <c r="CC360" s="146"/>
      <c r="CD360" s="146"/>
      <c r="CE360" s="146"/>
      <c r="CF360" s="146"/>
      <c r="CG360" s="146"/>
      <c r="CH360" s="146"/>
      <c r="CI360" s="146"/>
      <c r="CJ360" s="146"/>
      <c r="CK360" s="146"/>
      <c r="CL360" s="146"/>
      <c r="CM360" s="146"/>
      <c r="CN360" s="146"/>
      <c r="CO360" s="146"/>
      <c r="CP360" s="146"/>
      <c r="CQ360" s="146"/>
      <c r="CR360" s="146"/>
      <c r="CS360" s="146"/>
      <c r="CT360" s="146"/>
      <c r="CU360" s="146"/>
      <c r="CV360" s="146"/>
    </row>
    <row r="361" spans="1:100" s="85" customFormat="1" ht="17.100000000000001" customHeight="1" x14ac:dyDescent="0.2">
      <c r="A361" s="146"/>
      <c r="B361" s="146"/>
      <c r="C361" s="146"/>
      <c r="D361" s="146"/>
      <c r="E361" s="146"/>
      <c r="F361" s="146"/>
      <c r="G361" s="146"/>
      <c r="H361" s="93"/>
      <c r="I361" s="105"/>
      <c r="J361" s="148"/>
      <c r="K361" s="146"/>
      <c r="L361" s="149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  <c r="BU361" s="146"/>
      <c r="BV361" s="146"/>
      <c r="BW361" s="146"/>
      <c r="BX361" s="146"/>
      <c r="BY361" s="146"/>
      <c r="BZ361" s="146"/>
      <c r="CA361" s="146"/>
      <c r="CB361" s="146"/>
      <c r="CC361" s="146"/>
      <c r="CD361" s="146"/>
      <c r="CE361" s="146"/>
      <c r="CF361" s="146"/>
      <c r="CG361" s="146"/>
      <c r="CH361" s="146"/>
      <c r="CI361" s="146"/>
      <c r="CJ361" s="146"/>
      <c r="CK361" s="146"/>
      <c r="CL361" s="146"/>
      <c r="CM361" s="146"/>
      <c r="CN361" s="146"/>
      <c r="CO361" s="146"/>
      <c r="CP361" s="146"/>
      <c r="CQ361" s="146"/>
      <c r="CR361" s="146"/>
      <c r="CS361" s="146"/>
      <c r="CT361" s="146"/>
      <c r="CU361" s="146"/>
      <c r="CV361" s="146"/>
    </row>
    <row r="362" spans="1:100" s="85" customFormat="1" ht="17.100000000000001" customHeight="1" x14ac:dyDescent="0.2">
      <c r="A362" s="146"/>
      <c r="B362" s="146"/>
      <c r="C362" s="146"/>
      <c r="D362" s="146"/>
      <c r="E362" s="146"/>
      <c r="F362" s="146"/>
      <c r="G362" s="146"/>
      <c r="H362" s="93"/>
      <c r="I362" s="105"/>
      <c r="J362" s="148"/>
      <c r="K362" s="146"/>
      <c r="L362" s="149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  <c r="BU362" s="146"/>
      <c r="BV362" s="146"/>
      <c r="BW362" s="146"/>
      <c r="BX362" s="146"/>
      <c r="BY362" s="146"/>
      <c r="BZ362" s="146"/>
      <c r="CA362" s="146"/>
      <c r="CB362" s="146"/>
      <c r="CC362" s="146"/>
      <c r="CD362" s="146"/>
      <c r="CE362" s="146"/>
      <c r="CF362" s="146"/>
      <c r="CG362" s="146"/>
      <c r="CH362" s="146"/>
      <c r="CI362" s="146"/>
      <c r="CJ362" s="146"/>
      <c r="CK362" s="146"/>
      <c r="CL362" s="146"/>
      <c r="CM362" s="146"/>
      <c r="CN362" s="146"/>
      <c r="CO362" s="146"/>
      <c r="CP362" s="146"/>
      <c r="CQ362" s="146"/>
      <c r="CR362" s="146"/>
      <c r="CS362" s="146"/>
      <c r="CT362" s="146"/>
      <c r="CU362" s="146"/>
      <c r="CV362" s="146"/>
    </row>
    <row r="363" spans="1:100" s="85" customFormat="1" ht="17.100000000000001" customHeight="1" x14ac:dyDescent="0.2">
      <c r="A363" s="146"/>
      <c r="B363" s="146"/>
      <c r="C363" s="146"/>
      <c r="D363" s="146"/>
      <c r="E363" s="146"/>
      <c r="F363" s="146"/>
      <c r="G363" s="146"/>
      <c r="H363" s="93"/>
      <c r="I363" s="105"/>
      <c r="J363" s="148"/>
      <c r="K363" s="146"/>
      <c r="L363" s="149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  <c r="BU363" s="146"/>
      <c r="BV363" s="146"/>
      <c r="BW363" s="146"/>
      <c r="BX363" s="146"/>
      <c r="BY363" s="146"/>
      <c r="BZ363" s="146"/>
      <c r="CA363" s="146"/>
      <c r="CB363" s="146"/>
      <c r="CC363" s="146"/>
      <c r="CD363" s="146"/>
      <c r="CE363" s="146"/>
      <c r="CF363" s="146"/>
      <c r="CG363" s="146"/>
      <c r="CH363" s="146"/>
      <c r="CI363" s="146"/>
      <c r="CJ363" s="146"/>
      <c r="CK363" s="146"/>
      <c r="CL363" s="146"/>
      <c r="CM363" s="146"/>
      <c r="CN363" s="146"/>
      <c r="CO363" s="146"/>
      <c r="CP363" s="146"/>
      <c r="CQ363" s="146"/>
      <c r="CR363" s="146"/>
      <c r="CS363" s="146"/>
      <c r="CT363" s="146"/>
      <c r="CU363" s="146"/>
      <c r="CV363" s="146"/>
    </row>
    <row r="364" spans="1:100" s="85" customFormat="1" ht="17.100000000000001" customHeight="1" x14ac:dyDescent="0.2">
      <c r="A364" s="146"/>
      <c r="B364" s="146"/>
      <c r="C364" s="146"/>
      <c r="D364" s="146"/>
      <c r="E364" s="146"/>
      <c r="F364" s="146"/>
      <c r="G364" s="146"/>
      <c r="H364" s="93"/>
      <c r="I364" s="105"/>
      <c r="J364" s="148"/>
      <c r="K364" s="146"/>
      <c r="L364" s="149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  <c r="BU364" s="146"/>
      <c r="BV364" s="146"/>
      <c r="BW364" s="146"/>
      <c r="BX364" s="146"/>
      <c r="BY364" s="146"/>
      <c r="BZ364" s="146"/>
      <c r="CA364" s="146"/>
      <c r="CB364" s="146"/>
      <c r="CC364" s="146"/>
      <c r="CD364" s="146"/>
      <c r="CE364" s="146"/>
      <c r="CF364" s="146"/>
      <c r="CG364" s="146"/>
      <c r="CH364" s="146"/>
      <c r="CI364" s="146"/>
      <c r="CJ364" s="146"/>
      <c r="CK364" s="146"/>
      <c r="CL364" s="146"/>
      <c r="CM364" s="146"/>
      <c r="CN364" s="146"/>
      <c r="CO364" s="146"/>
      <c r="CP364" s="146"/>
      <c r="CQ364" s="146"/>
      <c r="CR364" s="146"/>
      <c r="CS364" s="146"/>
      <c r="CT364" s="146"/>
      <c r="CU364" s="146"/>
      <c r="CV364" s="146"/>
    </row>
    <row r="365" spans="1:100" s="85" customFormat="1" ht="17.100000000000001" customHeight="1" x14ac:dyDescent="0.2">
      <c r="A365" s="146"/>
      <c r="B365" s="146"/>
      <c r="C365" s="146"/>
      <c r="D365" s="146"/>
      <c r="E365" s="146"/>
      <c r="F365" s="146"/>
      <c r="G365" s="146"/>
      <c r="H365" s="93"/>
      <c r="I365" s="105"/>
      <c r="J365" s="148"/>
      <c r="K365" s="146"/>
      <c r="L365" s="149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  <c r="BU365" s="146"/>
      <c r="BV365" s="146"/>
      <c r="BW365" s="146"/>
      <c r="BX365" s="146"/>
      <c r="BY365" s="146"/>
      <c r="BZ365" s="146"/>
      <c r="CA365" s="146"/>
      <c r="CB365" s="146"/>
      <c r="CC365" s="146"/>
      <c r="CD365" s="146"/>
      <c r="CE365" s="146"/>
      <c r="CF365" s="146"/>
      <c r="CG365" s="146"/>
      <c r="CH365" s="146"/>
      <c r="CI365" s="146"/>
      <c r="CJ365" s="146"/>
      <c r="CK365" s="146"/>
      <c r="CL365" s="146"/>
      <c r="CM365" s="146"/>
      <c r="CN365" s="146"/>
      <c r="CO365" s="146"/>
      <c r="CP365" s="146"/>
      <c r="CQ365" s="146"/>
      <c r="CR365" s="146"/>
      <c r="CS365" s="146"/>
      <c r="CT365" s="146"/>
      <c r="CU365" s="146"/>
      <c r="CV365" s="146"/>
    </row>
    <row r="366" spans="1:100" s="85" customFormat="1" ht="17.100000000000001" customHeight="1" x14ac:dyDescent="0.2">
      <c r="A366" s="146"/>
      <c r="B366" s="146"/>
      <c r="C366" s="146"/>
      <c r="D366" s="146"/>
      <c r="E366" s="146"/>
      <c r="F366" s="146"/>
      <c r="G366" s="146"/>
      <c r="H366" s="93"/>
      <c r="I366" s="105"/>
      <c r="J366" s="148"/>
      <c r="K366" s="146"/>
      <c r="L366" s="149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  <c r="BU366" s="146"/>
      <c r="BV366" s="146"/>
      <c r="BW366" s="146"/>
      <c r="BX366" s="146"/>
      <c r="BY366" s="146"/>
      <c r="BZ366" s="146"/>
      <c r="CA366" s="146"/>
      <c r="CB366" s="146"/>
      <c r="CC366" s="146"/>
      <c r="CD366" s="146"/>
      <c r="CE366" s="146"/>
      <c r="CF366" s="146"/>
      <c r="CG366" s="146"/>
      <c r="CH366" s="146"/>
      <c r="CI366" s="146"/>
      <c r="CJ366" s="146"/>
      <c r="CK366" s="146"/>
      <c r="CL366" s="146"/>
      <c r="CM366" s="146"/>
      <c r="CN366" s="146"/>
      <c r="CO366" s="146"/>
      <c r="CP366" s="146"/>
      <c r="CQ366" s="146"/>
      <c r="CR366" s="146"/>
      <c r="CS366" s="146"/>
      <c r="CT366" s="146"/>
      <c r="CU366" s="146"/>
      <c r="CV366" s="146"/>
    </row>
    <row r="367" spans="1:100" s="85" customFormat="1" ht="17.100000000000001" customHeight="1" x14ac:dyDescent="0.2">
      <c r="A367" s="146"/>
      <c r="B367" s="146"/>
      <c r="C367" s="146"/>
      <c r="D367" s="146"/>
      <c r="E367" s="146"/>
      <c r="F367" s="146"/>
      <c r="G367" s="146"/>
      <c r="H367" s="93"/>
      <c r="I367" s="105"/>
      <c r="J367" s="148"/>
      <c r="K367" s="146"/>
      <c r="L367" s="149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  <c r="BU367" s="146"/>
      <c r="BV367" s="146"/>
      <c r="BW367" s="146"/>
      <c r="BX367" s="146"/>
      <c r="BY367" s="146"/>
      <c r="BZ367" s="146"/>
      <c r="CA367" s="146"/>
      <c r="CB367" s="146"/>
      <c r="CC367" s="146"/>
      <c r="CD367" s="146"/>
      <c r="CE367" s="146"/>
      <c r="CF367" s="146"/>
      <c r="CG367" s="146"/>
      <c r="CH367" s="146"/>
      <c r="CI367" s="146"/>
      <c r="CJ367" s="146"/>
      <c r="CK367" s="146"/>
      <c r="CL367" s="146"/>
      <c r="CM367" s="146"/>
      <c r="CN367" s="146"/>
      <c r="CO367" s="146"/>
      <c r="CP367" s="146"/>
      <c r="CQ367" s="146"/>
      <c r="CR367" s="146"/>
      <c r="CS367" s="146"/>
      <c r="CT367" s="146"/>
      <c r="CU367" s="146"/>
      <c r="CV367" s="146"/>
    </row>
    <row r="368" spans="1:100" s="85" customFormat="1" ht="17.100000000000001" customHeight="1" x14ac:dyDescent="0.2">
      <c r="A368" s="146"/>
      <c r="B368" s="146"/>
      <c r="C368" s="146"/>
      <c r="D368" s="146"/>
      <c r="E368" s="146"/>
      <c r="F368" s="146"/>
      <c r="G368" s="146"/>
      <c r="H368" s="93"/>
      <c r="I368" s="105"/>
      <c r="J368" s="148"/>
      <c r="K368" s="146"/>
      <c r="L368" s="149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  <c r="BV368" s="146"/>
      <c r="BW368" s="146"/>
      <c r="BX368" s="146"/>
      <c r="BY368" s="146"/>
      <c r="BZ368" s="146"/>
      <c r="CA368" s="146"/>
      <c r="CB368" s="146"/>
      <c r="CC368" s="146"/>
      <c r="CD368" s="146"/>
      <c r="CE368" s="146"/>
      <c r="CF368" s="146"/>
      <c r="CG368" s="146"/>
      <c r="CH368" s="146"/>
      <c r="CI368" s="146"/>
      <c r="CJ368" s="146"/>
      <c r="CK368" s="146"/>
      <c r="CL368" s="146"/>
      <c r="CM368" s="146"/>
      <c r="CN368" s="146"/>
      <c r="CO368" s="146"/>
      <c r="CP368" s="146"/>
      <c r="CQ368" s="146"/>
      <c r="CR368" s="146"/>
      <c r="CS368" s="146"/>
      <c r="CT368" s="146"/>
      <c r="CU368" s="146"/>
      <c r="CV368" s="146"/>
    </row>
    <row r="369" spans="1:100" s="85" customFormat="1" ht="17.100000000000001" customHeight="1" x14ac:dyDescent="0.2">
      <c r="A369" s="146"/>
      <c r="B369" s="146"/>
      <c r="C369" s="146"/>
      <c r="D369" s="146"/>
      <c r="E369" s="146"/>
      <c r="F369" s="146"/>
      <c r="G369" s="146"/>
      <c r="H369" s="93"/>
      <c r="I369" s="105"/>
      <c r="J369" s="148"/>
      <c r="K369" s="146"/>
      <c r="L369" s="149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  <c r="BU369" s="146"/>
      <c r="BV369" s="146"/>
      <c r="BW369" s="146"/>
      <c r="BX369" s="146"/>
      <c r="BY369" s="146"/>
      <c r="BZ369" s="146"/>
      <c r="CA369" s="146"/>
      <c r="CB369" s="146"/>
      <c r="CC369" s="146"/>
      <c r="CD369" s="146"/>
      <c r="CE369" s="146"/>
      <c r="CF369" s="146"/>
      <c r="CG369" s="146"/>
      <c r="CH369" s="146"/>
      <c r="CI369" s="146"/>
      <c r="CJ369" s="146"/>
      <c r="CK369" s="146"/>
      <c r="CL369" s="146"/>
      <c r="CM369" s="146"/>
      <c r="CN369" s="146"/>
      <c r="CO369" s="146"/>
      <c r="CP369" s="146"/>
      <c r="CQ369" s="146"/>
      <c r="CR369" s="146"/>
      <c r="CS369" s="146"/>
      <c r="CT369" s="146"/>
      <c r="CU369" s="146"/>
      <c r="CV369" s="146"/>
    </row>
    <row r="370" spans="1:100" s="85" customFormat="1" ht="17.100000000000001" customHeight="1" x14ac:dyDescent="0.2">
      <c r="A370" s="146"/>
      <c r="B370" s="146"/>
      <c r="C370" s="146"/>
      <c r="D370" s="146"/>
      <c r="E370" s="146"/>
      <c r="F370" s="146"/>
      <c r="G370" s="146"/>
      <c r="H370" s="93"/>
      <c r="I370" s="105"/>
      <c r="J370" s="148"/>
      <c r="K370" s="146"/>
      <c r="L370" s="149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  <c r="BU370" s="146"/>
      <c r="BV370" s="146"/>
      <c r="BW370" s="146"/>
      <c r="BX370" s="146"/>
      <c r="BY370" s="146"/>
      <c r="BZ370" s="146"/>
      <c r="CA370" s="146"/>
      <c r="CB370" s="146"/>
      <c r="CC370" s="146"/>
      <c r="CD370" s="146"/>
      <c r="CE370" s="146"/>
      <c r="CF370" s="146"/>
      <c r="CG370" s="146"/>
      <c r="CH370" s="146"/>
      <c r="CI370" s="146"/>
      <c r="CJ370" s="146"/>
      <c r="CK370" s="146"/>
      <c r="CL370" s="146"/>
      <c r="CM370" s="146"/>
      <c r="CN370" s="146"/>
      <c r="CO370" s="146"/>
      <c r="CP370" s="146"/>
      <c r="CQ370" s="146"/>
      <c r="CR370" s="146"/>
      <c r="CS370" s="146"/>
      <c r="CT370" s="146"/>
      <c r="CU370" s="146"/>
      <c r="CV370" s="146"/>
    </row>
    <row r="371" spans="1:100" s="85" customFormat="1" ht="17.100000000000001" customHeight="1" x14ac:dyDescent="0.2">
      <c r="A371" s="146"/>
      <c r="B371" s="146"/>
      <c r="C371" s="146"/>
      <c r="D371" s="146"/>
      <c r="E371" s="146"/>
      <c r="F371" s="146"/>
      <c r="G371" s="146"/>
      <c r="H371" s="93"/>
      <c r="I371" s="105"/>
      <c r="J371" s="148"/>
      <c r="K371" s="146"/>
      <c r="L371" s="149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  <c r="BU371" s="146"/>
      <c r="BV371" s="146"/>
      <c r="BW371" s="146"/>
      <c r="BX371" s="146"/>
      <c r="BY371" s="146"/>
      <c r="BZ371" s="146"/>
      <c r="CA371" s="146"/>
      <c r="CB371" s="146"/>
      <c r="CC371" s="146"/>
      <c r="CD371" s="146"/>
      <c r="CE371" s="146"/>
      <c r="CF371" s="146"/>
      <c r="CG371" s="146"/>
      <c r="CH371" s="146"/>
      <c r="CI371" s="146"/>
      <c r="CJ371" s="146"/>
      <c r="CK371" s="146"/>
      <c r="CL371" s="146"/>
      <c r="CM371" s="146"/>
      <c r="CN371" s="146"/>
      <c r="CO371" s="146"/>
      <c r="CP371" s="146"/>
      <c r="CQ371" s="146"/>
      <c r="CR371" s="146"/>
      <c r="CS371" s="146"/>
      <c r="CT371" s="146"/>
      <c r="CU371" s="146"/>
      <c r="CV371" s="146"/>
    </row>
    <row r="372" spans="1:100" s="85" customFormat="1" ht="17.100000000000001" customHeight="1" x14ac:dyDescent="0.2">
      <c r="A372" s="146"/>
      <c r="B372" s="146"/>
      <c r="C372" s="146"/>
      <c r="D372" s="146"/>
      <c r="E372" s="146"/>
      <c r="F372" s="146"/>
      <c r="G372" s="146"/>
      <c r="H372" s="93"/>
      <c r="I372" s="105"/>
      <c r="J372" s="148"/>
      <c r="K372" s="146"/>
      <c r="L372" s="149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  <c r="BU372" s="146"/>
      <c r="BV372" s="146"/>
      <c r="BW372" s="146"/>
      <c r="BX372" s="146"/>
      <c r="BY372" s="146"/>
      <c r="BZ372" s="146"/>
      <c r="CA372" s="146"/>
      <c r="CB372" s="146"/>
      <c r="CC372" s="146"/>
      <c r="CD372" s="146"/>
      <c r="CE372" s="146"/>
      <c r="CF372" s="146"/>
      <c r="CG372" s="146"/>
      <c r="CH372" s="146"/>
      <c r="CI372" s="146"/>
      <c r="CJ372" s="146"/>
      <c r="CK372" s="146"/>
      <c r="CL372" s="146"/>
      <c r="CM372" s="146"/>
      <c r="CN372" s="146"/>
      <c r="CO372" s="146"/>
      <c r="CP372" s="146"/>
      <c r="CQ372" s="146"/>
      <c r="CR372" s="146"/>
      <c r="CS372" s="146"/>
      <c r="CT372" s="146"/>
      <c r="CU372" s="146"/>
      <c r="CV372" s="146"/>
    </row>
    <row r="373" spans="1:100" s="85" customFormat="1" ht="17.100000000000001" customHeight="1" x14ac:dyDescent="0.2">
      <c r="A373" s="146"/>
      <c r="B373" s="146"/>
      <c r="C373" s="146"/>
      <c r="D373" s="146"/>
      <c r="E373" s="146"/>
      <c r="F373" s="146"/>
      <c r="G373" s="146"/>
      <c r="H373" s="93"/>
      <c r="I373" s="105"/>
      <c r="J373" s="148"/>
      <c r="K373" s="146"/>
      <c r="L373" s="149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  <c r="BU373" s="146"/>
      <c r="BV373" s="146"/>
      <c r="BW373" s="146"/>
      <c r="BX373" s="146"/>
      <c r="BY373" s="146"/>
      <c r="BZ373" s="146"/>
      <c r="CA373" s="146"/>
      <c r="CB373" s="146"/>
      <c r="CC373" s="146"/>
      <c r="CD373" s="146"/>
      <c r="CE373" s="146"/>
      <c r="CF373" s="146"/>
      <c r="CG373" s="146"/>
      <c r="CH373" s="146"/>
      <c r="CI373" s="146"/>
      <c r="CJ373" s="146"/>
      <c r="CK373" s="146"/>
      <c r="CL373" s="146"/>
      <c r="CM373" s="146"/>
      <c r="CN373" s="146"/>
      <c r="CO373" s="146"/>
      <c r="CP373" s="146"/>
      <c r="CQ373" s="146"/>
      <c r="CR373" s="146"/>
      <c r="CS373" s="146"/>
      <c r="CT373" s="146"/>
      <c r="CU373" s="146"/>
      <c r="CV373" s="146"/>
    </row>
    <row r="374" spans="1:100" s="85" customFormat="1" ht="17.100000000000001" customHeight="1" x14ac:dyDescent="0.2">
      <c r="A374" s="146"/>
      <c r="B374" s="146"/>
      <c r="C374" s="146"/>
      <c r="D374" s="146"/>
      <c r="E374" s="146"/>
      <c r="F374" s="146"/>
      <c r="G374" s="146"/>
      <c r="H374" s="93"/>
      <c r="I374" s="105"/>
      <c r="J374" s="148"/>
      <c r="K374" s="146"/>
      <c r="L374" s="149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  <c r="BV374" s="146"/>
      <c r="BW374" s="146"/>
      <c r="BX374" s="146"/>
      <c r="BY374" s="146"/>
      <c r="BZ374" s="146"/>
      <c r="CA374" s="146"/>
      <c r="CB374" s="146"/>
      <c r="CC374" s="146"/>
      <c r="CD374" s="146"/>
      <c r="CE374" s="146"/>
      <c r="CF374" s="146"/>
      <c r="CG374" s="146"/>
      <c r="CH374" s="146"/>
      <c r="CI374" s="146"/>
      <c r="CJ374" s="146"/>
      <c r="CK374" s="146"/>
      <c r="CL374" s="146"/>
      <c r="CM374" s="146"/>
      <c r="CN374" s="146"/>
      <c r="CO374" s="146"/>
      <c r="CP374" s="146"/>
      <c r="CQ374" s="146"/>
      <c r="CR374" s="146"/>
      <c r="CS374" s="146"/>
      <c r="CT374" s="146"/>
      <c r="CU374" s="146"/>
      <c r="CV374" s="146"/>
    </row>
    <row r="375" spans="1:100" s="85" customFormat="1" ht="17.100000000000001" customHeight="1" x14ac:dyDescent="0.2">
      <c r="A375" s="146"/>
      <c r="B375" s="146"/>
      <c r="C375" s="146"/>
      <c r="D375" s="146"/>
      <c r="E375" s="146"/>
      <c r="F375" s="146"/>
      <c r="G375" s="146"/>
      <c r="H375" s="93"/>
      <c r="I375" s="105"/>
      <c r="J375" s="148"/>
      <c r="K375" s="146"/>
      <c r="L375" s="149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  <c r="BV375" s="146"/>
      <c r="BW375" s="146"/>
      <c r="BX375" s="146"/>
      <c r="BY375" s="146"/>
      <c r="BZ375" s="146"/>
      <c r="CA375" s="146"/>
      <c r="CB375" s="146"/>
      <c r="CC375" s="146"/>
      <c r="CD375" s="146"/>
      <c r="CE375" s="146"/>
      <c r="CF375" s="146"/>
      <c r="CG375" s="146"/>
      <c r="CH375" s="146"/>
      <c r="CI375" s="146"/>
      <c r="CJ375" s="146"/>
      <c r="CK375" s="146"/>
      <c r="CL375" s="146"/>
      <c r="CM375" s="146"/>
      <c r="CN375" s="146"/>
      <c r="CO375" s="146"/>
      <c r="CP375" s="146"/>
      <c r="CQ375" s="146"/>
      <c r="CR375" s="146"/>
      <c r="CS375" s="146"/>
      <c r="CT375" s="146"/>
      <c r="CU375" s="146"/>
      <c r="CV375" s="146"/>
    </row>
    <row r="376" spans="1:100" s="85" customFormat="1" ht="17.100000000000001" customHeight="1" x14ac:dyDescent="0.2">
      <c r="A376" s="146"/>
      <c r="B376" s="146"/>
      <c r="C376" s="146"/>
      <c r="D376" s="146"/>
      <c r="E376" s="146"/>
      <c r="F376" s="146"/>
      <c r="G376" s="146"/>
      <c r="H376" s="93"/>
      <c r="I376" s="105"/>
      <c r="J376" s="148"/>
      <c r="K376" s="146"/>
      <c r="L376" s="149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  <c r="BV376" s="146"/>
      <c r="BW376" s="146"/>
      <c r="BX376" s="146"/>
      <c r="BY376" s="146"/>
      <c r="BZ376" s="146"/>
      <c r="CA376" s="146"/>
      <c r="CB376" s="146"/>
      <c r="CC376" s="146"/>
      <c r="CD376" s="146"/>
      <c r="CE376" s="146"/>
      <c r="CF376" s="146"/>
      <c r="CG376" s="146"/>
      <c r="CH376" s="146"/>
      <c r="CI376" s="146"/>
      <c r="CJ376" s="146"/>
      <c r="CK376" s="146"/>
      <c r="CL376" s="146"/>
      <c r="CM376" s="146"/>
      <c r="CN376" s="146"/>
      <c r="CO376" s="146"/>
      <c r="CP376" s="146"/>
      <c r="CQ376" s="146"/>
      <c r="CR376" s="146"/>
      <c r="CS376" s="146"/>
      <c r="CT376" s="146"/>
      <c r="CU376" s="146"/>
      <c r="CV376" s="146"/>
    </row>
    <row r="377" spans="1:100" s="85" customFormat="1" ht="17.100000000000001" customHeight="1" x14ac:dyDescent="0.2">
      <c r="A377" s="146"/>
      <c r="B377" s="146"/>
      <c r="C377" s="146"/>
      <c r="D377" s="146"/>
      <c r="E377" s="146"/>
      <c r="F377" s="146"/>
      <c r="G377" s="146"/>
      <c r="H377" s="93"/>
      <c r="I377" s="105"/>
      <c r="J377" s="148"/>
      <c r="K377" s="146"/>
      <c r="L377" s="149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  <c r="BU377" s="146"/>
      <c r="BV377" s="146"/>
      <c r="BW377" s="146"/>
      <c r="BX377" s="146"/>
      <c r="BY377" s="146"/>
      <c r="BZ377" s="146"/>
      <c r="CA377" s="146"/>
      <c r="CB377" s="146"/>
      <c r="CC377" s="146"/>
      <c r="CD377" s="146"/>
      <c r="CE377" s="146"/>
      <c r="CF377" s="146"/>
      <c r="CG377" s="146"/>
      <c r="CH377" s="146"/>
      <c r="CI377" s="146"/>
      <c r="CJ377" s="146"/>
      <c r="CK377" s="146"/>
      <c r="CL377" s="146"/>
      <c r="CM377" s="146"/>
      <c r="CN377" s="146"/>
      <c r="CO377" s="146"/>
      <c r="CP377" s="146"/>
      <c r="CQ377" s="146"/>
      <c r="CR377" s="146"/>
      <c r="CS377" s="146"/>
      <c r="CT377" s="146"/>
      <c r="CU377" s="146"/>
      <c r="CV377" s="146"/>
    </row>
    <row r="378" spans="1:100" s="85" customFormat="1" ht="17.100000000000001" customHeight="1" x14ac:dyDescent="0.2">
      <c r="A378" s="146"/>
      <c r="B378" s="146"/>
      <c r="C378" s="146"/>
      <c r="D378" s="146"/>
      <c r="E378" s="146"/>
      <c r="F378" s="146"/>
      <c r="G378" s="146"/>
      <c r="H378" s="93"/>
      <c r="I378" s="105"/>
      <c r="J378" s="148"/>
      <c r="K378" s="146"/>
      <c r="L378" s="149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  <c r="BU378" s="146"/>
      <c r="BV378" s="146"/>
      <c r="BW378" s="146"/>
      <c r="BX378" s="146"/>
      <c r="BY378" s="146"/>
      <c r="BZ378" s="146"/>
      <c r="CA378" s="146"/>
      <c r="CB378" s="146"/>
      <c r="CC378" s="146"/>
      <c r="CD378" s="146"/>
      <c r="CE378" s="146"/>
      <c r="CF378" s="146"/>
      <c r="CG378" s="146"/>
      <c r="CH378" s="146"/>
      <c r="CI378" s="146"/>
      <c r="CJ378" s="146"/>
      <c r="CK378" s="146"/>
      <c r="CL378" s="146"/>
      <c r="CM378" s="146"/>
      <c r="CN378" s="146"/>
      <c r="CO378" s="146"/>
      <c r="CP378" s="146"/>
      <c r="CQ378" s="146"/>
      <c r="CR378" s="146"/>
      <c r="CS378" s="146"/>
      <c r="CT378" s="146"/>
      <c r="CU378" s="146"/>
      <c r="CV378" s="146"/>
    </row>
    <row r="379" spans="1:100" s="85" customFormat="1" ht="17.100000000000001" customHeight="1" x14ac:dyDescent="0.2">
      <c r="A379" s="146"/>
      <c r="B379" s="146"/>
      <c r="C379" s="146"/>
      <c r="D379" s="146"/>
      <c r="E379" s="146"/>
      <c r="F379" s="146"/>
      <c r="G379" s="146"/>
      <c r="H379" s="93"/>
      <c r="I379" s="105"/>
      <c r="J379" s="148"/>
      <c r="K379" s="146"/>
      <c r="L379" s="149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  <c r="BV379" s="146"/>
      <c r="BW379" s="146"/>
      <c r="BX379" s="146"/>
      <c r="BY379" s="146"/>
      <c r="BZ379" s="146"/>
      <c r="CA379" s="146"/>
      <c r="CB379" s="146"/>
      <c r="CC379" s="146"/>
      <c r="CD379" s="146"/>
      <c r="CE379" s="146"/>
      <c r="CF379" s="146"/>
      <c r="CG379" s="146"/>
      <c r="CH379" s="146"/>
      <c r="CI379" s="146"/>
      <c r="CJ379" s="146"/>
      <c r="CK379" s="146"/>
      <c r="CL379" s="146"/>
      <c r="CM379" s="146"/>
      <c r="CN379" s="146"/>
      <c r="CO379" s="146"/>
      <c r="CP379" s="146"/>
      <c r="CQ379" s="146"/>
      <c r="CR379" s="146"/>
      <c r="CS379" s="146"/>
      <c r="CT379" s="146"/>
      <c r="CU379" s="146"/>
      <c r="CV379" s="146"/>
    </row>
    <row r="380" spans="1:100" s="85" customFormat="1" ht="17.100000000000001" customHeight="1" x14ac:dyDescent="0.2">
      <c r="A380" s="146"/>
      <c r="B380" s="146"/>
      <c r="C380" s="146"/>
      <c r="D380" s="146"/>
      <c r="E380" s="146"/>
      <c r="F380" s="146"/>
      <c r="G380" s="146"/>
      <c r="H380" s="93"/>
      <c r="I380" s="105"/>
      <c r="J380" s="148"/>
      <c r="K380" s="146"/>
      <c r="L380" s="149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  <c r="BU380" s="146"/>
      <c r="BV380" s="146"/>
      <c r="BW380" s="146"/>
      <c r="BX380" s="146"/>
      <c r="BY380" s="146"/>
      <c r="BZ380" s="146"/>
      <c r="CA380" s="146"/>
      <c r="CB380" s="146"/>
      <c r="CC380" s="146"/>
      <c r="CD380" s="146"/>
      <c r="CE380" s="146"/>
      <c r="CF380" s="146"/>
      <c r="CG380" s="146"/>
      <c r="CH380" s="146"/>
      <c r="CI380" s="146"/>
      <c r="CJ380" s="146"/>
      <c r="CK380" s="146"/>
      <c r="CL380" s="146"/>
      <c r="CM380" s="146"/>
      <c r="CN380" s="146"/>
      <c r="CO380" s="146"/>
      <c r="CP380" s="146"/>
      <c r="CQ380" s="146"/>
      <c r="CR380" s="146"/>
      <c r="CS380" s="146"/>
      <c r="CT380" s="146"/>
      <c r="CU380" s="146"/>
      <c r="CV380" s="146"/>
    </row>
    <row r="381" spans="1:100" s="85" customFormat="1" ht="17.100000000000001" customHeight="1" x14ac:dyDescent="0.2">
      <c r="A381" s="146"/>
      <c r="B381" s="146"/>
      <c r="C381" s="146"/>
      <c r="D381" s="146"/>
      <c r="E381" s="146"/>
      <c r="F381" s="146"/>
      <c r="G381" s="146"/>
      <c r="H381" s="93"/>
      <c r="I381" s="105"/>
      <c r="J381" s="148"/>
      <c r="K381" s="146"/>
      <c r="L381" s="149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  <c r="BU381" s="146"/>
      <c r="BV381" s="146"/>
      <c r="BW381" s="146"/>
      <c r="BX381" s="146"/>
      <c r="BY381" s="146"/>
      <c r="BZ381" s="146"/>
      <c r="CA381" s="146"/>
      <c r="CB381" s="146"/>
      <c r="CC381" s="146"/>
      <c r="CD381" s="146"/>
      <c r="CE381" s="146"/>
      <c r="CF381" s="146"/>
      <c r="CG381" s="146"/>
      <c r="CH381" s="146"/>
      <c r="CI381" s="146"/>
      <c r="CJ381" s="146"/>
      <c r="CK381" s="146"/>
      <c r="CL381" s="146"/>
      <c r="CM381" s="146"/>
      <c r="CN381" s="146"/>
      <c r="CO381" s="146"/>
      <c r="CP381" s="146"/>
      <c r="CQ381" s="146"/>
      <c r="CR381" s="146"/>
      <c r="CS381" s="146"/>
      <c r="CT381" s="146"/>
      <c r="CU381" s="146"/>
      <c r="CV381" s="146"/>
    </row>
    <row r="382" spans="1:100" s="85" customFormat="1" ht="17.100000000000001" customHeight="1" x14ac:dyDescent="0.2">
      <c r="A382" s="146"/>
      <c r="B382" s="146"/>
      <c r="C382" s="146"/>
      <c r="D382" s="146"/>
      <c r="E382" s="146"/>
      <c r="F382" s="146"/>
      <c r="G382" s="146"/>
      <c r="H382" s="93"/>
      <c r="I382" s="105"/>
      <c r="J382" s="148"/>
      <c r="K382" s="146"/>
      <c r="L382" s="149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  <c r="BU382" s="146"/>
      <c r="BV382" s="146"/>
      <c r="BW382" s="146"/>
      <c r="BX382" s="146"/>
      <c r="BY382" s="146"/>
      <c r="BZ382" s="146"/>
      <c r="CA382" s="146"/>
      <c r="CB382" s="146"/>
      <c r="CC382" s="146"/>
      <c r="CD382" s="146"/>
      <c r="CE382" s="146"/>
      <c r="CF382" s="146"/>
      <c r="CG382" s="146"/>
      <c r="CH382" s="146"/>
      <c r="CI382" s="146"/>
      <c r="CJ382" s="146"/>
      <c r="CK382" s="146"/>
      <c r="CL382" s="146"/>
      <c r="CM382" s="146"/>
      <c r="CN382" s="146"/>
      <c r="CO382" s="146"/>
      <c r="CP382" s="146"/>
      <c r="CQ382" s="146"/>
      <c r="CR382" s="146"/>
      <c r="CS382" s="146"/>
      <c r="CT382" s="146"/>
      <c r="CU382" s="146"/>
      <c r="CV382" s="146"/>
    </row>
    <row r="383" spans="1:100" s="85" customFormat="1" ht="17.100000000000001" customHeight="1" x14ac:dyDescent="0.2">
      <c r="A383" s="146"/>
      <c r="B383" s="146"/>
      <c r="C383" s="146"/>
      <c r="D383" s="146"/>
      <c r="E383" s="146"/>
      <c r="F383" s="146"/>
      <c r="G383" s="146"/>
      <c r="H383" s="93"/>
      <c r="I383" s="105"/>
      <c r="J383" s="148"/>
      <c r="K383" s="146"/>
      <c r="L383" s="149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  <c r="BU383" s="146"/>
      <c r="BV383" s="146"/>
      <c r="BW383" s="146"/>
      <c r="BX383" s="146"/>
      <c r="BY383" s="146"/>
      <c r="BZ383" s="146"/>
      <c r="CA383" s="146"/>
      <c r="CB383" s="146"/>
      <c r="CC383" s="146"/>
      <c r="CD383" s="146"/>
      <c r="CE383" s="146"/>
      <c r="CF383" s="146"/>
      <c r="CG383" s="146"/>
      <c r="CH383" s="146"/>
      <c r="CI383" s="146"/>
      <c r="CJ383" s="146"/>
      <c r="CK383" s="146"/>
      <c r="CL383" s="146"/>
      <c r="CM383" s="146"/>
      <c r="CN383" s="146"/>
      <c r="CO383" s="146"/>
      <c r="CP383" s="146"/>
      <c r="CQ383" s="146"/>
      <c r="CR383" s="146"/>
      <c r="CS383" s="146"/>
      <c r="CT383" s="146"/>
      <c r="CU383" s="146"/>
      <c r="CV383" s="146"/>
    </row>
    <row r="384" spans="1:100" s="85" customFormat="1" ht="17.100000000000001" customHeight="1" x14ac:dyDescent="0.2">
      <c r="A384" s="146"/>
      <c r="B384" s="146"/>
      <c r="C384" s="146"/>
      <c r="D384" s="146"/>
      <c r="E384" s="146"/>
      <c r="F384" s="146"/>
      <c r="G384" s="146"/>
      <c r="H384" s="93"/>
      <c r="I384" s="105"/>
      <c r="J384" s="148"/>
      <c r="K384" s="146"/>
      <c r="L384" s="149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  <c r="BU384" s="146"/>
      <c r="BV384" s="146"/>
      <c r="BW384" s="146"/>
      <c r="BX384" s="146"/>
      <c r="BY384" s="146"/>
      <c r="BZ384" s="146"/>
      <c r="CA384" s="146"/>
      <c r="CB384" s="146"/>
      <c r="CC384" s="146"/>
      <c r="CD384" s="146"/>
      <c r="CE384" s="146"/>
      <c r="CF384" s="146"/>
      <c r="CG384" s="146"/>
      <c r="CH384" s="146"/>
      <c r="CI384" s="146"/>
      <c r="CJ384" s="146"/>
      <c r="CK384" s="146"/>
      <c r="CL384" s="146"/>
      <c r="CM384" s="146"/>
      <c r="CN384" s="146"/>
      <c r="CO384" s="146"/>
      <c r="CP384" s="146"/>
      <c r="CQ384" s="146"/>
      <c r="CR384" s="146"/>
      <c r="CS384" s="146"/>
      <c r="CT384" s="146"/>
      <c r="CU384" s="146"/>
      <c r="CV384" s="146"/>
    </row>
    <row r="385" spans="1:100" s="85" customFormat="1" ht="17.100000000000001" customHeight="1" x14ac:dyDescent="0.2">
      <c r="A385" s="146"/>
      <c r="B385" s="146"/>
      <c r="C385" s="146"/>
      <c r="D385" s="146"/>
      <c r="E385" s="146"/>
      <c r="F385" s="146"/>
      <c r="G385" s="146"/>
      <c r="H385" s="93"/>
      <c r="I385" s="105"/>
      <c r="J385" s="148"/>
      <c r="K385" s="146"/>
      <c r="L385" s="149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  <c r="BU385" s="146"/>
      <c r="BV385" s="146"/>
      <c r="BW385" s="146"/>
      <c r="BX385" s="146"/>
      <c r="BY385" s="146"/>
      <c r="BZ385" s="146"/>
      <c r="CA385" s="146"/>
      <c r="CB385" s="146"/>
      <c r="CC385" s="146"/>
      <c r="CD385" s="146"/>
      <c r="CE385" s="146"/>
      <c r="CF385" s="146"/>
      <c r="CG385" s="146"/>
      <c r="CH385" s="146"/>
      <c r="CI385" s="146"/>
      <c r="CJ385" s="146"/>
      <c r="CK385" s="146"/>
      <c r="CL385" s="146"/>
      <c r="CM385" s="146"/>
      <c r="CN385" s="146"/>
      <c r="CO385" s="146"/>
      <c r="CP385" s="146"/>
      <c r="CQ385" s="146"/>
      <c r="CR385" s="146"/>
      <c r="CS385" s="146"/>
      <c r="CT385" s="146"/>
      <c r="CU385" s="146"/>
      <c r="CV385" s="146"/>
    </row>
    <row r="386" spans="1:100" s="85" customFormat="1" ht="17.100000000000001" customHeight="1" x14ac:dyDescent="0.2">
      <c r="A386" s="146"/>
      <c r="B386" s="146"/>
      <c r="C386" s="146"/>
      <c r="D386" s="146"/>
      <c r="E386" s="146"/>
      <c r="F386" s="146"/>
      <c r="G386" s="146"/>
      <c r="H386" s="93"/>
      <c r="I386" s="105"/>
      <c r="J386" s="148"/>
      <c r="K386" s="146"/>
      <c r="L386" s="149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  <c r="BU386" s="146"/>
      <c r="BV386" s="146"/>
      <c r="BW386" s="146"/>
      <c r="BX386" s="146"/>
      <c r="BY386" s="146"/>
      <c r="BZ386" s="146"/>
      <c r="CA386" s="146"/>
      <c r="CB386" s="146"/>
      <c r="CC386" s="146"/>
      <c r="CD386" s="146"/>
      <c r="CE386" s="146"/>
      <c r="CF386" s="146"/>
      <c r="CG386" s="146"/>
      <c r="CH386" s="146"/>
      <c r="CI386" s="146"/>
      <c r="CJ386" s="146"/>
      <c r="CK386" s="146"/>
      <c r="CL386" s="146"/>
      <c r="CM386" s="146"/>
      <c r="CN386" s="146"/>
      <c r="CO386" s="146"/>
      <c r="CP386" s="146"/>
      <c r="CQ386" s="146"/>
      <c r="CR386" s="146"/>
      <c r="CS386" s="146"/>
      <c r="CT386" s="146"/>
      <c r="CU386" s="146"/>
      <c r="CV386" s="146"/>
    </row>
    <row r="387" spans="1:100" s="85" customFormat="1" ht="17.100000000000001" customHeight="1" x14ac:dyDescent="0.2">
      <c r="A387" s="146"/>
      <c r="B387" s="146"/>
      <c r="C387" s="146"/>
      <c r="D387" s="146"/>
      <c r="E387" s="146"/>
      <c r="F387" s="146"/>
      <c r="G387" s="146"/>
      <c r="H387" s="93"/>
      <c r="I387" s="105"/>
      <c r="J387" s="148"/>
      <c r="K387" s="146"/>
      <c r="L387" s="149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  <c r="BU387" s="146"/>
      <c r="BV387" s="146"/>
      <c r="BW387" s="146"/>
      <c r="BX387" s="146"/>
      <c r="BY387" s="146"/>
      <c r="BZ387" s="146"/>
      <c r="CA387" s="146"/>
      <c r="CB387" s="146"/>
      <c r="CC387" s="146"/>
      <c r="CD387" s="146"/>
      <c r="CE387" s="146"/>
      <c r="CF387" s="146"/>
      <c r="CG387" s="146"/>
      <c r="CH387" s="146"/>
      <c r="CI387" s="146"/>
      <c r="CJ387" s="146"/>
      <c r="CK387" s="146"/>
      <c r="CL387" s="146"/>
      <c r="CM387" s="146"/>
      <c r="CN387" s="146"/>
      <c r="CO387" s="146"/>
      <c r="CP387" s="146"/>
      <c r="CQ387" s="146"/>
      <c r="CR387" s="146"/>
      <c r="CS387" s="146"/>
      <c r="CT387" s="146"/>
      <c r="CU387" s="146"/>
      <c r="CV387" s="146"/>
    </row>
    <row r="388" spans="1:100" s="85" customFormat="1" ht="17.100000000000001" customHeight="1" x14ac:dyDescent="0.2">
      <c r="A388" s="146"/>
      <c r="B388" s="146"/>
      <c r="C388" s="146"/>
      <c r="D388" s="146"/>
      <c r="E388" s="146"/>
      <c r="F388" s="146"/>
      <c r="G388" s="146"/>
      <c r="H388" s="93"/>
      <c r="I388" s="105"/>
      <c r="J388" s="148"/>
      <c r="K388" s="146"/>
      <c r="L388" s="149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6"/>
      <c r="CD388" s="146"/>
      <c r="CE388" s="146"/>
      <c r="CF388" s="146"/>
      <c r="CG388" s="146"/>
      <c r="CH388" s="146"/>
      <c r="CI388" s="146"/>
      <c r="CJ388" s="146"/>
      <c r="CK388" s="146"/>
      <c r="CL388" s="146"/>
      <c r="CM388" s="146"/>
      <c r="CN388" s="146"/>
      <c r="CO388" s="146"/>
      <c r="CP388" s="146"/>
      <c r="CQ388" s="146"/>
      <c r="CR388" s="146"/>
      <c r="CS388" s="146"/>
      <c r="CT388" s="146"/>
      <c r="CU388" s="146"/>
      <c r="CV388" s="146"/>
    </row>
    <row r="389" spans="1:100" s="85" customFormat="1" ht="17.100000000000001" customHeight="1" x14ac:dyDescent="0.2">
      <c r="A389" s="146"/>
      <c r="B389" s="146"/>
      <c r="C389" s="146"/>
      <c r="D389" s="146"/>
      <c r="E389" s="146"/>
      <c r="F389" s="146"/>
      <c r="G389" s="146"/>
      <c r="H389" s="93"/>
      <c r="I389" s="105"/>
      <c r="J389" s="148"/>
      <c r="K389" s="146"/>
      <c r="L389" s="149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  <c r="BU389" s="146"/>
      <c r="BV389" s="146"/>
      <c r="BW389" s="146"/>
      <c r="BX389" s="146"/>
      <c r="BY389" s="146"/>
      <c r="BZ389" s="146"/>
      <c r="CA389" s="146"/>
      <c r="CB389" s="146"/>
      <c r="CC389" s="146"/>
      <c r="CD389" s="146"/>
      <c r="CE389" s="146"/>
      <c r="CF389" s="146"/>
      <c r="CG389" s="146"/>
      <c r="CH389" s="146"/>
      <c r="CI389" s="146"/>
      <c r="CJ389" s="146"/>
      <c r="CK389" s="146"/>
      <c r="CL389" s="146"/>
      <c r="CM389" s="146"/>
      <c r="CN389" s="146"/>
      <c r="CO389" s="146"/>
      <c r="CP389" s="146"/>
      <c r="CQ389" s="146"/>
      <c r="CR389" s="146"/>
      <c r="CS389" s="146"/>
      <c r="CT389" s="146"/>
      <c r="CU389" s="146"/>
      <c r="CV389" s="146"/>
    </row>
    <row r="390" spans="1:100" s="85" customFormat="1" ht="17.100000000000001" customHeight="1" x14ac:dyDescent="0.2">
      <c r="A390" s="146"/>
      <c r="B390" s="146"/>
      <c r="C390" s="146"/>
      <c r="D390" s="146"/>
      <c r="E390" s="146"/>
      <c r="F390" s="146"/>
      <c r="G390" s="146"/>
      <c r="H390" s="93"/>
      <c r="I390" s="105"/>
      <c r="J390" s="148"/>
      <c r="K390" s="146"/>
      <c r="L390" s="149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  <c r="BU390" s="146"/>
      <c r="BV390" s="146"/>
      <c r="BW390" s="146"/>
      <c r="BX390" s="146"/>
      <c r="BY390" s="146"/>
      <c r="BZ390" s="146"/>
      <c r="CA390" s="146"/>
      <c r="CB390" s="146"/>
      <c r="CC390" s="146"/>
      <c r="CD390" s="146"/>
      <c r="CE390" s="146"/>
      <c r="CF390" s="146"/>
      <c r="CG390" s="146"/>
      <c r="CH390" s="146"/>
      <c r="CI390" s="146"/>
      <c r="CJ390" s="146"/>
      <c r="CK390" s="146"/>
      <c r="CL390" s="146"/>
      <c r="CM390" s="146"/>
      <c r="CN390" s="146"/>
      <c r="CO390" s="146"/>
      <c r="CP390" s="146"/>
      <c r="CQ390" s="146"/>
      <c r="CR390" s="146"/>
      <c r="CS390" s="146"/>
      <c r="CT390" s="146"/>
      <c r="CU390" s="146"/>
      <c r="CV390" s="146"/>
    </row>
    <row r="391" spans="1:100" s="85" customFormat="1" ht="17.100000000000001" customHeight="1" x14ac:dyDescent="0.2">
      <c r="A391" s="146"/>
      <c r="B391" s="146"/>
      <c r="C391" s="146"/>
      <c r="D391" s="146"/>
      <c r="E391" s="146"/>
      <c r="F391" s="146"/>
      <c r="G391" s="146"/>
      <c r="H391" s="93"/>
      <c r="I391" s="105"/>
      <c r="J391" s="148"/>
      <c r="K391" s="146"/>
      <c r="L391" s="149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  <c r="BU391" s="146"/>
      <c r="BV391" s="146"/>
      <c r="BW391" s="146"/>
      <c r="BX391" s="146"/>
      <c r="BY391" s="146"/>
      <c r="BZ391" s="146"/>
      <c r="CA391" s="146"/>
      <c r="CB391" s="146"/>
      <c r="CC391" s="146"/>
      <c r="CD391" s="146"/>
      <c r="CE391" s="146"/>
      <c r="CF391" s="146"/>
      <c r="CG391" s="146"/>
      <c r="CH391" s="146"/>
      <c r="CI391" s="146"/>
      <c r="CJ391" s="146"/>
      <c r="CK391" s="146"/>
      <c r="CL391" s="146"/>
      <c r="CM391" s="146"/>
      <c r="CN391" s="146"/>
      <c r="CO391" s="146"/>
      <c r="CP391" s="146"/>
      <c r="CQ391" s="146"/>
      <c r="CR391" s="146"/>
      <c r="CS391" s="146"/>
      <c r="CT391" s="146"/>
      <c r="CU391" s="146"/>
      <c r="CV391" s="146"/>
    </row>
    <row r="392" spans="1:100" s="85" customFormat="1" ht="17.100000000000001" customHeight="1" x14ac:dyDescent="0.2">
      <c r="A392" s="146"/>
      <c r="B392" s="146"/>
      <c r="C392" s="146"/>
      <c r="D392" s="146"/>
      <c r="E392" s="146"/>
      <c r="F392" s="146"/>
      <c r="G392" s="146"/>
      <c r="H392" s="93"/>
      <c r="I392" s="105"/>
      <c r="J392" s="148"/>
      <c r="K392" s="146"/>
      <c r="L392" s="149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  <c r="BU392" s="146"/>
      <c r="BV392" s="146"/>
      <c r="BW392" s="146"/>
      <c r="BX392" s="146"/>
      <c r="BY392" s="146"/>
      <c r="BZ392" s="146"/>
      <c r="CA392" s="146"/>
      <c r="CB392" s="146"/>
      <c r="CC392" s="146"/>
      <c r="CD392" s="146"/>
      <c r="CE392" s="146"/>
      <c r="CF392" s="146"/>
      <c r="CG392" s="146"/>
      <c r="CH392" s="146"/>
      <c r="CI392" s="146"/>
      <c r="CJ392" s="146"/>
      <c r="CK392" s="146"/>
      <c r="CL392" s="146"/>
      <c r="CM392" s="146"/>
      <c r="CN392" s="146"/>
      <c r="CO392" s="146"/>
      <c r="CP392" s="146"/>
      <c r="CQ392" s="146"/>
      <c r="CR392" s="146"/>
      <c r="CS392" s="146"/>
      <c r="CT392" s="146"/>
      <c r="CU392" s="146"/>
      <c r="CV392" s="146"/>
    </row>
    <row r="393" spans="1:100" s="85" customFormat="1" ht="17.100000000000001" customHeight="1" x14ac:dyDescent="0.2">
      <c r="A393" s="146"/>
      <c r="B393" s="146"/>
      <c r="C393" s="146"/>
      <c r="D393" s="146"/>
      <c r="E393" s="146"/>
      <c r="F393" s="146"/>
      <c r="G393" s="146"/>
      <c r="H393" s="93"/>
      <c r="I393" s="105"/>
      <c r="J393" s="148"/>
      <c r="K393" s="146"/>
      <c r="L393" s="149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  <c r="BU393" s="146"/>
      <c r="BV393" s="146"/>
      <c r="BW393" s="146"/>
      <c r="BX393" s="146"/>
      <c r="BY393" s="146"/>
      <c r="BZ393" s="146"/>
      <c r="CA393" s="146"/>
      <c r="CB393" s="146"/>
      <c r="CC393" s="146"/>
      <c r="CD393" s="146"/>
      <c r="CE393" s="146"/>
      <c r="CF393" s="146"/>
      <c r="CG393" s="146"/>
      <c r="CH393" s="146"/>
      <c r="CI393" s="146"/>
      <c r="CJ393" s="146"/>
      <c r="CK393" s="146"/>
      <c r="CL393" s="146"/>
      <c r="CM393" s="146"/>
      <c r="CN393" s="146"/>
      <c r="CO393" s="146"/>
      <c r="CP393" s="146"/>
      <c r="CQ393" s="146"/>
      <c r="CR393" s="146"/>
      <c r="CS393" s="146"/>
      <c r="CT393" s="146"/>
      <c r="CU393" s="146"/>
      <c r="CV393" s="146"/>
    </row>
    <row r="394" spans="1:100" s="85" customFormat="1" ht="17.100000000000001" customHeight="1" x14ac:dyDescent="0.2">
      <c r="A394" s="146"/>
      <c r="B394" s="146"/>
      <c r="C394" s="146"/>
      <c r="D394" s="146"/>
      <c r="E394" s="146"/>
      <c r="F394" s="146"/>
      <c r="G394" s="146"/>
      <c r="H394" s="93"/>
      <c r="I394" s="105"/>
      <c r="J394" s="148"/>
      <c r="K394" s="146"/>
      <c r="L394" s="149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  <c r="BU394" s="146"/>
      <c r="BV394" s="146"/>
      <c r="BW394" s="146"/>
      <c r="BX394" s="146"/>
      <c r="BY394" s="146"/>
      <c r="BZ394" s="146"/>
      <c r="CA394" s="146"/>
      <c r="CB394" s="146"/>
      <c r="CC394" s="146"/>
      <c r="CD394" s="146"/>
      <c r="CE394" s="146"/>
      <c r="CF394" s="146"/>
      <c r="CG394" s="146"/>
      <c r="CH394" s="146"/>
      <c r="CI394" s="146"/>
      <c r="CJ394" s="146"/>
      <c r="CK394" s="146"/>
      <c r="CL394" s="146"/>
      <c r="CM394" s="146"/>
      <c r="CN394" s="146"/>
      <c r="CO394" s="146"/>
      <c r="CP394" s="146"/>
      <c r="CQ394" s="146"/>
      <c r="CR394" s="146"/>
      <c r="CS394" s="146"/>
      <c r="CT394" s="146"/>
      <c r="CU394" s="146"/>
      <c r="CV394" s="146"/>
    </row>
    <row r="395" spans="1:100" s="85" customFormat="1" ht="17.100000000000001" customHeight="1" x14ac:dyDescent="0.2">
      <c r="A395" s="146"/>
      <c r="B395" s="146"/>
      <c r="C395" s="146"/>
      <c r="D395" s="146"/>
      <c r="E395" s="146"/>
      <c r="F395" s="146"/>
      <c r="G395" s="146"/>
      <c r="H395" s="93"/>
      <c r="I395" s="105"/>
      <c r="J395" s="148"/>
      <c r="K395" s="146"/>
      <c r="L395" s="149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  <c r="BU395" s="146"/>
      <c r="BV395" s="146"/>
      <c r="BW395" s="146"/>
      <c r="BX395" s="146"/>
      <c r="BY395" s="146"/>
      <c r="BZ395" s="146"/>
      <c r="CA395" s="146"/>
      <c r="CB395" s="146"/>
      <c r="CC395" s="146"/>
      <c r="CD395" s="146"/>
      <c r="CE395" s="146"/>
      <c r="CF395" s="146"/>
      <c r="CG395" s="146"/>
      <c r="CH395" s="146"/>
      <c r="CI395" s="146"/>
      <c r="CJ395" s="146"/>
      <c r="CK395" s="146"/>
      <c r="CL395" s="146"/>
      <c r="CM395" s="146"/>
      <c r="CN395" s="146"/>
      <c r="CO395" s="146"/>
      <c r="CP395" s="146"/>
      <c r="CQ395" s="146"/>
      <c r="CR395" s="146"/>
      <c r="CS395" s="146"/>
      <c r="CT395" s="146"/>
      <c r="CU395" s="146"/>
      <c r="CV395" s="146"/>
    </row>
    <row r="396" spans="1:100" s="85" customFormat="1" ht="17.100000000000001" customHeight="1" x14ac:dyDescent="0.2">
      <c r="A396" s="146"/>
      <c r="B396" s="146"/>
      <c r="C396" s="146"/>
      <c r="D396" s="146"/>
      <c r="E396" s="146"/>
      <c r="F396" s="146"/>
      <c r="G396" s="146"/>
      <c r="H396" s="93"/>
      <c r="I396" s="105"/>
      <c r="J396" s="148"/>
      <c r="K396" s="146"/>
      <c r="L396" s="149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  <c r="BU396" s="146"/>
      <c r="BV396" s="146"/>
      <c r="BW396" s="146"/>
      <c r="BX396" s="146"/>
      <c r="BY396" s="146"/>
      <c r="BZ396" s="146"/>
      <c r="CA396" s="146"/>
      <c r="CB396" s="146"/>
      <c r="CC396" s="146"/>
      <c r="CD396" s="146"/>
      <c r="CE396" s="146"/>
      <c r="CF396" s="146"/>
      <c r="CG396" s="146"/>
      <c r="CH396" s="146"/>
      <c r="CI396" s="146"/>
      <c r="CJ396" s="146"/>
      <c r="CK396" s="146"/>
      <c r="CL396" s="146"/>
      <c r="CM396" s="146"/>
      <c r="CN396" s="146"/>
      <c r="CO396" s="146"/>
      <c r="CP396" s="146"/>
      <c r="CQ396" s="146"/>
      <c r="CR396" s="146"/>
      <c r="CS396" s="146"/>
      <c r="CT396" s="146"/>
      <c r="CU396" s="146"/>
      <c r="CV396" s="146"/>
    </row>
    <row r="397" spans="1:100" s="85" customFormat="1" ht="17.100000000000001" customHeight="1" x14ac:dyDescent="0.2">
      <c r="A397" s="146"/>
      <c r="B397" s="146"/>
      <c r="C397" s="146"/>
      <c r="D397" s="146"/>
      <c r="E397" s="146"/>
      <c r="F397" s="146"/>
      <c r="G397" s="146"/>
      <c r="H397" s="93"/>
      <c r="I397" s="105"/>
      <c r="J397" s="148"/>
      <c r="K397" s="146"/>
      <c r="L397" s="149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  <c r="BV397" s="146"/>
      <c r="BW397" s="146"/>
      <c r="BX397" s="146"/>
      <c r="BY397" s="146"/>
      <c r="BZ397" s="146"/>
      <c r="CA397" s="146"/>
      <c r="CB397" s="146"/>
      <c r="CC397" s="146"/>
      <c r="CD397" s="146"/>
      <c r="CE397" s="146"/>
      <c r="CF397" s="146"/>
      <c r="CG397" s="146"/>
      <c r="CH397" s="146"/>
      <c r="CI397" s="146"/>
      <c r="CJ397" s="146"/>
      <c r="CK397" s="146"/>
      <c r="CL397" s="146"/>
      <c r="CM397" s="146"/>
      <c r="CN397" s="146"/>
      <c r="CO397" s="146"/>
      <c r="CP397" s="146"/>
      <c r="CQ397" s="146"/>
      <c r="CR397" s="146"/>
      <c r="CS397" s="146"/>
      <c r="CT397" s="146"/>
      <c r="CU397" s="146"/>
      <c r="CV397" s="146"/>
    </row>
    <row r="398" spans="1:100" s="85" customFormat="1" ht="17.100000000000001" customHeight="1" x14ac:dyDescent="0.2">
      <c r="A398" s="146"/>
      <c r="B398" s="146"/>
      <c r="C398" s="146"/>
      <c r="D398" s="146"/>
      <c r="E398" s="146"/>
      <c r="F398" s="146"/>
      <c r="G398" s="146"/>
      <c r="H398" s="93"/>
      <c r="I398" s="105"/>
      <c r="J398" s="148"/>
      <c r="K398" s="146"/>
      <c r="L398" s="149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</row>
    <row r="399" spans="1:100" s="85" customFormat="1" ht="17.100000000000001" customHeight="1" x14ac:dyDescent="0.2">
      <c r="A399" s="146"/>
      <c r="B399" s="146"/>
      <c r="C399" s="146"/>
      <c r="D399" s="146"/>
      <c r="E399" s="146"/>
      <c r="F399" s="146"/>
      <c r="G399" s="146"/>
      <c r="H399" s="93"/>
      <c r="I399" s="105"/>
      <c r="J399" s="148"/>
      <c r="K399" s="146"/>
      <c r="L399" s="149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  <c r="BU399" s="146"/>
      <c r="BV399" s="146"/>
      <c r="BW399" s="146"/>
      <c r="BX399" s="146"/>
      <c r="BY399" s="146"/>
      <c r="BZ399" s="146"/>
      <c r="CA399" s="146"/>
      <c r="CB399" s="146"/>
      <c r="CC399" s="146"/>
      <c r="CD399" s="146"/>
      <c r="CE399" s="146"/>
      <c r="CF399" s="146"/>
      <c r="CG399" s="146"/>
      <c r="CH399" s="146"/>
      <c r="CI399" s="146"/>
      <c r="CJ399" s="146"/>
      <c r="CK399" s="146"/>
      <c r="CL399" s="146"/>
      <c r="CM399" s="146"/>
      <c r="CN399" s="146"/>
      <c r="CO399" s="146"/>
      <c r="CP399" s="146"/>
      <c r="CQ399" s="146"/>
      <c r="CR399" s="146"/>
      <c r="CS399" s="146"/>
      <c r="CT399" s="146"/>
      <c r="CU399" s="146"/>
      <c r="CV399" s="146"/>
    </row>
    <row r="400" spans="1:100" s="85" customFormat="1" ht="17.100000000000001" customHeight="1" x14ac:dyDescent="0.2">
      <c r="A400" s="146"/>
      <c r="B400" s="146"/>
      <c r="C400" s="146"/>
      <c r="D400" s="146"/>
      <c r="E400" s="146"/>
      <c r="F400" s="146"/>
      <c r="G400" s="146"/>
      <c r="H400" s="93"/>
      <c r="I400" s="105"/>
      <c r="J400" s="148"/>
      <c r="K400" s="146"/>
      <c r="L400" s="149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  <c r="BU400" s="146"/>
      <c r="BV400" s="146"/>
      <c r="BW400" s="146"/>
      <c r="BX400" s="146"/>
      <c r="BY400" s="146"/>
      <c r="BZ400" s="146"/>
      <c r="CA400" s="146"/>
      <c r="CB400" s="146"/>
      <c r="CC400" s="146"/>
      <c r="CD400" s="146"/>
      <c r="CE400" s="146"/>
      <c r="CF400" s="146"/>
      <c r="CG400" s="146"/>
      <c r="CH400" s="146"/>
      <c r="CI400" s="146"/>
      <c r="CJ400" s="146"/>
      <c r="CK400" s="146"/>
      <c r="CL400" s="146"/>
      <c r="CM400" s="146"/>
      <c r="CN400" s="146"/>
      <c r="CO400" s="146"/>
      <c r="CP400" s="146"/>
      <c r="CQ400" s="146"/>
      <c r="CR400" s="146"/>
      <c r="CS400" s="146"/>
      <c r="CT400" s="146"/>
      <c r="CU400" s="146"/>
      <c r="CV400" s="146"/>
    </row>
    <row r="401" spans="1:100" s="85" customFormat="1" ht="17.100000000000001" customHeight="1" x14ac:dyDescent="0.2">
      <c r="A401" s="146"/>
      <c r="B401" s="146"/>
      <c r="C401" s="146"/>
      <c r="D401" s="146"/>
      <c r="E401" s="146"/>
      <c r="F401" s="146"/>
      <c r="G401" s="146"/>
      <c r="H401" s="93"/>
      <c r="I401" s="105"/>
      <c r="J401" s="148"/>
      <c r="K401" s="146"/>
      <c r="L401" s="149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  <c r="BU401" s="146"/>
      <c r="BV401" s="146"/>
      <c r="BW401" s="146"/>
      <c r="BX401" s="146"/>
      <c r="BY401" s="146"/>
      <c r="BZ401" s="146"/>
      <c r="CA401" s="146"/>
      <c r="CB401" s="146"/>
      <c r="CC401" s="146"/>
      <c r="CD401" s="146"/>
      <c r="CE401" s="146"/>
      <c r="CF401" s="146"/>
      <c r="CG401" s="146"/>
      <c r="CH401" s="146"/>
      <c r="CI401" s="146"/>
      <c r="CJ401" s="146"/>
      <c r="CK401" s="146"/>
      <c r="CL401" s="146"/>
      <c r="CM401" s="146"/>
      <c r="CN401" s="146"/>
      <c r="CO401" s="146"/>
      <c r="CP401" s="146"/>
      <c r="CQ401" s="146"/>
      <c r="CR401" s="146"/>
      <c r="CS401" s="146"/>
      <c r="CT401" s="146"/>
      <c r="CU401" s="146"/>
      <c r="CV401" s="146"/>
    </row>
    <row r="402" spans="1:100" s="85" customFormat="1" ht="17.100000000000001" customHeight="1" x14ac:dyDescent="0.2">
      <c r="A402" s="146"/>
      <c r="B402" s="146"/>
      <c r="C402" s="146"/>
      <c r="D402" s="146"/>
      <c r="E402" s="146"/>
      <c r="F402" s="146"/>
      <c r="G402" s="146"/>
      <c r="H402" s="93"/>
      <c r="I402" s="105"/>
      <c r="J402" s="148"/>
      <c r="K402" s="146"/>
      <c r="L402" s="149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  <c r="BU402" s="146"/>
      <c r="BV402" s="146"/>
      <c r="BW402" s="146"/>
      <c r="BX402" s="146"/>
      <c r="BY402" s="146"/>
      <c r="BZ402" s="146"/>
      <c r="CA402" s="146"/>
      <c r="CB402" s="146"/>
      <c r="CC402" s="146"/>
      <c r="CD402" s="146"/>
      <c r="CE402" s="146"/>
      <c r="CF402" s="146"/>
      <c r="CG402" s="146"/>
      <c r="CH402" s="146"/>
      <c r="CI402" s="146"/>
      <c r="CJ402" s="146"/>
      <c r="CK402" s="146"/>
      <c r="CL402" s="146"/>
      <c r="CM402" s="146"/>
      <c r="CN402" s="146"/>
      <c r="CO402" s="146"/>
      <c r="CP402" s="146"/>
      <c r="CQ402" s="146"/>
      <c r="CR402" s="146"/>
      <c r="CS402" s="146"/>
      <c r="CT402" s="146"/>
      <c r="CU402" s="146"/>
      <c r="CV402" s="146"/>
    </row>
    <row r="403" spans="1:100" s="85" customFormat="1" ht="17.100000000000001" customHeight="1" x14ac:dyDescent="0.2">
      <c r="A403" s="146"/>
      <c r="B403" s="146"/>
      <c r="C403" s="146"/>
      <c r="D403" s="146"/>
      <c r="E403" s="146"/>
      <c r="F403" s="146"/>
      <c r="G403" s="146"/>
      <c r="H403" s="93"/>
      <c r="I403" s="105"/>
      <c r="J403" s="148"/>
      <c r="K403" s="146"/>
      <c r="L403" s="149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  <c r="BU403" s="146"/>
      <c r="BV403" s="146"/>
      <c r="BW403" s="146"/>
      <c r="BX403" s="146"/>
      <c r="BY403" s="146"/>
      <c r="BZ403" s="146"/>
      <c r="CA403" s="146"/>
      <c r="CB403" s="146"/>
      <c r="CC403" s="146"/>
      <c r="CD403" s="146"/>
      <c r="CE403" s="146"/>
      <c r="CF403" s="146"/>
      <c r="CG403" s="146"/>
      <c r="CH403" s="146"/>
      <c r="CI403" s="146"/>
      <c r="CJ403" s="146"/>
      <c r="CK403" s="146"/>
      <c r="CL403" s="146"/>
      <c r="CM403" s="146"/>
      <c r="CN403" s="146"/>
      <c r="CO403" s="146"/>
      <c r="CP403" s="146"/>
      <c r="CQ403" s="146"/>
      <c r="CR403" s="146"/>
      <c r="CS403" s="146"/>
      <c r="CT403" s="146"/>
      <c r="CU403" s="146"/>
      <c r="CV403" s="146"/>
    </row>
    <row r="404" spans="1:100" s="85" customFormat="1" ht="17.100000000000001" customHeight="1" x14ac:dyDescent="0.2">
      <c r="A404" s="146"/>
      <c r="B404" s="146"/>
      <c r="C404" s="146"/>
      <c r="D404" s="146"/>
      <c r="E404" s="146"/>
      <c r="F404" s="146"/>
      <c r="G404" s="146"/>
      <c r="H404" s="93"/>
      <c r="I404" s="105"/>
      <c r="J404" s="148"/>
      <c r="K404" s="146"/>
      <c r="L404" s="149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  <c r="BU404" s="146"/>
      <c r="BV404" s="146"/>
      <c r="BW404" s="146"/>
      <c r="BX404" s="146"/>
      <c r="BY404" s="146"/>
      <c r="BZ404" s="146"/>
      <c r="CA404" s="146"/>
      <c r="CB404" s="146"/>
      <c r="CC404" s="146"/>
      <c r="CD404" s="146"/>
      <c r="CE404" s="146"/>
      <c r="CF404" s="146"/>
      <c r="CG404" s="146"/>
      <c r="CH404" s="146"/>
      <c r="CI404" s="146"/>
      <c r="CJ404" s="146"/>
      <c r="CK404" s="146"/>
      <c r="CL404" s="146"/>
      <c r="CM404" s="146"/>
      <c r="CN404" s="146"/>
      <c r="CO404" s="146"/>
      <c r="CP404" s="146"/>
      <c r="CQ404" s="146"/>
      <c r="CR404" s="146"/>
      <c r="CS404" s="146"/>
      <c r="CT404" s="146"/>
      <c r="CU404" s="146"/>
      <c r="CV404" s="146"/>
    </row>
    <row r="405" spans="1:100" s="85" customFormat="1" ht="17.100000000000001" customHeight="1" x14ac:dyDescent="0.2">
      <c r="A405" s="146"/>
      <c r="B405" s="146"/>
      <c r="C405" s="146"/>
      <c r="D405" s="146"/>
      <c r="E405" s="146"/>
      <c r="F405" s="146"/>
      <c r="G405" s="146"/>
      <c r="H405" s="93"/>
      <c r="I405" s="105"/>
      <c r="J405" s="148"/>
      <c r="K405" s="146"/>
      <c r="L405" s="149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  <c r="BU405" s="146"/>
      <c r="BV405" s="146"/>
      <c r="BW405" s="146"/>
      <c r="BX405" s="146"/>
      <c r="BY405" s="146"/>
      <c r="BZ405" s="146"/>
      <c r="CA405" s="146"/>
      <c r="CB405" s="146"/>
      <c r="CC405" s="146"/>
      <c r="CD405" s="146"/>
      <c r="CE405" s="146"/>
      <c r="CF405" s="146"/>
      <c r="CG405" s="146"/>
      <c r="CH405" s="146"/>
      <c r="CI405" s="146"/>
      <c r="CJ405" s="146"/>
      <c r="CK405" s="146"/>
      <c r="CL405" s="146"/>
      <c r="CM405" s="146"/>
      <c r="CN405" s="146"/>
      <c r="CO405" s="146"/>
      <c r="CP405" s="146"/>
      <c r="CQ405" s="146"/>
      <c r="CR405" s="146"/>
      <c r="CS405" s="146"/>
      <c r="CT405" s="146"/>
      <c r="CU405" s="146"/>
      <c r="CV405" s="146"/>
    </row>
    <row r="406" spans="1:100" s="85" customFormat="1" ht="17.100000000000001" customHeight="1" x14ac:dyDescent="0.2">
      <c r="A406" s="146"/>
      <c r="B406" s="146"/>
      <c r="C406" s="146"/>
      <c r="D406" s="146"/>
      <c r="E406" s="146"/>
      <c r="F406" s="146"/>
      <c r="G406" s="146"/>
      <c r="H406" s="93"/>
      <c r="I406" s="105"/>
      <c r="J406" s="148"/>
      <c r="K406" s="146"/>
      <c r="L406" s="149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  <c r="BU406" s="146"/>
      <c r="BV406" s="146"/>
      <c r="BW406" s="146"/>
      <c r="BX406" s="146"/>
      <c r="BY406" s="146"/>
      <c r="BZ406" s="146"/>
      <c r="CA406" s="146"/>
      <c r="CB406" s="146"/>
      <c r="CC406" s="146"/>
      <c r="CD406" s="146"/>
      <c r="CE406" s="146"/>
      <c r="CF406" s="146"/>
      <c r="CG406" s="146"/>
      <c r="CH406" s="146"/>
      <c r="CI406" s="146"/>
      <c r="CJ406" s="146"/>
      <c r="CK406" s="146"/>
      <c r="CL406" s="146"/>
      <c r="CM406" s="146"/>
      <c r="CN406" s="146"/>
      <c r="CO406" s="146"/>
      <c r="CP406" s="146"/>
      <c r="CQ406" s="146"/>
      <c r="CR406" s="146"/>
      <c r="CS406" s="146"/>
      <c r="CT406" s="146"/>
      <c r="CU406" s="146"/>
      <c r="CV406" s="146"/>
    </row>
    <row r="407" spans="1:100" s="85" customFormat="1" ht="17.100000000000001" customHeight="1" x14ac:dyDescent="0.2">
      <c r="A407" s="146"/>
      <c r="B407" s="146"/>
      <c r="C407" s="146"/>
      <c r="D407" s="146"/>
      <c r="E407" s="146"/>
      <c r="F407" s="146"/>
      <c r="G407" s="146"/>
      <c r="H407" s="93"/>
      <c r="I407" s="105"/>
      <c r="J407" s="148"/>
      <c r="K407" s="146"/>
      <c r="L407" s="149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  <c r="BU407" s="146"/>
      <c r="BV407" s="146"/>
      <c r="BW407" s="146"/>
      <c r="BX407" s="146"/>
      <c r="BY407" s="146"/>
      <c r="BZ407" s="146"/>
      <c r="CA407" s="146"/>
      <c r="CB407" s="146"/>
      <c r="CC407" s="146"/>
      <c r="CD407" s="146"/>
      <c r="CE407" s="146"/>
      <c r="CF407" s="146"/>
      <c r="CG407" s="146"/>
      <c r="CH407" s="146"/>
      <c r="CI407" s="146"/>
      <c r="CJ407" s="146"/>
      <c r="CK407" s="146"/>
      <c r="CL407" s="146"/>
      <c r="CM407" s="146"/>
      <c r="CN407" s="146"/>
      <c r="CO407" s="146"/>
      <c r="CP407" s="146"/>
      <c r="CQ407" s="146"/>
      <c r="CR407" s="146"/>
      <c r="CS407" s="146"/>
      <c r="CT407" s="146"/>
      <c r="CU407" s="146"/>
      <c r="CV407" s="146"/>
    </row>
    <row r="408" spans="1:100" s="85" customFormat="1" ht="17.100000000000001" customHeight="1" x14ac:dyDescent="0.2">
      <c r="A408" s="146"/>
      <c r="B408" s="146"/>
      <c r="C408" s="146"/>
      <c r="D408" s="146"/>
      <c r="E408" s="146"/>
      <c r="F408" s="146"/>
      <c r="G408" s="146"/>
      <c r="H408" s="93"/>
      <c r="I408" s="105"/>
      <c r="J408" s="148"/>
      <c r="K408" s="146"/>
      <c r="L408" s="149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  <c r="BU408" s="146"/>
      <c r="BV408" s="146"/>
      <c r="BW408" s="146"/>
      <c r="BX408" s="146"/>
      <c r="BY408" s="146"/>
      <c r="BZ408" s="146"/>
      <c r="CA408" s="146"/>
      <c r="CB408" s="146"/>
      <c r="CC408" s="146"/>
      <c r="CD408" s="146"/>
      <c r="CE408" s="146"/>
      <c r="CF408" s="146"/>
      <c r="CG408" s="146"/>
      <c r="CH408" s="146"/>
      <c r="CI408" s="146"/>
      <c r="CJ408" s="146"/>
      <c r="CK408" s="146"/>
      <c r="CL408" s="146"/>
      <c r="CM408" s="146"/>
      <c r="CN408" s="146"/>
      <c r="CO408" s="146"/>
      <c r="CP408" s="146"/>
      <c r="CQ408" s="146"/>
      <c r="CR408" s="146"/>
      <c r="CS408" s="146"/>
      <c r="CT408" s="146"/>
      <c r="CU408" s="146"/>
      <c r="CV408" s="146"/>
    </row>
    <row r="409" spans="1:100" s="85" customFormat="1" ht="17.100000000000001" customHeight="1" x14ac:dyDescent="0.2">
      <c r="A409" s="146"/>
      <c r="B409" s="146"/>
      <c r="C409" s="146"/>
      <c r="D409" s="146"/>
      <c r="E409" s="146"/>
      <c r="F409" s="146"/>
      <c r="G409" s="146"/>
      <c r="H409" s="93"/>
      <c r="I409" s="105"/>
      <c r="J409" s="148"/>
      <c r="K409" s="146"/>
      <c r="L409" s="149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  <c r="BU409" s="146"/>
      <c r="BV409" s="146"/>
      <c r="BW409" s="146"/>
      <c r="BX409" s="146"/>
      <c r="BY409" s="146"/>
      <c r="BZ409" s="146"/>
      <c r="CA409" s="146"/>
      <c r="CB409" s="146"/>
      <c r="CC409" s="146"/>
      <c r="CD409" s="146"/>
      <c r="CE409" s="146"/>
      <c r="CF409" s="146"/>
      <c r="CG409" s="146"/>
      <c r="CH409" s="146"/>
      <c r="CI409" s="146"/>
      <c r="CJ409" s="146"/>
      <c r="CK409" s="146"/>
      <c r="CL409" s="146"/>
      <c r="CM409" s="146"/>
      <c r="CN409" s="146"/>
      <c r="CO409" s="146"/>
      <c r="CP409" s="146"/>
      <c r="CQ409" s="146"/>
      <c r="CR409" s="146"/>
      <c r="CS409" s="146"/>
      <c r="CT409" s="146"/>
      <c r="CU409" s="146"/>
      <c r="CV409" s="146"/>
    </row>
    <row r="410" spans="1:100" s="85" customFormat="1" ht="17.100000000000001" customHeight="1" x14ac:dyDescent="0.2">
      <c r="A410" s="146"/>
      <c r="B410" s="146"/>
      <c r="C410" s="146"/>
      <c r="D410" s="146"/>
      <c r="E410" s="146"/>
      <c r="F410" s="146"/>
      <c r="G410" s="146"/>
      <c r="H410" s="93"/>
      <c r="I410" s="105"/>
      <c r="J410" s="148"/>
      <c r="K410" s="146"/>
      <c r="L410" s="149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  <c r="BU410" s="146"/>
      <c r="BV410" s="146"/>
      <c r="BW410" s="146"/>
      <c r="BX410" s="146"/>
      <c r="BY410" s="146"/>
      <c r="BZ410" s="146"/>
      <c r="CA410" s="146"/>
      <c r="CB410" s="146"/>
      <c r="CC410" s="146"/>
      <c r="CD410" s="146"/>
      <c r="CE410" s="146"/>
      <c r="CF410" s="146"/>
      <c r="CG410" s="146"/>
      <c r="CH410" s="146"/>
      <c r="CI410" s="146"/>
      <c r="CJ410" s="146"/>
      <c r="CK410" s="146"/>
      <c r="CL410" s="146"/>
      <c r="CM410" s="146"/>
      <c r="CN410" s="146"/>
      <c r="CO410" s="146"/>
      <c r="CP410" s="146"/>
      <c r="CQ410" s="146"/>
      <c r="CR410" s="146"/>
      <c r="CS410" s="146"/>
      <c r="CT410" s="146"/>
      <c r="CU410" s="146"/>
      <c r="CV410" s="146"/>
    </row>
    <row r="411" spans="1:100" s="85" customFormat="1" ht="17.100000000000001" customHeight="1" x14ac:dyDescent="0.2">
      <c r="A411" s="146"/>
      <c r="B411" s="146"/>
      <c r="C411" s="146"/>
      <c r="D411" s="146"/>
      <c r="E411" s="146"/>
      <c r="F411" s="146"/>
      <c r="G411" s="146"/>
      <c r="H411" s="93"/>
      <c r="I411" s="105"/>
      <c r="J411" s="148"/>
      <c r="K411" s="146"/>
      <c r="L411" s="149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  <c r="BU411" s="146"/>
      <c r="BV411" s="146"/>
      <c r="BW411" s="146"/>
      <c r="BX411" s="146"/>
      <c r="BY411" s="146"/>
      <c r="BZ411" s="146"/>
      <c r="CA411" s="146"/>
      <c r="CB411" s="146"/>
      <c r="CC411" s="146"/>
      <c r="CD411" s="146"/>
      <c r="CE411" s="146"/>
      <c r="CF411" s="146"/>
      <c r="CG411" s="146"/>
      <c r="CH411" s="146"/>
      <c r="CI411" s="146"/>
      <c r="CJ411" s="146"/>
      <c r="CK411" s="146"/>
      <c r="CL411" s="146"/>
      <c r="CM411" s="146"/>
      <c r="CN411" s="146"/>
      <c r="CO411" s="146"/>
      <c r="CP411" s="146"/>
      <c r="CQ411" s="146"/>
      <c r="CR411" s="146"/>
      <c r="CS411" s="146"/>
      <c r="CT411" s="146"/>
      <c r="CU411" s="146"/>
      <c r="CV411" s="146"/>
    </row>
    <row r="412" spans="1:100" s="85" customFormat="1" ht="17.100000000000001" customHeight="1" x14ac:dyDescent="0.2">
      <c r="A412" s="146"/>
      <c r="B412" s="146"/>
      <c r="C412" s="146"/>
      <c r="D412" s="146"/>
      <c r="E412" s="146"/>
      <c r="F412" s="146"/>
      <c r="G412" s="146"/>
      <c r="H412" s="93"/>
      <c r="I412" s="105"/>
      <c r="J412" s="148"/>
      <c r="K412" s="146"/>
      <c r="L412" s="149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  <c r="BU412" s="146"/>
      <c r="BV412" s="146"/>
      <c r="BW412" s="146"/>
      <c r="BX412" s="146"/>
      <c r="BY412" s="146"/>
      <c r="BZ412" s="146"/>
      <c r="CA412" s="146"/>
      <c r="CB412" s="146"/>
      <c r="CC412" s="146"/>
      <c r="CD412" s="146"/>
      <c r="CE412" s="146"/>
      <c r="CF412" s="146"/>
      <c r="CG412" s="146"/>
      <c r="CH412" s="146"/>
      <c r="CI412" s="146"/>
      <c r="CJ412" s="146"/>
      <c r="CK412" s="146"/>
      <c r="CL412" s="146"/>
      <c r="CM412" s="146"/>
      <c r="CN412" s="146"/>
      <c r="CO412" s="146"/>
      <c r="CP412" s="146"/>
      <c r="CQ412" s="146"/>
      <c r="CR412" s="146"/>
      <c r="CS412" s="146"/>
      <c r="CT412" s="146"/>
      <c r="CU412" s="146"/>
      <c r="CV412" s="146"/>
    </row>
    <row r="413" spans="1:100" s="85" customFormat="1" ht="17.100000000000001" customHeight="1" x14ac:dyDescent="0.2">
      <c r="A413" s="146"/>
      <c r="B413" s="146"/>
      <c r="C413" s="146"/>
      <c r="D413" s="146"/>
      <c r="E413" s="146"/>
      <c r="F413" s="146"/>
      <c r="G413" s="146"/>
      <c r="H413" s="93"/>
      <c r="I413" s="105"/>
      <c r="J413" s="148"/>
      <c r="K413" s="146"/>
      <c r="L413" s="149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  <c r="BU413" s="146"/>
      <c r="BV413" s="146"/>
      <c r="BW413" s="146"/>
      <c r="BX413" s="146"/>
      <c r="BY413" s="146"/>
      <c r="BZ413" s="146"/>
      <c r="CA413" s="146"/>
      <c r="CB413" s="146"/>
      <c r="CC413" s="146"/>
      <c r="CD413" s="146"/>
      <c r="CE413" s="146"/>
      <c r="CF413" s="146"/>
      <c r="CG413" s="146"/>
      <c r="CH413" s="146"/>
      <c r="CI413" s="146"/>
      <c r="CJ413" s="146"/>
      <c r="CK413" s="146"/>
      <c r="CL413" s="146"/>
      <c r="CM413" s="146"/>
      <c r="CN413" s="146"/>
      <c r="CO413" s="146"/>
      <c r="CP413" s="146"/>
      <c r="CQ413" s="146"/>
      <c r="CR413" s="146"/>
      <c r="CS413" s="146"/>
      <c r="CT413" s="146"/>
      <c r="CU413" s="146"/>
      <c r="CV413" s="146"/>
    </row>
    <row r="414" spans="1:100" s="85" customFormat="1" ht="17.100000000000001" customHeight="1" x14ac:dyDescent="0.2">
      <c r="A414" s="146"/>
      <c r="B414" s="146"/>
      <c r="C414" s="146"/>
      <c r="D414" s="146"/>
      <c r="E414" s="146"/>
      <c r="F414" s="146"/>
      <c r="G414" s="146"/>
      <c r="H414" s="93"/>
      <c r="I414" s="105"/>
      <c r="J414" s="148"/>
      <c r="K414" s="146"/>
      <c r="L414" s="149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  <c r="BU414" s="146"/>
      <c r="BV414" s="146"/>
      <c r="BW414" s="146"/>
      <c r="BX414" s="146"/>
      <c r="BY414" s="146"/>
      <c r="BZ414" s="146"/>
      <c r="CA414" s="146"/>
      <c r="CB414" s="146"/>
      <c r="CC414" s="146"/>
      <c r="CD414" s="146"/>
      <c r="CE414" s="146"/>
      <c r="CF414" s="146"/>
      <c r="CG414" s="146"/>
      <c r="CH414" s="146"/>
      <c r="CI414" s="146"/>
      <c r="CJ414" s="146"/>
      <c r="CK414" s="146"/>
      <c r="CL414" s="146"/>
      <c r="CM414" s="146"/>
      <c r="CN414" s="146"/>
      <c r="CO414" s="146"/>
      <c r="CP414" s="146"/>
      <c r="CQ414" s="146"/>
      <c r="CR414" s="146"/>
      <c r="CS414" s="146"/>
      <c r="CT414" s="146"/>
      <c r="CU414" s="146"/>
      <c r="CV414" s="146"/>
    </row>
    <row r="415" spans="1:100" s="85" customFormat="1" ht="17.100000000000001" customHeight="1" x14ac:dyDescent="0.2">
      <c r="A415" s="146"/>
      <c r="B415" s="146"/>
      <c r="C415" s="146"/>
      <c r="D415" s="146"/>
      <c r="E415" s="146"/>
      <c r="F415" s="146"/>
      <c r="G415" s="146"/>
      <c r="H415" s="93"/>
      <c r="I415" s="105"/>
      <c r="J415" s="148"/>
      <c r="K415" s="146"/>
      <c r="L415" s="149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  <c r="BU415" s="146"/>
      <c r="BV415" s="146"/>
      <c r="BW415" s="146"/>
      <c r="BX415" s="146"/>
      <c r="BY415" s="146"/>
      <c r="BZ415" s="146"/>
      <c r="CA415" s="146"/>
      <c r="CB415" s="146"/>
      <c r="CC415" s="146"/>
      <c r="CD415" s="146"/>
      <c r="CE415" s="146"/>
      <c r="CF415" s="146"/>
      <c r="CG415" s="146"/>
      <c r="CH415" s="146"/>
      <c r="CI415" s="146"/>
      <c r="CJ415" s="146"/>
      <c r="CK415" s="146"/>
      <c r="CL415" s="146"/>
      <c r="CM415" s="146"/>
      <c r="CN415" s="146"/>
      <c r="CO415" s="146"/>
      <c r="CP415" s="146"/>
      <c r="CQ415" s="146"/>
      <c r="CR415" s="146"/>
      <c r="CS415" s="146"/>
      <c r="CT415" s="146"/>
      <c r="CU415" s="146"/>
      <c r="CV415" s="146"/>
    </row>
    <row r="416" spans="1:100" s="85" customFormat="1" ht="17.100000000000001" customHeight="1" x14ac:dyDescent="0.2">
      <c r="A416" s="146"/>
      <c r="B416" s="146"/>
      <c r="C416" s="146"/>
      <c r="D416" s="146"/>
      <c r="E416" s="146"/>
      <c r="F416" s="146"/>
      <c r="G416" s="146"/>
      <c r="H416" s="93"/>
      <c r="I416" s="105"/>
      <c r="J416" s="148"/>
      <c r="K416" s="146"/>
      <c r="L416" s="149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  <c r="BU416" s="146"/>
      <c r="BV416" s="146"/>
      <c r="BW416" s="146"/>
      <c r="BX416" s="146"/>
      <c r="BY416" s="146"/>
      <c r="BZ416" s="146"/>
      <c r="CA416" s="146"/>
      <c r="CB416" s="146"/>
      <c r="CC416" s="146"/>
      <c r="CD416" s="146"/>
      <c r="CE416" s="146"/>
      <c r="CF416" s="146"/>
      <c r="CG416" s="146"/>
      <c r="CH416" s="146"/>
      <c r="CI416" s="146"/>
      <c r="CJ416" s="146"/>
      <c r="CK416" s="146"/>
      <c r="CL416" s="146"/>
      <c r="CM416" s="146"/>
      <c r="CN416" s="146"/>
      <c r="CO416" s="146"/>
      <c r="CP416" s="146"/>
      <c r="CQ416" s="146"/>
      <c r="CR416" s="146"/>
      <c r="CS416" s="146"/>
      <c r="CT416" s="146"/>
      <c r="CU416" s="146"/>
      <c r="CV416" s="146"/>
    </row>
    <row r="417" spans="1:100" s="85" customFormat="1" ht="17.100000000000001" customHeight="1" x14ac:dyDescent="0.2">
      <c r="A417" s="146"/>
      <c r="B417" s="146"/>
      <c r="C417" s="146"/>
      <c r="D417" s="146"/>
      <c r="E417" s="146"/>
      <c r="F417" s="146"/>
      <c r="G417" s="146"/>
      <c r="H417" s="93"/>
      <c r="I417" s="105"/>
      <c r="J417" s="148"/>
      <c r="K417" s="146"/>
      <c r="L417" s="149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  <c r="BU417" s="146"/>
      <c r="BV417" s="146"/>
      <c r="BW417" s="146"/>
      <c r="BX417" s="146"/>
      <c r="BY417" s="146"/>
      <c r="BZ417" s="146"/>
      <c r="CA417" s="146"/>
      <c r="CB417" s="146"/>
      <c r="CC417" s="146"/>
      <c r="CD417" s="146"/>
      <c r="CE417" s="146"/>
      <c r="CF417" s="146"/>
      <c r="CG417" s="146"/>
      <c r="CH417" s="146"/>
      <c r="CI417" s="146"/>
      <c r="CJ417" s="146"/>
      <c r="CK417" s="146"/>
      <c r="CL417" s="146"/>
      <c r="CM417" s="146"/>
      <c r="CN417" s="146"/>
      <c r="CO417" s="146"/>
      <c r="CP417" s="146"/>
      <c r="CQ417" s="146"/>
      <c r="CR417" s="146"/>
      <c r="CS417" s="146"/>
      <c r="CT417" s="146"/>
      <c r="CU417" s="146"/>
      <c r="CV417" s="146"/>
    </row>
    <row r="418" spans="1:100" s="85" customFormat="1" ht="17.100000000000001" customHeight="1" x14ac:dyDescent="0.2">
      <c r="A418" s="146"/>
      <c r="B418" s="146"/>
      <c r="C418" s="146"/>
      <c r="D418" s="146"/>
      <c r="E418" s="146"/>
      <c r="F418" s="146"/>
      <c r="G418" s="146"/>
      <c r="H418" s="93"/>
      <c r="I418" s="105"/>
      <c r="J418" s="148"/>
      <c r="K418" s="146"/>
      <c r="L418" s="149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  <c r="BU418" s="146"/>
      <c r="BV418" s="146"/>
      <c r="BW418" s="146"/>
      <c r="BX418" s="146"/>
      <c r="BY418" s="146"/>
      <c r="BZ418" s="146"/>
      <c r="CA418" s="146"/>
      <c r="CB418" s="146"/>
      <c r="CC418" s="146"/>
      <c r="CD418" s="146"/>
      <c r="CE418" s="146"/>
      <c r="CF418" s="146"/>
      <c r="CG418" s="146"/>
      <c r="CH418" s="146"/>
      <c r="CI418" s="146"/>
      <c r="CJ418" s="146"/>
      <c r="CK418" s="146"/>
      <c r="CL418" s="146"/>
      <c r="CM418" s="146"/>
      <c r="CN418" s="146"/>
      <c r="CO418" s="146"/>
      <c r="CP418" s="146"/>
      <c r="CQ418" s="146"/>
      <c r="CR418" s="146"/>
      <c r="CS418" s="146"/>
      <c r="CT418" s="146"/>
      <c r="CU418" s="146"/>
      <c r="CV418" s="146"/>
    </row>
    <row r="419" spans="1:100" s="85" customFormat="1" ht="17.100000000000001" customHeight="1" x14ac:dyDescent="0.2">
      <c r="A419" s="146"/>
      <c r="B419" s="146"/>
      <c r="C419" s="146"/>
      <c r="D419" s="146"/>
      <c r="E419" s="146"/>
      <c r="F419" s="146"/>
      <c r="G419" s="146"/>
      <c r="H419" s="93"/>
      <c r="I419" s="105"/>
      <c r="J419" s="148"/>
      <c r="K419" s="146"/>
      <c r="L419" s="149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  <c r="BU419" s="146"/>
      <c r="BV419" s="146"/>
      <c r="BW419" s="146"/>
      <c r="BX419" s="146"/>
      <c r="BY419" s="146"/>
      <c r="BZ419" s="146"/>
      <c r="CA419" s="146"/>
      <c r="CB419" s="146"/>
      <c r="CC419" s="146"/>
      <c r="CD419" s="146"/>
      <c r="CE419" s="146"/>
      <c r="CF419" s="146"/>
      <c r="CG419" s="146"/>
      <c r="CH419" s="146"/>
      <c r="CI419" s="146"/>
      <c r="CJ419" s="146"/>
      <c r="CK419" s="146"/>
      <c r="CL419" s="146"/>
      <c r="CM419" s="146"/>
      <c r="CN419" s="146"/>
      <c r="CO419" s="146"/>
      <c r="CP419" s="146"/>
      <c r="CQ419" s="146"/>
      <c r="CR419" s="146"/>
      <c r="CS419" s="146"/>
      <c r="CT419" s="146"/>
      <c r="CU419" s="146"/>
      <c r="CV419" s="146"/>
    </row>
    <row r="420" spans="1:100" s="85" customFormat="1" ht="17.100000000000001" customHeight="1" x14ac:dyDescent="0.2">
      <c r="A420" s="146"/>
      <c r="B420" s="146"/>
      <c r="C420" s="146"/>
      <c r="D420" s="146"/>
      <c r="E420" s="146"/>
      <c r="F420" s="146"/>
      <c r="G420" s="146"/>
      <c r="H420" s="93"/>
      <c r="I420" s="105"/>
      <c r="J420" s="148"/>
      <c r="K420" s="146"/>
      <c r="L420" s="149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  <c r="BU420" s="146"/>
      <c r="BV420" s="146"/>
      <c r="BW420" s="146"/>
      <c r="BX420" s="146"/>
      <c r="BY420" s="146"/>
      <c r="BZ420" s="146"/>
      <c r="CA420" s="146"/>
      <c r="CB420" s="146"/>
      <c r="CC420" s="146"/>
      <c r="CD420" s="146"/>
      <c r="CE420" s="146"/>
      <c r="CF420" s="146"/>
      <c r="CG420" s="146"/>
      <c r="CH420" s="146"/>
      <c r="CI420" s="146"/>
      <c r="CJ420" s="146"/>
      <c r="CK420" s="146"/>
      <c r="CL420" s="146"/>
      <c r="CM420" s="146"/>
      <c r="CN420" s="146"/>
      <c r="CO420" s="146"/>
      <c r="CP420" s="146"/>
      <c r="CQ420" s="146"/>
      <c r="CR420" s="146"/>
      <c r="CS420" s="146"/>
      <c r="CT420" s="146"/>
      <c r="CU420" s="146"/>
      <c r="CV420" s="146"/>
    </row>
    <row r="421" spans="1:100" s="85" customFormat="1" ht="17.100000000000001" customHeight="1" x14ac:dyDescent="0.2">
      <c r="A421" s="146"/>
      <c r="B421" s="146"/>
      <c r="C421" s="146"/>
      <c r="D421" s="146"/>
      <c r="E421" s="146"/>
      <c r="F421" s="146"/>
      <c r="G421" s="146"/>
      <c r="H421" s="93"/>
      <c r="I421" s="105"/>
      <c r="J421" s="148"/>
      <c r="K421" s="146"/>
      <c r="L421" s="149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  <c r="BU421" s="146"/>
      <c r="BV421" s="146"/>
      <c r="BW421" s="146"/>
      <c r="BX421" s="146"/>
      <c r="BY421" s="146"/>
      <c r="BZ421" s="146"/>
      <c r="CA421" s="146"/>
      <c r="CB421" s="146"/>
      <c r="CC421" s="146"/>
      <c r="CD421" s="146"/>
      <c r="CE421" s="146"/>
      <c r="CF421" s="146"/>
      <c r="CG421" s="146"/>
      <c r="CH421" s="146"/>
      <c r="CI421" s="146"/>
      <c r="CJ421" s="146"/>
      <c r="CK421" s="146"/>
      <c r="CL421" s="146"/>
      <c r="CM421" s="146"/>
      <c r="CN421" s="146"/>
      <c r="CO421" s="146"/>
      <c r="CP421" s="146"/>
      <c r="CQ421" s="146"/>
      <c r="CR421" s="146"/>
      <c r="CS421" s="146"/>
      <c r="CT421" s="146"/>
      <c r="CU421" s="146"/>
      <c r="CV421" s="146"/>
    </row>
    <row r="422" spans="1:100" s="85" customFormat="1" ht="17.100000000000001" customHeight="1" x14ac:dyDescent="0.2">
      <c r="A422" s="146"/>
      <c r="B422" s="146"/>
      <c r="C422" s="146"/>
      <c r="D422" s="146"/>
      <c r="E422" s="146"/>
      <c r="F422" s="146"/>
      <c r="G422" s="146"/>
      <c r="H422" s="93"/>
      <c r="I422" s="105"/>
      <c r="J422" s="148"/>
      <c r="K422" s="146"/>
      <c r="L422" s="149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  <c r="BU422" s="146"/>
      <c r="BV422" s="146"/>
      <c r="BW422" s="146"/>
      <c r="BX422" s="146"/>
      <c r="BY422" s="146"/>
      <c r="BZ422" s="146"/>
      <c r="CA422" s="146"/>
      <c r="CB422" s="146"/>
      <c r="CC422" s="146"/>
      <c r="CD422" s="146"/>
      <c r="CE422" s="146"/>
      <c r="CF422" s="146"/>
      <c r="CG422" s="146"/>
      <c r="CH422" s="146"/>
      <c r="CI422" s="146"/>
      <c r="CJ422" s="146"/>
      <c r="CK422" s="146"/>
      <c r="CL422" s="146"/>
      <c r="CM422" s="146"/>
      <c r="CN422" s="146"/>
      <c r="CO422" s="146"/>
      <c r="CP422" s="146"/>
      <c r="CQ422" s="146"/>
      <c r="CR422" s="146"/>
      <c r="CS422" s="146"/>
      <c r="CT422" s="146"/>
      <c r="CU422" s="146"/>
      <c r="CV422" s="146"/>
    </row>
    <row r="423" spans="1:100" s="85" customFormat="1" ht="17.100000000000001" customHeight="1" x14ac:dyDescent="0.2">
      <c r="A423" s="146"/>
      <c r="B423" s="146"/>
      <c r="C423" s="146"/>
      <c r="D423" s="146"/>
      <c r="E423" s="146"/>
      <c r="F423" s="146"/>
      <c r="G423" s="146"/>
      <c r="H423" s="93"/>
      <c r="I423" s="105"/>
      <c r="J423" s="148"/>
      <c r="K423" s="146"/>
      <c r="L423" s="149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  <c r="BU423" s="146"/>
      <c r="BV423" s="146"/>
      <c r="BW423" s="146"/>
      <c r="BX423" s="146"/>
      <c r="BY423" s="146"/>
      <c r="BZ423" s="146"/>
      <c r="CA423" s="146"/>
      <c r="CB423" s="146"/>
      <c r="CC423" s="146"/>
      <c r="CD423" s="146"/>
      <c r="CE423" s="146"/>
      <c r="CF423" s="146"/>
      <c r="CG423" s="146"/>
      <c r="CH423" s="146"/>
      <c r="CI423" s="146"/>
      <c r="CJ423" s="146"/>
      <c r="CK423" s="146"/>
      <c r="CL423" s="146"/>
      <c r="CM423" s="146"/>
      <c r="CN423" s="146"/>
      <c r="CO423" s="146"/>
      <c r="CP423" s="146"/>
      <c r="CQ423" s="146"/>
      <c r="CR423" s="146"/>
      <c r="CS423" s="146"/>
      <c r="CT423" s="146"/>
      <c r="CU423" s="146"/>
      <c r="CV423" s="146"/>
    </row>
    <row r="424" spans="1:100" s="85" customFormat="1" ht="17.100000000000001" customHeight="1" x14ac:dyDescent="0.2">
      <c r="A424" s="146"/>
      <c r="B424" s="146"/>
      <c r="C424" s="146"/>
      <c r="D424" s="146"/>
      <c r="E424" s="146"/>
      <c r="F424" s="146"/>
      <c r="G424" s="146"/>
      <c r="H424" s="93"/>
      <c r="I424" s="105"/>
      <c r="J424" s="148"/>
      <c r="K424" s="146"/>
      <c r="L424" s="149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  <c r="BU424" s="146"/>
      <c r="BV424" s="146"/>
      <c r="BW424" s="146"/>
      <c r="BX424" s="146"/>
      <c r="BY424" s="146"/>
      <c r="BZ424" s="146"/>
      <c r="CA424" s="146"/>
      <c r="CB424" s="146"/>
      <c r="CC424" s="146"/>
      <c r="CD424" s="146"/>
      <c r="CE424" s="146"/>
      <c r="CF424" s="146"/>
      <c r="CG424" s="146"/>
      <c r="CH424" s="146"/>
      <c r="CI424" s="146"/>
      <c r="CJ424" s="146"/>
      <c r="CK424" s="146"/>
      <c r="CL424" s="146"/>
      <c r="CM424" s="146"/>
      <c r="CN424" s="146"/>
      <c r="CO424" s="146"/>
      <c r="CP424" s="146"/>
      <c r="CQ424" s="146"/>
      <c r="CR424" s="146"/>
      <c r="CS424" s="146"/>
      <c r="CT424" s="146"/>
      <c r="CU424" s="146"/>
      <c r="CV424" s="146"/>
    </row>
    <row r="425" spans="1:100" s="85" customFormat="1" ht="17.100000000000001" customHeight="1" x14ac:dyDescent="0.2">
      <c r="A425" s="146"/>
      <c r="B425" s="146"/>
      <c r="C425" s="146"/>
      <c r="D425" s="146"/>
      <c r="E425" s="146"/>
      <c r="F425" s="146"/>
      <c r="G425" s="146"/>
      <c r="H425" s="93"/>
      <c r="I425" s="105"/>
      <c r="J425" s="148"/>
      <c r="K425" s="146"/>
      <c r="L425" s="149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  <c r="BU425" s="146"/>
      <c r="BV425" s="146"/>
      <c r="BW425" s="146"/>
      <c r="BX425" s="146"/>
      <c r="BY425" s="146"/>
      <c r="BZ425" s="146"/>
      <c r="CA425" s="146"/>
      <c r="CB425" s="146"/>
      <c r="CC425" s="146"/>
      <c r="CD425" s="146"/>
      <c r="CE425" s="146"/>
      <c r="CF425" s="146"/>
      <c r="CG425" s="146"/>
      <c r="CH425" s="146"/>
      <c r="CI425" s="146"/>
      <c r="CJ425" s="146"/>
      <c r="CK425" s="146"/>
      <c r="CL425" s="146"/>
      <c r="CM425" s="146"/>
      <c r="CN425" s="146"/>
      <c r="CO425" s="146"/>
      <c r="CP425" s="146"/>
      <c r="CQ425" s="146"/>
      <c r="CR425" s="146"/>
      <c r="CS425" s="146"/>
      <c r="CT425" s="146"/>
      <c r="CU425" s="146"/>
      <c r="CV425" s="146"/>
    </row>
    <row r="426" spans="1:100" s="85" customFormat="1" ht="17.100000000000001" customHeight="1" x14ac:dyDescent="0.2">
      <c r="A426" s="146"/>
      <c r="B426" s="146"/>
      <c r="C426" s="146"/>
      <c r="D426" s="146"/>
      <c r="E426" s="146"/>
      <c r="F426" s="146"/>
      <c r="G426" s="146"/>
      <c r="H426" s="93"/>
      <c r="I426" s="105"/>
      <c r="J426" s="148"/>
      <c r="K426" s="146"/>
      <c r="L426" s="149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  <c r="BU426" s="146"/>
      <c r="BV426" s="146"/>
      <c r="BW426" s="146"/>
      <c r="BX426" s="146"/>
      <c r="BY426" s="146"/>
      <c r="BZ426" s="146"/>
      <c r="CA426" s="146"/>
      <c r="CB426" s="146"/>
      <c r="CC426" s="146"/>
      <c r="CD426" s="146"/>
      <c r="CE426" s="146"/>
      <c r="CF426" s="146"/>
      <c r="CG426" s="146"/>
      <c r="CH426" s="146"/>
      <c r="CI426" s="146"/>
      <c r="CJ426" s="146"/>
      <c r="CK426" s="146"/>
      <c r="CL426" s="146"/>
      <c r="CM426" s="146"/>
      <c r="CN426" s="146"/>
      <c r="CO426" s="146"/>
      <c r="CP426" s="146"/>
      <c r="CQ426" s="146"/>
      <c r="CR426" s="146"/>
      <c r="CS426" s="146"/>
      <c r="CT426" s="146"/>
      <c r="CU426" s="146"/>
      <c r="CV426" s="146"/>
    </row>
    <row r="427" spans="1:100" s="85" customFormat="1" ht="17.100000000000001" customHeight="1" x14ac:dyDescent="0.2">
      <c r="A427" s="146"/>
      <c r="B427" s="146"/>
      <c r="C427" s="146"/>
      <c r="D427" s="146"/>
      <c r="E427" s="146"/>
      <c r="F427" s="146"/>
      <c r="G427" s="146"/>
      <c r="H427" s="93"/>
      <c r="I427" s="105"/>
      <c r="J427" s="148"/>
      <c r="K427" s="146"/>
      <c r="L427" s="149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  <c r="BU427" s="146"/>
      <c r="BV427" s="146"/>
      <c r="BW427" s="146"/>
      <c r="BX427" s="146"/>
      <c r="BY427" s="146"/>
      <c r="BZ427" s="146"/>
      <c r="CA427" s="146"/>
      <c r="CB427" s="146"/>
      <c r="CC427" s="146"/>
      <c r="CD427" s="146"/>
      <c r="CE427" s="146"/>
      <c r="CF427" s="146"/>
      <c r="CG427" s="146"/>
      <c r="CH427" s="146"/>
      <c r="CI427" s="146"/>
      <c r="CJ427" s="146"/>
      <c r="CK427" s="146"/>
      <c r="CL427" s="146"/>
      <c r="CM427" s="146"/>
      <c r="CN427" s="146"/>
      <c r="CO427" s="146"/>
      <c r="CP427" s="146"/>
      <c r="CQ427" s="146"/>
      <c r="CR427" s="146"/>
      <c r="CS427" s="146"/>
      <c r="CT427" s="146"/>
      <c r="CU427" s="146"/>
      <c r="CV427" s="146"/>
    </row>
    <row r="428" spans="1:100" s="85" customFormat="1" ht="17.100000000000001" customHeight="1" x14ac:dyDescent="0.2">
      <c r="A428" s="146"/>
      <c r="B428" s="146"/>
      <c r="C428" s="146"/>
      <c r="D428" s="146"/>
      <c r="E428" s="146"/>
      <c r="F428" s="146"/>
      <c r="G428" s="146"/>
      <c r="H428" s="93"/>
      <c r="I428" s="105"/>
      <c r="J428" s="148"/>
      <c r="K428" s="146"/>
      <c r="L428" s="149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  <c r="BU428" s="146"/>
      <c r="BV428" s="146"/>
      <c r="BW428" s="146"/>
      <c r="BX428" s="146"/>
      <c r="BY428" s="146"/>
      <c r="BZ428" s="146"/>
      <c r="CA428" s="146"/>
      <c r="CB428" s="146"/>
      <c r="CC428" s="146"/>
      <c r="CD428" s="146"/>
      <c r="CE428" s="146"/>
      <c r="CF428" s="146"/>
      <c r="CG428" s="146"/>
      <c r="CH428" s="146"/>
      <c r="CI428" s="146"/>
      <c r="CJ428" s="146"/>
      <c r="CK428" s="146"/>
      <c r="CL428" s="146"/>
      <c r="CM428" s="146"/>
      <c r="CN428" s="146"/>
      <c r="CO428" s="146"/>
      <c r="CP428" s="146"/>
      <c r="CQ428" s="146"/>
      <c r="CR428" s="146"/>
      <c r="CS428" s="146"/>
      <c r="CT428" s="146"/>
      <c r="CU428" s="146"/>
      <c r="CV428" s="146"/>
    </row>
    <row r="429" spans="1:100" s="85" customFormat="1" ht="17.100000000000001" customHeight="1" x14ac:dyDescent="0.2">
      <c r="A429" s="146"/>
      <c r="B429" s="146"/>
      <c r="C429" s="146"/>
      <c r="D429" s="146"/>
      <c r="E429" s="146"/>
      <c r="F429" s="146"/>
      <c r="G429" s="146"/>
      <c r="H429" s="93"/>
      <c r="I429" s="105"/>
      <c r="J429" s="148"/>
      <c r="K429" s="146"/>
      <c r="L429" s="149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  <c r="BU429" s="146"/>
      <c r="BV429" s="146"/>
      <c r="BW429" s="146"/>
      <c r="BX429" s="146"/>
      <c r="BY429" s="146"/>
      <c r="BZ429" s="146"/>
      <c r="CA429" s="146"/>
      <c r="CB429" s="146"/>
      <c r="CC429" s="146"/>
      <c r="CD429" s="146"/>
      <c r="CE429" s="146"/>
      <c r="CF429" s="146"/>
      <c r="CG429" s="146"/>
      <c r="CH429" s="146"/>
      <c r="CI429" s="146"/>
      <c r="CJ429" s="146"/>
      <c r="CK429" s="146"/>
      <c r="CL429" s="146"/>
      <c r="CM429" s="146"/>
      <c r="CN429" s="146"/>
      <c r="CO429" s="146"/>
      <c r="CP429" s="146"/>
      <c r="CQ429" s="146"/>
      <c r="CR429" s="146"/>
      <c r="CS429" s="146"/>
      <c r="CT429" s="146"/>
      <c r="CU429" s="146"/>
      <c r="CV429" s="146"/>
    </row>
    <row r="430" spans="1:100" s="85" customFormat="1" ht="17.100000000000001" customHeight="1" x14ac:dyDescent="0.2">
      <c r="A430" s="146"/>
      <c r="B430" s="146"/>
      <c r="C430" s="146"/>
      <c r="D430" s="146"/>
      <c r="E430" s="146"/>
      <c r="F430" s="146"/>
      <c r="G430" s="146"/>
      <c r="H430" s="93"/>
      <c r="I430" s="105"/>
      <c r="J430" s="148"/>
      <c r="K430" s="146"/>
      <c r="L430" s="149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  <c r="BU430" s="146"/>
      <c r="BV430" s="146"/>
      <c r="BW430" s="146"/>
      <c r="BX430" s="146"/>
      <c r="BY430" s="146"/>
      <c r="BZ430" s="146"/>
      <c r="CA430" s="146"/>
      <c r="CB430" s="146"/>
      <c r="CC430" s="146"/>
      <c r="CD430" s="146"/>
      <c r="CE430" s="146"/>
      <c r="CF430" s="146"/>
      <c r="CG430" s="146"/>
      <c r="CH430" s="146"/>
      <c r="CI430" s="146"/>
      <c r="CJ430" s="146"/>
      <c r="CK430" s="146"/>
      <c r="CL430" s="146"/>
      <c r="CM430" s="146"/>
      <c r="CN430" s="146"/>
      <c r="CO430" s="146"/>
      <c r="CP430" s="146"/>
      <c r="CQ430" s="146"/>
      <c r="CR430" s="146"/>
      <c r="CS430" s="146"/>
      <c r="CT430" s="146"/>
      <c r="CU430" s="146"/>
      <c r="CV430" s="146"/>
    </row>
    <row r="431" spans="1:100" s="85" customFormat="1" ht="17.100000000000001" customHeight="1" x14ac:dyDescent="0.2">
      <c r="A431" s="146"/>
      <c r="B431" s="146"/>
      <c r="C431" s="146"/>
      <c r="D431" s="146"/>
      <c r="E431" s="146"/>
      <c r="F431" s="146"/>
      <c r="G431" s="146"/>
      <c r="H431" s="93"/>
      <c r="I431" s="105"/>
      <c r="J431" s="148"/>
      <c r="K431" s="146"/>
      <c r="L431" s="149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  <c r="BU431" s="146"/>
      <c r="BV431" s="146"/>
      <c r="BW431" s="146"/>
      <c r="BX431" s="146"/>
      <c r="BY431" s="146"/>
      <c r="BZ431" s="146"/>
      <c r="CA431" s="146"/>
      <c r="CB431" s="146"/>
      <c r="CC431" s="146"/>
      <c r="CD431" s="146"/>
      <c r="CE431" s="146"/>
      <c r="CF431" s="146"/>
      <c r="CG431" s="146"/>
      <c r="CH431" s="146"/>
      <c r="CI431" s="146"/>
      <c r="CJ431" s="146"/>
      <c r="CK431" s="146"/>
      <c r="CL431" s="146"/>
      <c r="CM431" s="146"/>
      <c r="CN431" s="146"/>
      <c r="CO431" s="146"/>
      <c r="CP431" s="146"/>
      <c r="CQ431" s="146"/>
      <c r="CR431" s="146"/>
      <c r="CS431" s="146"/>
      <c r="CT431" s="146"/>
      <c r="CU431" s="146"/>
      <c r="CV431" s="146"/>
    </row>
    <row r="432" spans="1:100" s="85" customFormat="1" ht="17.100000000000001" customHeight="1" x14ac:dyDescent="0.2">
      <c r="A432" s="146"/>
      <c r="B432" s="146"/>
      <c r="C432" s="146"/>
      <c r="D432" s="146"/>
      <c r="E432" s="146"/>
      <c r="F432" s="146"/>
      <c r="G432" s="146"/>
      <c r="H432" s="93"/>
      <c r="I432" s="105"/>
      <c r="J432" s="148"/>
      <c r="K432" s="146"/>
      <c r="L432" s="149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  <c r="BU432" s="146"/>
      <c r="BV432" s="146"/>
      <c r="BW432" s="146"/>
      <c r="BX432" s="146"/>
      <c r="BY432" s="146"/>
      <c r="BZ432" s="146"/>
      <c r="CA432" s="146"/>
      <c r="CB432" s="146"/>
      <c r="CC432" s="146"/>
      <c r="CD432" s="146"/>
      <c r="CE432" s="146"/>
      <c r="CF432" s="146"/>
      <c r="CG432" s="146"/>
      <c r="CH432" s="146"/>
      <c r="CI432" s="146"/>
      <c r="CJ432" s="146"/>
      <c r="CK432" s="146"/>
      <c r="CL432" s="146"/>
      <c r="CM432" s="146"/>
      <c r="CN432" s="146"/>
      <c r="CO432" s="146"/>
      <c r="CP432" s="146"/>
      <c r="CQ432" s="146"/>
      <c r="CR432" s="146"/>
      <c r="CS432" s="146"/>
      <c r="CT432" s="146"/>
      <c r="CU432" s="146"/>
      <c r="CV432" s="146"/>
    </row>
    <row r="433" spans="1:100" s="85" customFormat="1" ht="17.100000000000001" customHeight="1" x14ac:dyDescent="0.2">
      <c r="A433" s="146"/>
      <c r="B433" s="146"/>
      <c r="C433" s="146"/>
      <c r="D433" s="146"/>
      <c r="E433" s="146"/>
      <c r="F433" s="146"/>
      <c r="G433" s="146"/>
      <c r="H433" s="93"/>
      <c r="I433" s="105"/>
      <c r="J433" s="148"/>
      <c r="K433" s="146"/>
      <c r="L433" s="149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  <c r="BU433" s="146"/>
      <c r="BV433" s="146"/>
      <c r="BW433" s="146"/>
      <c r="BX433" s="146"/>
      <c r="BY433" s="146"/>
      <c r="BZ433" s="146"/>
      <c r="CA433" s="146"/>
      <c r="CB433" s="146"/>
      <c r="CC433" s="146"/>
      <c r="CD433" s="146"/>
      <c r="CE433" s="146"/>
      <c r="CF433" s="146"/>
      <c r="CG433" s="146"/>
      <c r="CH433" s="146"/>
      <c r="CI433" s="146"/>
      <c r="CJ433" s="146"/>
      <c r="CK433" s="146"/>
      <c r="CL433" s="146"/>
      <c r="CM433" s="146"/>
      <c r="CN433" s="146"/>
      <c r="CO433" s="146"/>
      <c r="CP433" s="146"/>
      <c r="CQ433" s="146"/>
      <c r="CR433" s="146"/>
      <c r="CS433" s="146"/>
      <c r="CT433" s="146"/>
      <c r="CU433" s="146"/>
      <c r="CV433" s="146"/>
    </row>
    <row r="434" spans="1:100" s="85" customFormat="1" ht="17.100000000000001" customHeight="1" x14ac:dyDescent="0.2">
      <c r="A434" s="146"/>
      <c r="B434" s="146"/>
      <c r="C434" s="146"/>
      <c r="D434" s="146"/>
      <c r="E434" s="146"/>
      <c r="F434" s="146"/>
      <c r="G434" s="146"/>
      <c r="H434" s="93"/>
      <c r="I434" s="105"/>
      <c r="J434" s="148"/>
      <c r="K434" s="146"/>
      <c r="L434" s="149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  <c r="BU434" s="146"/>
      <c r="BV434" s="146"/>
      <c r="BW434" s="146"/>
      <c r="BX434" s="146"/>
      <c r="BY434" s="146"/>
      <c r="BZ434" s="146"/>
      <c r="CA434" s="146"/>
      <c r="CB434" s="146"/>
      <c r="CC434" s="146"/>
      <c r="CD434" s="146"/>
      <c r="CE434" s="146"/>
      <c r="CF434" s="146"/>
      <c r="CG434" s="146"/>
      <c r="CH434" s="146"/>
      <c r="CI434" s="146"/>
      <c r="CJ434" s="146"/>
      <c r="CK434" s="146"/>
      <c r="CL434" s="146"/>
      <c r="CM434" s="146"/>
      <c r="CN434" s="146"/>
      <c r="CO434" s="146"/>
      <c r="CP434" s="146"/>
      <c r="CQ434" s="146"/>
      <c r="CR434" s="146"/>
      <c r="CS434" s="146"/>
      <c r="CT434" s="146"/>
      <c r="CU434" s="146"/>
      <c r="CV434" s="146"/>
    </row>
    <row r="435" spans="1:100" s="85" customFormat="1" ht="17.100000000000001" customHeight="1" x14ac:dyDescent="0.2">
      <c r="A435" s="146"/>
      <c r="B435" s="146"/>
      <c r="C435" s="146"/>
      <c r="D435" s="146"/>
      <c r="E435" s="146"/>
      <c r="F435" s="146"/>
      <c r="G435" s="146"/>
      <c r="H435" s="93"/>
      <c r="I435" s="105"/>
      <c r="J435" s="148"/>
      <c r="K435" s="146"/>
      <c r="L435" s="149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  <c r="BU435" s="146"/>
      <c r="BV435" s="146"/>
      <c r="BW435" s="146"/>
      <c r="BX435" s="146"/>
      <c r="BY435" s="146"/>
      <c r="BZ435" s="146"/>
      <c r="CA435" s="146"/>
      <c r="CB435" s="146"/>
      <c r="CC435" s="146"/>
      <c r="CD435" s="146"/>
      <c r="CE435" s="146"/>
      <c r="CF435" s="146"/>
      <c r="CG435" s="146"/>
      <c r="CH435" s="146"/>
      <c r="CI435" s="146"/>
      <c r="CJ435" s="146"/>
      <c r="CK435" s="146"/>
      <c r="CL435" s="146"/>
      <c r="CM435" s="146"/>
      <c r="CN435" s="146"/>
      <c r="CO435" s="146"/>
      <c r="CP435" s="146"/>
      <c r="CQ435" s="146"/>
      <c r="CR435" s="146"/>
      <c r="CS435" s="146"/>
      <c r="CT435" s="146"/>
      <c r="CU435" s="146"/>
      <c r="CV435" s="146"/>
    </row>
    <row r="436" spans="1:100" s="85" customFormat="1" ht="17.100000000000001" customHeight="1" x14ac:dyDescent="0.2">
      <c r="A436" s="146"/>
      <c r="B436" s="146"/>
      <c r="C436" s="146"/>
      <c r="D436" s="146"/>
      <c r="E436" s="146"/>
      <c r="F436" s="146"/>
      <c r="G436" s="146"/>
      <c r="H436" s="93"/>
      <c r="I436" s="105"/>
      <c r="J436" s="148"/>
      <c r="K436" s="146"/>
      <c r="L436" s="149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  <c r="BU436" s="146"/>
      <c r="BV436" s="146"/>
      <c r="BW436" s="146"/>
      <c r="BX436" s="146"/>
      <c r="BY436" s="146"/>
      <c r="BZ436" s="146"/>
      <c r="CA436" s="146"/>
      <c r="CB436" s="146"/>
      <c r="CC436" s="146"/>
      <c r="CD436" s="146"/>
      <c r="CE436" s="146"/>
      <c r="CF436" s="146"/>
      <c r="CG436" s="146"/>
      <c r="CH436" s="146"/>
      <c r="CI436" s="146"/>
      <c r="CJ436" s="146"/>
      <c r="CK436" s="146"/>
      <c r="CL436" s="146"/>
      <c r="CM436" s="146"/>
      <c r="CN436" s="146"/>
      <c r="CO436" s="146"/>
      <c r="CP436" s="146"/>
      <c r="CQ436" s="146"/>
      <c r="CR436" s="146"/>
      <c r="CS436" s="146"/>
      <c r="CT436" s="146"/>
      <c r="CU436" s="146"/>
      <c r="CV436" s="146"/>
    </row>
    <row r="437" spans="1:100" s="85" customFormat="1" ht="17.100000000000001" customHeight="1" x14ac:dyDescent="0.2">
      <c r="A437" s="146"/>
      <c r="B437" s="146"/>
      <c r="C437" s="146"/>
      <c r="D437" s="146"/>
      <c r="E437" s="146"/>
      <c r="F437" s="146"/>
      <c r="G437" s="146"/>
      <c r="H437" s="93"/>
      <c r="I437" s="105"/>
      <c r="J437" s="148"/>
      <c r="K437" s="146"/>
      <c r="L437" s="149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  <c r="BU437" s="146"/>
      <c r="BV437" s="146"/>
      <c r="BW437" s="146"/>
      <c r="BX437" s="146"/>
      <c r="BY437" s="146"/>
      <c r="BZ437" s="146"/>
      <c r="CA437" s="146"/>
      <c r="CB437" s="146"/>
      <c r="CC437" s="146"/>
      <c r="CD437" s="146"/>
      <c r="CE437" s="146"/>
      <c r="CF437" s="146"/>
      <c r="CG437" s="146"/>
      <c r="CH437" s="146"/>
      <c r="CI437" s="146"/>
      <c r="CJ437" s="146"/>
      <c r="CK437" s="146"/>
      <c r="CL437" s="146"/>
      <c r="CM437" s="146"/>
      <c r="CN437" s="146"/>
      <c r="CO437" s="146"/>
      <c r="CP437" s="146"/>
      <c r="CQ437" s="146"/>
      <c r="CR437" s="146"/>
      <c r="CS437" s="146"/>
      <c r="CT437" s="146"/>
      <c r="CU437" s="146"/>
      <c r="CV437" s="146"/>
    </row>
    <row r="438" spans="1:100" s="85" customFormat="1" ht="17.100000000000001" customHeight="1" x14ac:dyDescent="0.2">
      <c r="A438" s="146"/>
      <c r="B438" s="146"/>
      <c r="C438" s="146"/>
      <c r="D438" s="146"/>
      <c r="E438" s="146"/>
      <c r="F438" s="146"/>
      <c r="G438" s="146"/>
      <c r="H438" s="93"/>
      <c r="I438" s="105"/>
      <c r="J438" s="148"/>
      <c r="K438" s="146"/>
      <c r="L438" s="149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  <c r="BU438" s="146"/>
      <c r="BV438" s="146"/>
      <c r="BW438" s="146"/>
      <c r="BX438" s="146"/>
      <c r="BY438" s="146"/>
      <c r="BZ438" s="146"/>
      <c r="CA438" s="146"/>
      <c r="CB438" s="146"/>
      <c r="CC438" s="146"/>
      <c r="CD438" s="146"/>
      <c r="CE438" s="146"/>
      <c r="CF438" s="146"/>
      <c r="CG438" s="146"/>
      <c r="CH438" s="146"/>
      <c r="CI438" s="146"/>
      <c r="CJ438" s="146"/>
      <c r="CK438" s="146"/>
      <c r="CL438" s="146"/>
      <c r="CM438" s="146"/>
      <c r="CN438" s="146"/>
      <c r="CO438" s="146"/>
      <c r="CP438" s="146"/>
      <c r="CQ438" s="146"/>
      <c r="CR438" s="146"/>
      <c r="CS438" s="146"/>
      <c r="CT438" s="146"/>
      <c r="CU438" s="146"/>
      <c r="CV438" s="146"/>
    </row>
    <row r="439" spans="1:100" s="85" customFormat="1" ht="17.100000000000001" customHeight="1" x14ac:dyDescent="0.2">
      <c r="A439" s="146"/>
      <c r="B439" s="146"/>
      <c r="C439" s="146"/>
      <c r="D439" s="146"/>
      <c r="E439" s="146"/>
      <c r="F439" s="146"/>
      <c r="G439" s="146"/>
      <c r="H439" s="93"/>
      <c r="I439" s="105"/>
      <c r="J439" s="148"/>
      <c r="K439" s="146"/>
      <c r="L439" s="149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  <c r="BU439" s="146"/>
      <c r="BV439" s="146"/>
      <c r="BW439" s="146"/>
      <c r="BX439" s="146"/>
      <c r="BY439" s="146"/>
      <c r="BZ439" s="146"/>
      <c r="CA439" s="146"/>
      <c r="CB439" s="146"/>
      <c r="CC439" s="146"/>
      <c r="CD439" s="146"/>
      <c r="CE439" s="146"/>
      <c r="CF439" s="146"/>
      <c r="CG439" s="146"/>
      <c r="CH439" s="146"/>
      <c r="CI439" s="146"/>
      <c r="CJ439" s="146"/>
      <c r="CK439" s="146"/>
      <c r="CL439" s="146"/>
      <c r="CM439" s="146"/>
      <c r="CN439" s="146"/>
      <c r="CO439" s="146"/>
      <c r="CP439" s="146"/>
      <c r="CQ439" s="146"/>
      <c r="CR439" s="146"/>
      <c r="CS439" s="146"/>
      <c r="CT439" s="146"/>
      <c r="CU439" s="146"/>
      <c r="CV439" s="146"/>
    </row>
    <row r="440" spans="1:100" s="85" customFormat="1" ht="17.100000000000001" customHeight="1" x14ac:dyDescent="0.2">
      <c r="A440" s="146"/>
      <c r="B440" s="146"/>
      <c r="C440" s="146"/>
      <c r="D440" s="146"/>
      <c r="E440" s="146"/>
      <c r="F440" s="146"/>
      <c r="G440" s="146"/>
      <c r="H440" s="93"/>
      <c r="I440" s="105"/>
      <c r="J440" s="148"/>
      <c r="K440" s="146"/>
      <c r="L440" s="149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  <c r="BU440" s="146"/>
      <c r="BV440" s="146"/>
      <c r="BW440" s="146"/>
      <c r="BX440" s="146"/>
      <c r="BY440" s="146"/>
      <c r="BZ440" s="146"/>
      <c r="CA440" s="146"/>
      <c r="CB440" s="146"/>
      <c r="CC440" s="146"/>
      <c r="CD440" s="146"/>
      <c r="CE440" s="146"/>
      <c r="CF440" s="146"/>
      <c r="CG440" s="146"/>
      <c r="CH440" s="146"/>
      <c r="CI440" s="146"/>
      <c r="CJ440" s="146"/>
      <c r="CK440" s="146"/>
      <c r="CL440" s="146"/>
      <c r="CM440" s="146"/>
      <c r="CN440" s="146"/>
      <c r="CO440" s="146"/>
      <c r="CP440" s="146"/>
      <c r="CQ440" s="146"/>
      <c r="CR440" s="146"/>
      <c r="CS440" s="146"/>
      <c r="CT440" s="146"/>
      <c r="CU440" s="146"/>
      <c r="CV440" s="146"/>
    </row>
    <row r="441" spans="1:100" s="85" customFormat="1" ht="17.100000000000001" customHeight="1" x14ac:dyDescent="0.2">
      <c r="A441" s="146"/>
      <c r="B441" s="146"/>
      <c r="C441" s="146"/>
      <c r="D441" s="146"/>
      <c r="E441" s="146"/>
      <c r="F441" s="146"/>
      <c r="G441" s="146"/>
      <c r="H441" s="93"/>
      <c r="I441" s="105"/>
      <c r="J441" s="148"/>
      <c r="K441" s="146"/>
      <c r="L441" s="149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  <c r="BU441" s="146"/>
      <c r="BV441" s="146"/>
      <c r="BW441" s="146"/>
      <c r="BX441" s="146"/>
      <c r="BY441" s="146"/>
      <c r="BZ441" s="146"/>
      <c r="CA441" s="146"/>
      <c r="CB441" s="146"/>
      <c r="CC441" s="146"/>
      <c r="CD441" s="146"/>
      <c r="CE441" s="146"/>
      <c r="CF441" s="146"/>
      <c r="CG441" s="146"/>
      <c r="CH441" s="146"/>
      <c r="CI441" s="146"/>
      <c r="CJ441" s="146"/>
      <c r="CK441" s="146"/>
      <c r="CL441" s="146"/>
      <c r="CM441" s="146"/>
      <c r="CN441" s="146"/>
      <c r="CO441" s="146"/>
      <c r="CP441" s="146"/>
      <c r="CQ441" s="146"/>
      <c r="CR441" s="146"/>
      <c r="CS441" s="146"/>
      <c r="CT441" s="146"/>
      <c r="CU441" s="146"/>
      <c r="CV441" s="146"/>
    </row>
    <row r="442" spans="1:100" s="85" customFormat="1" ht="17.100000000000001" customHeight="1" x14ac:dyDescent="0.2">
      <c r="A442" s="146"/>
      <c r="B442" s="146"/>
      <c r="C442" s="146"/>
      <c r="D442" s="146"/>
      <c r="E442" s="146"/>
      <c r="F442" s="146"/>
      <c r="G442" s="146"/>
      <c r="H442" s="93"/>
      <c r="I442" s="105"/>
      <c r="J442" s="148"/>
      <c r="K442" s="146"/>
      <c r="L442" s="149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  <c r="BU442" s="146"/>
      <c r="BV442" s="146"/>
      <c r="BW442" s="146"/>
      <c r="BX442" s="146"/>
      <c r="BY442" s="146"/>
      <c r="BZ442" s="146"/>
      <c r="CA442" s="146"/>
      <c r="CB442" s="146"/>
      <c r="CC442" s="146"/>
      <c r="CD442" s="146"/>
      <c r="CE442" s="146"/>
      <c r="CF442" s="146"/>
      <c r="CG442" s="146"/>
      <c r="CH442" s="146"/>
      <c r="CI442" s="146"/>
      <c r="CJ442" s="146"/>
      <c r="CK442" s="146"/>
      <c r="CL442" s="146"/>
      <c r="CM442" s="146"/>
      <c r="CN442" s="146"/>
      <c r="CO442" s="146"/>
      <c r="CP442" s="146"/>
      <c r="CQ442" s="146"/>
      <c r="CR442" s="146"/>
      <c r="CS442" s="146"/>
      <c r="CT442" s="146"/>
      <c r="CU442" s="146"/>
      <c r="CV442" s="146"/>
    </row>
    <row r="443" spans="1:100" s="85" customFormat="1" ht="17.100000000000001" customHeight="1" x14ac:dyDescent="0.2">
      <c r="A443" s="146"/>
      <c r="B443" s="146"/>
      <c r="C443" s="146"/>
      <c r="D443" s="146"/>
      <c r="E443" s="146"/>
      <c r="F443" s="146"/>
      <c r="G443" s="146"/>
      <c r="H443" s="93"/>
      <c r="I443" s="105"/>
      <c r="J443" s="148"/>
      <c r="K443" s="146"/>
      <c r="L443" s="149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  <c r="BU443" s="146"/>
      <c r="BV443" s="146"/>
      <c r="BW443" s="146"/>
      <c r="BX443" s="146"/>
      <c r="BY443" s="146"/>
      <c r="BZ443" s="146"/>
      <c r="CA443" s="146"/>
      <c r="CB443" s="146"/>
      <c r="CC443" s="146"/>
      <c r="CD443" s="146"/>
      <c r="CE443" s="146"/>
      <c r="CF443" s="146"/>
      <c r="CG443" s="146"/>
      <c r="CH443" s="146"/>
      <c r="CI443" s="146"/>
      <c r="CJ443" s="146"/>
      <c r="CK443" s="146"/>
      <c r="CL443" s="146"/>
      <c r="CM443" s="146"/>
      <c r="CN443" s="146"/>
      <c r="CO443" s="146"/>
      <c r="CP443" s="146"/>
      <c r="CQ443" s="146"/>
      <c r="CR443" s="146"/>
      <c r="CS443" s="146"/>
      <c r="CT443" s="146"/>
      <c r="CU443" s="146"/>
      <c r="CV443" s="146"/>
    </row>
    <row r="444" spans="1:100" s="85" customFormat="1" ht="17.100000000000001" customHeight="1" x14ac:dyDescent="0.2">
      <c r="A444" s="146"/>
      <c r="B444" s="146"/>
      <c r="C444" s="146"/>
      <c r="D444" s="146"/>
      <c r="E444" s="146"/>
      <c r="F444" s="146"/>
      <c r="G444" s="146"/>
      <c r="H444" s="93"/>
      <c r="I444" s="105"/>
      <c r="J444" s="148"/>
      <c r="K444" s="146"/>
      <c r="L444" s="149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  <c r="BU444" s="146"/>
      <c r="BV444" s="146"/>
      <c r="BW444" s="146"/>
      <c r="BX444" s="146"/>
      <c r="BY444" s="146"/>
      <c r="BZ444" s="146"/>
      <c r="CA444" s="146"/>
      <c r="CB444" s="146"/>
      <c r="CC444" s="146"/>
      <c r="CD444" s="146"/>
      <c r="CE444" s="146"/>
      <c r="CF444" s="146"/>
      <c r="CG444" s="146"/>
      <c r="CH444" s="146"/>
      <c r="CI444" s="146"/>
      <c r="CJ444" s="146"/>
      <c r="CK444" s="146"/>
      <c r="CL444" s="146"/>
      <c r="CM444" s="146"/>
      <c r="CN444" s="146"/>
      <c r="CO444" s="146"/>
      <c r="CP444" s="146"/>
      <c r="CQ444" s="146"/>
      <c r="CR444" s="146"/>
      <c r="CS444" s="146"/>
      <c r="CT444" s="146"/>
      <c r="CU444" s="146"/>
      <c r="CV444" s="146"/>
    </row>
    <row r="445" spans="1:100" s="85" customFormat="1" ht="17.100000000000001" customHeight="1" x14ac:dyDescent="0.2">
      <c r="A445" s="146"/>
      <c r="B445" s="146"/>
      <c r="C445" s="146"/>
      <c r="D445" s="146"/>
      <c r="E445" s="146"/>
      <c r="F445" s="146"/>
      <c r="G445" s="146"/>
      <c r="H445" s="93"/>
      <c r="I445" s="105"/>
      <c r="J445" s="148"/>
      <c r="K445" s="146"/>
      <c r="L445" s="149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  <c r="BU445" s="146"/>
      <c r="BV445" s="146"/>
      <c r="BW445" s="146"/>
      <c r="BX445" s="146"/>
      <c r="BY445" s="146"/>
      <c r="BZ445" s="146"/>
      <c r="CA445" s="146"/>
      <c r="CB445" s="146"/>
      <c r="CC445" s="146"/>
      <c r="CD445" s="146"/>
      <c r="CE445" s="146"/>
      <c r="CF445" s="146"/>
      <c r="CG445" s="146"/>
      <c r="CH445" s="146"/>
      <c r="CI445" s="146"/>
      <c r="CJ445" s="146"/>
      <c r="CK445" s="146"/>
      <c r="CL445" s="146"/>
      <c r="CM445" s="146"/>
      <c r="CN445" s="146"/>
      <c r="CO445" s="146"/>
      <c r="CP445" s="146"/>
      <c r="CQ445" s="146"/>
      <c r="CR445" s="146"/>
      <c r="CS445" s="146"/>
      <c r="CT445" s="146"/>
      <c r="CU445" s="146"/>
      <c r="CV445" s="146"/>
    </row>
    <row r="446" spans="1:100" s="85" customFormat="1" ht="17.100000000000001" customHeight="1" x14ac:dyDescent="0.2">
      <c r="A446" s="146"/>
      <c r="B446" s="146"/>
      <c r="C446" s="146"/>
      <c r="D446" s="146"/>
      <c r="E446" s="146"/>
      <c r="F446" s="146"/>
      <c r="G446" s="146"/>
      <c r="H446" s="93"/>
      <c r="I446" s="105"/>
      <c r="J446" s="148"/>
      <c r="K446" s="146"/>
      <c r="L446" s="149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  <c r="BU446" s="146"/>
      <c r="BV446" s="146"/>
      <c r="BW446" s="146"/>
      <c r="BX446" s="146"/>
      <c r="BY446" s="146"/>
      <c r="BZ446" s="146"/>
      <c r="CA446" s="146"/>
      <c r="CB446" s="146"/>
      <c r="CC446" s="146"/>
      <c r="CD446" s="146"/>
      <c r="CE446" s="146"/>
      <c r="CF446" s="146"/>
      <c r="CG446" s="146"/>
      <c r="CH446" s="146"/>
      <c r="CI446" s="146"/>
      <c r="CJ446" s="146"/>
      <c r="CK446" s="146"/>
      <c r="CL446" s="146"/>
      <c r="CM446" s="146"/>
      <c r="CN446" s="146"/>
      <c r="CO446" s="146"/>
      <c r="CP446" s="146"/>
      <c r="CQ446" s="146"/>
      <c r="CR446" s="146"/>
      <c r="CS446" s="146"/>
      <c r="CT446" s="146"/>
      <c r="CU446" s="146"/>
      <c r="CV446" s="146"/>
    </row>
    <row r="447" spans="1:100" s="85" customFormat="1" ht="17.100000000000001" customHeight="1" x14ac:dyDescent="0.2">
      <c r="A447" s="146"/>
      <c r="B447" s="146"/>
      <c r="C447" s="146"/>
      <c r="D447" s="146"/>
      <c r="E447" s="146"/>
      <c r="F447" s="146"/>
      <c r="G447" s="146"/>
      <c r="H447" s="93"/>
      <c r="I447" s="105"/>
      <c r="J447" s="148"/>
      <c r="K447" s="146"/>
      <c r="L447" s="149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  <c r="BU447" s="146"/>
      <c r="BV447" s="146"/>
      <c r="BW447" s="146"/>
      <c r="BX447" s="146"/>
      <c r="BY447" s="146"/>
      <c r="BZ447" s="146"/>
      <c r="CA447" s="146"/>
      <c r="CB447" s="146"/>
      <c r="CC447" s="146"/>
      <c r="CD447" s="146"/>
      <c r="CE447" s="146"/>
      <c r="CF447" s="146"/>
      <c r="CG447" s="146"/>
      <c r="CH447" s="146"/>
      <c r="CI447" s="146"/>
      <c r="CJ447" s="146"/>
      <c r="CK447" s="146"/>
      <c r="CL447" s="146"/>
      <c r="CM447" s="146"/>
      <c r="CN447" s="146"/>
      <c r="CO447" s="146"/>
      <c r="CP447" s="146"/>
      <c r="CQ447" s="146"/>
      <c r="CR447" s="146"/>
      <c r="CS447" s="146"/>
      <c r="CT447" s="146"/>
      <c r="CU447" s="146"/>
      <c r="CV447" s="146"/>
    </row>
    <row r="448" spans="1:100" s="85" customFormat="1" ht="17.100000000000001" customHeight="1" x14ac:dyDescent="0.2">
      <c r="A448" s="146"/>
      <c r="B448" s="146"/>
      <c r="C448" s="146"/>
      <c r="D448" s="146"/>
      <c r="E448" s="146"/>
      <c r="F448" s="146"/>
      <c r="G448" s="146"/>
      <c r="H448" s="93"/>
      <c r="I448" s="105"/>
      <c r="J448" s="148"/>
      <c r="K448" s="146"/>
      <c r="L448" s="149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  <c r="BU448" s="146"/>
      <c r="BV448" s="146"/>
      <c r="BW448" s="146"/>
      <c r="BX448" s="146"/>
      <c r="BY448" s="146"/>
      <c r="BZ448" s="146"/>
      <c r="CA448" s="146"/>
      <c r="CB448" s="146"/>
      <c r="CC448" s="146"/>
      <c r="CD448" s="146"/>
      <c r="CE448" s="146"/>
      <c r="CF448" s="146"/>
      <c r="CG448" s="146"/>
      <c r="CH448" s="146"/>
      <c r="CI448" s="146"/>
      <c r="CJ448" s="146"/>
      <c r="CK448" s="146"/>
      <c r="CL448" s="146"/>
      <c r="CM448" s="146"/>
      <c r="CN448" s="146"/>
      <c r="CO448" s="146"/>
      <c r="CP448" s="146"/>
      <c r="CQ448" s="146"/>
      <c r="CR448" s="146"/>
      <c r="CS448" s="146"/>
      <c r="CT448" s="146"/>
      <c r="CU448" s="146"/>
      <c r="CV448" s="146"/>
    </row>
    <row r="449" spans="1:100" s="85" customFormat="1" ht="17.100000000000001" customHeight="1" x14ac:dyDescent="0.2">
      <c r="A449" s="146"/>
      <c r="B449" s="146"/>
      <c r="C449" s="146"/>
      <c r="D449" s="146"/>
      <c r="E449" s="146"/>
      <c r="F449" s="146"/>
      <c r="G449" s="146"/>
      <c r="H449" s="93"/>
      <c r="I449" s="105"/>
      <c r="J449" s="148"/>
      <c r="K449" s="146"/>
      <c r="L449" s="149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  <c r="CF449" s="146"/>
      <c r="CG449" s="146"/>
      <c r="CH449" s="146"/>
      <c r="CI449" s="146"/>
      <c r="CJ449" s="146"/>
      <c r="CK449" s="146"/>
      <c r="CL449" s="146"/>
      <c r="CM449" s="146"/>
      <c r="CN449" s="146"/>
      <c r="CO449" s="146"/>
      <c r="CP449" s="146"/>
      <c r="CQ449" s="146"/>
      <c r="CR449" s="146"/>
      <c r="CS449" s="146"/>
      <c r="CT449" s="146"/>
      <c r="CU449" s="146"/>
      <c r="CV449" s="146"/>
    </row>
    <row r="450" spans="1:100" s="85" customFormat="1" ht="17.100000000000001" customHeight="1" x14ac:dyDescent="0.2">
      <c r="A450" s="146"/>
      <c r="B450" s="146"/>
      <c r="C450" s="146"/>
      <c r="D450" s="146"/>
      <c r="E450" s="146"/>
      <c r="F450" s="146"/>
      <c r="G450" s="146"/>
      <c r="H450" s="93"/>
      <c r="I450" s="105"/>
      <c r="J450" s="148"/>
      <c r="K450" s="146"/>
      <c r="L450" s="149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  <c r="BU450" s="146"/>
      <c r="BV450" s="146"/>
      <c r="BW450" s="146"/>
      <c r="BX450" s="146"/>
      <c r="BY450" s="146"/>
      <c r="BZ450" s="146"/>
      <c r="CA450" s="146"/>
      <c r="CB450" s="146"/>
      <c r="CC450" s="146"/>
      <c r="CD450" s="146"/>
      <c r="CE450" s="146"/>
      <c r="CF450" s="146"/>
      <c r="CG450" s="146"/>
      <c r="CH450" s="146"/>
      <c r="CI450" s="146"/>
      <c r="CJ450" s="146"/>
      <c r="CK450" s="146"/>
      <c r="CL450" s="146"/>
      <c r="CM450" s="146"/>
      <c r="CN450" s="146"/>
      <c r="CO450" s="146"/>
      <c r="CP450" s="146"/>
      <c r="CQ450" s="146"/>
      <c r="CR450" s="146"/>
      <c r="CS450" s="146"/>
      <c r="CT450" s="146"/>
      <c r="CU450" s="146"/>
      <c r="CV450" s="146"/>
    </row>
    <row r="451" spans="1:100" s="85" customFormat="1" ht="17.100000000000001" customHeight="1" x14ac:dyDescent="0.2">
      <c r="A451" s="146"/>
      <c r="B451" s="146"/>
      <c r="C451" s="146"/>
      <c r="D451" s="146"/>
      <c r="E451" s="146"/>
      <c r="F451" s="146"/>
      <c r="G451" s="146"/>
      <c r="H451" s="93"/>
      <c r="I451" s="105"/>
      <c r="J451" s="148"/>
      <c r="K451" s="146"/>
      <c r="L451" s="149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  <c r="BU451" s="146"/>
      <c r="BV451" s="146"/>
      <c r="BW451" s="146"/>
      <c r="BX451" s="146"/>
      <c r="BY451" s="146"/>
      <c r="BZ451" s="146"/>
      <c r="CA451" s="146"/>
      <c r="CB451" s="146"/>
      <c r="CC451" s="146"/>
      <c r="CD451" s="146"/>
      <c r="CE451" s="146"/>
      <c r="CF451" s="146"/>
      <c r="CG451" s="146"/>
      <c r="CH451" s="146"/>
      <c r="CI451" s="146"/>
      <c r="CJ451" s="146"/>
      <c r="CK451" s="146"/>
      <c r="CL451" s="146"/>
      <c r="CM451" s="146"/>
      <c r="CN451" s="146"/>
      <c r="CO451" s="146"/>
      <c r="CP451" s="146"/>
      <c r="CQ451" s="146"/>
      <c r="CR451" s="146"/>
      <c r="CS451" s="146"/>
      <c r="CT451" s="146"/>
      <c r="CU451" s="146"/>
      <c r="CV451" s="146"/>
    </row>
    <row r="452" spans="1:100" s="85" customFormat="1" ht="17.100000000000001" customHeight="1" x14ac:dyDescent="0.2">
      <c r="A452" s="146"/>
      <c r="B452" s="146"/>
      <c r="C452" s="146"/>
      <c r="D452" s="146"/>
      <c r="E452" s="146"/>
      <c r="F452" s="146"/>
      <c r="G452" s="146"/>
      <c r="H452" s="93"/>
      <c r="I452" s="105"/>
      <c r="J452" s="148"/>
      <c r="K452" s="146"/>
      <c r="L452" s="149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  <c r="BU452" s="146"/>
      <c r="BV452" s="146"/>
      <c r="BW452" s="146"/>
      <c r="BX452" s="146"/>
      <c r="BY452" s="146"/>
      <c r="BZ452" s="146"/>
      <c r="CA452" s="146"/>
      <c r="CB452" s="146"/>
      <c r="CC452" s="146"/>
      <c r="CD452" s="146"/>
      <c r="CE452" s="146"/>
      <c r="CF452" s="146"/>
      <c r="CG452" s="146"/>
      <c r="CH452" s="146"/>
      <c r="CI452" s="146"/>
      <c r="CJ452" s="146"/>
      <c r="CK452" s="146"/>
      <c r="CL452" s="146"/>
      <c r="CM452" s="146"/>
      <c r="CN452" s="146"/>
      <c r="CO452" s="146"/>
      <c r="CP452" s="146"/>
      <c r="CQ452" s="146"/>
      <c r="CR452" s="146"/>
      <c r="CS452" s="146"/>
      <c r="CT452" s="146"/>
      <c r="CU452" s="146"/>
      <c r="CV452" s="146"/>
    </row>
    <row r="453" spans="1:100" s="85" customFormat="1" ht="17.100000000000001" customHeight="1" x14ac:dyDescent="0.2">
      <c r="A453" s="146"/>
      <c r="B453" s="146"/>
      <c r="C453" s="146"/>
      <c r="D453" s="146"/>
      <c r="E453" s="146"/>
      <c r="F453" s="146"/>
      <c r="G453" s="146"/>
      <c r="H453" s="93"/>
      <c r="I453" s="105"/>
      <c r="J453" s="148"/>
      <c r="K453" s="146"/>
      <c r="L453" s="149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  <c r="BU453" s="146"/>
      <c r="BV453" s="146"/>
      <c r="BW453" s="146"/>
      <c r="BX453" s="146"/>
      <c r="BY453" s="146"/>
      <c r="BZ453" s="146"/>
      <c r="CA453" s="146"/>
      <c r="CB453" s="146"/>
      <c r="CC453" s="146"/>
      <c r="CD453" s="146"/>
      <c r="CE453" s="146"/>
      <c r="CF453" s="146"/>
      <c r="CG453" s="146"/>
      <c r="CH453" s="146"/>
      <c r="CI453" s="146"/>
      <c r="CJ453" s="146"/>
      <c r="CK453" s="146"/>
      <c r="CL453" s="146"/>
      <c r="CM453" s="146"/>
      <c r="CN453" s="146"/>
      <c r="CO453" s="146"/>
      <c r="CP453" s="146"/>
      <c r="CQ453" s="146"/>
      <c r="CR453" s="146"/>
      <c r="CS453" s="146"/>
      <c r="CT453" s="146"/>
      <c r="CU453" s="146"/>
      <c r="CV453" s="146"/>
    </row>
    <row r="454" spans="1:100" s="85" customFormat="1" ht="17.100000000000001" customHeight="1" x14ac:dyDescent="0.2">
      <c r="A454" s="146"/>
      <c r="B454" s="146"/>
      <c r="C454" s="146"/>
      <c r="D454" s="146"/>
      <c r="E454" s="146"/>
      <c r="F454" s="146"/>
      <c r="G454" s="146"/>
      <c r="H454" s="93"/>
      <c r="I454" s="105"/>
      <c r="J454" s="148"/>
      <c r="K454" s="146"/>
      <c r="L454" s="149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  <c r="BU454" s="146"/>
      <c r="BV454" s="146"/>
      <c r="BW454" s="146"/>
      <c r="BX454" s="146"/>
      <c r="BY454" s="146"/>
      <c r="BZ454" s="146"/>
      <c r="CA454" s="146"/>
      <c r="CB454" s="146"/>
      <c r="CC454" s="146"/>
      <c r="CD454" s="146"/>
      <c r="CE454" s="146"/>
      <c r="CF454" s="146"/>
      <c r="CG454" s="146"/>
      <c r="CH454" s="146"/>
      <c r="CI454" s="146"/>
      <c r="CJ454" s="146"/>
      <c r="CK454" s="146"/>
      <c r="CL454" s="146"/>
      <c r="CM454" s="146"/>
      <c r="CN454" s="146"/>
      <c r="CO454" s="146"/>
      <c r="CP454" s="146"/>
      <c r="CQ454" s="146"/>
      <c r="CR454" s="146"/>
      <c r="CS454" s="146"/>
      <c r="CT454" s="146"/>
      <c r="CU454" s="146"/>
      <c r="CV454" s="146"/>
    </row>
    <row r="455" spans="1:100" s="85" customFormat="1" ht="17.100000000000001" customHeight="1" x14ac:dyDescent="0.2">
      <c r="A455" s="146"/>
      <c r="B455" s="146"/>
      <c r="C455" s="146"/>
      <c r="D455" s="146"/>
      <c r="E455" s="146"/>
      <c r="F455" s="146"/>
      <c r="G455" s="146"/>
      <c r="H455" s="93"/>
      <c r="I455" s="105"/>
      <c r="J455" s="148"/>
      <c r="K455" s="146"/>
      <c r="L455" s="149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  <c r="BU455" s="146"/>
      <c r="BV455" s="146"/>
      <c r="BW455" s="146"/>
      <c r="BX455" s="146"/>
      <c r="BY455" s="146"/>
      <c r="BZ455" s="146"/>
      <c r="CA455" s="146"/>
      <c r="CB455" s="146"/>
      <c r="CC455" s="146"/>
      <c r="CD455" s="146"/>
      <c r="CE455" s="146"/>
      <c r="CF455" s="146"/>
      <c r="CG455" s="146"/>
      <c r="CH455" s="146"/>
      <c r="CI455" s="146"/>
      <c r="CJ455" s="146"/>
      <c r="CK455" s="146"/>
      <c r="CL455" s="146"/>
      <c r="CM455" s="146"/>
      <c r="CN455" s="146"/>
      <c r="CO455" s="146"/>
      <c r="CP455" s="146"/>
      <c r="CQ455" s="146"/>
      <c r="CR455" s="146"/>
      <c r="CS455" s="146"/>
      <c r="CT455" s="146"/>
      <c r="CU455" s="146"/>
      <c r="CV455" s="146"/>
    </row>
    <row r="456" spans="1:100" s="85" customFormat="1" ht="17.100000000000001" customHeight="1" x14ac:dyDescent="0.2">
      <c r="A456" s="146"/>
      <c r="B456" s="146"/>
      <c r="C456" s="146"/>
      <c r="D456" s="146"/>
      <c r="E456" s="146"/>
      <c r="F456" s="146"/>
      <c r="G456" s="146"/>
      <c r="H456" s="93"/>
      <c r="I456" s="105"/>
      <c r="J456" s="148"/>
      <c r="K456" s="146"/>
      <c r="L456" s="149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  <c r="BV456" s="146"/>
      <c r="BW456" s="146"/>
      <c r="BX456" s="146"/>
      <c r="BY456" s="146"/>
      <c r="BZ456" s="146"/>
      <c r="CA456" s="146"/>
      <c r="CB456" s="146"/>
      <c r="CC456" s="146"/>
      <c r="CD456" s="146"/>
      <c r="CE456" s="146"/>
      <c r="CF456" s="146"/>
      <c r="CG456" s="146"/>
      <c r="CH456" s="146"/>
      <c r="CI456" s="146"/>
      <c r="CJ456" s="146"/>
      <c r="CK456" s="146"/>
      <c r="CL456" s="146"/>
      <c r="CM456" s="146"/>
      <c r="CN456" s="146"/>
      <c r="CO456" s="146"/>
      <c r="CP456" s="146"/>
      <c r="CQ456" s="146"/>
      <c r="CR456" s="146"/>
      <c r="CS456" s="146"/>
      <c r="CT456" s="146"/>
      <c r="CU456" s="146"/>
      <c r="CV456" s="146"/>
    </row>
    <row r="457" spans="1:100" s="85" customFormat="1" ht="17.100000000000001" customHeight="1" x14ac:dyDescent="0.2">
      <c r="A457" s="146"/>
      <c r="B457" s="146"/>
      <c r="C457" s="146"/>
      <c r="D457" s="146"/>
      <c r="E457" s="146"/>
      <c r="F457" s="146"/>
      <c r="G457" s="146"/>
      <c r="H457" s="93"/>
      <c r="I457" s="105"/>
      <c r="J457" s="148"/>
      <c r="K457" s="146"/>
      <c r="L457" s="149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  <c r="BU457" s="146"/>
      <c r="BV457" s="146"/>
      <c r="BW457" s="146"/>
      <c r="BX457" s="146"/>
      <c r="BY457" s="146"/>
      <c r="BZ457" s="146"/>
      <c r="CA457" s="146"/>
      <c r="CB457" s="146"/>
      <c r="CC457" s="146"/>
      <c r="CD457" s="146"/>
      <c r="CE457" s="146"/>
      <c r="CF457" s="146"/>
      <c r="CG457" s="146"/>
      <c r="CH457" s="146"/>
      <c r="CI457" s="146"/>
      <c r="CJ457" s="146"/>
      <c r="CK457" s="146"/>
      <c r="CL457" s="146"/>
      <c r="CM457" s="146"/>
      <c r="CN457" s="146"/>
      <c r="CO457" s="146"/>
      <c r="CP457" s="146"/>
      <c r="CQ457" s="146"/>
      <c r="CR457" s="146"/>
      <c r="CS457" s="146"/>
      <c r="CT457" s="146"/>
      <c r="CU457" s="146"/>
      <c r="CV457" s="146"/>
    </row>
    <row r="458" spans="1:100" s="85" customFormat="1" ht="17.100000000000001" customHeight="1" x14ac:dyDescent="0.2">
      <c r="A458" s="146"/>
      <c r="B458" s="146"/>
      <c r="C458" s="146"/>
      <c r="D458" s="146"/>
      <c r="E458" s="146"/>
      <c r="F458" s="146"/>
      <c r="G458" s="146"/>
      <c r="H458" s="93"/>
      <c r="I458" s="105"/>
      <c r="J458" s="148"/>
      <c r="K458" s="146"/>
      <c r="L458" s="149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  <c r="BU458" s="146"/>
      <c r="BV458" s="146"/>
      <c r="BW458" s="146"/>
      <c r="BX458" s="146"/>
      <c r="BY458" s="146"/>
      <c r="BZ458" s="146"/>
      <c r="CA458" s="146"/>
      <c r="CB458" s="146"/>
      <c r="CC458" s="146"/>
      <c r="CD458" s="146"/>
      <c r="CE458" s="146"/>
      <c r="CF458" s="146"/>
      <c r="CG458" s="146"/>
      <c r="CH458" s="146"/>
      <c r="CI458" s="146"/>
      <c r="CJ458" s="146"/>
      <c r="CK458" s="146"/>
      <c r="CL458" s="146"/>
      <c r="CM458" s="146"/>
      <c r="CN458" s="146"/>
      <c r="CO458" s="146"/>
      <c r="CP458" s="146"/>
      <c r="CQ458" s="146"/>
      <c r="CR458" s="146"/>
      <c r="CS458" s="146"/>
      <c r="CT458" s="146"/>
      <c r="CU458" s="146"/>
      <c r="CV458" s="146"/>
    </row>
    <row r="459" spans="1:100" s="85" customFormat="1" ht="17.100000000000001" customHeight="1" x14ac:dyDescent="0.2">
      <c r="A459" s="146"/>
      <c r="B459" s="146"/>
      <c r="C459" s="146"/>
      <c r="D459" s="146"/>
      <c r="E459" s="146"/>
      <c r="F459" s="146"/>
      <c r="G459" s="146"/>
      <c r="H459" s="93"/>
      <c r="I459" s="105"/>
      <c r="J459" s="148"/>
      <c r="K459" s="146"/>
      <c r="L459" s="149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  <c r="BU459" s="146"/>
      <c r="BV459" s="146"/>
      <c r="BW459" s="146"/>
      <c r="BX459" s="146"/>
      <c r="BY459" s="146"/>
      <c r="BZ459" s="146"/>
      <c r="CA459" s="146"/>
      <c r="CB459" s="146"/>
      <c r="CC459" s="146"/>
      <c r="CD459" s="146"/>
      <c r="CE459" s="146"/>
      <c r="CF459" s="146"/>
      <c r="CG459" s="146"/>
      <c r="CH459" s="146"/>
      <c r="CI459" s="146"/>
      <c r="CJ459" s="146"/>
      <c r="CK459" s="146"/>
      <c r="CL459" s="146"/>
      <c r="CM459" s="146"/>
      <c r="CN459" s="146"/>
      <c r="CO459" s="146"/>
      <c r="CP459" s="146"/>
      <c r="CQ459" s="146"/>
      <c r="CR459" s="146"/>
      <c r="CS459" s="146"/>
      <c r="CT459" s="146"/>
      <c r="CU459" s="146"/>
      <c r="CV459" s="146"/>
    </row>
    <row r="460" spans="1:100" s="85" customFormat="1" ht="17.100000000000001" customHeight="1" x14ac:dyDescent="0.2">
      <c r="A460" s="146"/>
      <c r="B460" s="146"/>
      <c r="C460" s="146"/>
      <c r="D460" s="146"/>
      <c r="E460" s="146"/>
      <c r="F460" s="146"/>
      <c r="G460" s="146"/>
      <c r="H460" s="93"/>
      <c r="I460" s="105"/>
      <c r="J460" s="148"/>
      <c r="K460" s="146"/>
      <c r="L460" s="149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  <c r="BU460" s="146"/>
      <c r="BV460" s="146"/>
      <c r="BW460" s="146"/>
      <c r="BX460" s="146"/>
      <c r="BY460" s="146"/>
      <c r="BZ460" s="146"/>
      <c r="CA460" s="146"/>
      <c r="CB460" s="146"/>
      <c r="CC460" s="146"/>
      <c r="CD460" s="146"/>
      <c r="CE460" s="146"/>
      <c r="CF460" s="146"/>
      <c r="CG460" s="146"/>
      <c r="CH460" s="146"/>
      <c r="CI460" s="146"/>
      <c r="CJ460" s="146"/>
      <c r="CK460" s="146"/>
      <c r="CL460" s="146"/>
      <c r="CM460" s="146"/>
      <c r="CN460" s="146"/>
      <c r="CO460" s="146"/>
      <c r="CP460" s="146"/>
      <c r="CQ460" s="146"/>
      <c r="CR460" s="146"/>
      <c r="CS460" s="146"/>
      <c r="CT460" s="146"/>
      <c r="CU460" s="146"/>
      <c r="CV460" s="146"/>
    </row>
    <row r="461" spans="1:100" s="85" customFormat="1" ht="17.100000000000001" customHeight="1" x14ac:dyDescent="0.2">
      <c r="A461" s="146"/>
      <c r="B461" s="146"/>
      <c r="C461" s="146"/>
      <c r="D461" s="146"/>
      <c r="E461" s="146"/>
      <c r="F461" s="146"/>
      <c r="G461" s="146"/>
      <c r="H461" s="93"/>
      <c r="I461" s="105"/>
      <c r="J461" s="148"/>
      <c r="K461" s="146"/>
      <c r="L461" s="149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  <c r="BU461" s="146"/>
      <c r="BV461" s="146"/>
      <c r="BW461" s="146"/>
      <c r="BX461" s="146"/>
      <c r="BY461" s="146"/>
      <c r="BZ461" s="146"/>
      <c r="CA461" s="146"/>
      <c r="CB461" s="146"/>
      <c r="CC461" s="146"/>
      <c r="CD461" s="146"/>
      <c r="CE461" s="146"/>
      <c r="CF461" s="146"/>
      <c r="CG461" s="146"/>
      <c r="CH461" s="146"/>
      <c r="CI461" s="146"/>
      <c r="CJ461" s="146"/>
      <c r="CK461" s="146"/>
      <c r="CL461" s="146"/>
      <c r="CM461" s="146"/>
      <c r="CN461" s="146"/>
      <c r="CO461" s="146"/>
      <c r="CP461" s="146"/>
      <c r="CQ461" s="146"/>
      <c r="CR461" s="146"/>
      <c r="CS461" s="146"/>
      <c r="CT461" s="146"/>
      <c r="CU461" s="146"/>
      <c r="CV461" s="146"/>
    </row>
    <row r="462" spans="1:100" s="85" customFormat="1" ht="17.100000000000001" customHeight="1" x14ac:dyDescent="0.2">
      <c r="A462" s="146"/>
      <c r="B462" s="146"/>
      <c r="C462" s="146"/>
      <c r="D462" s="146"/>
      <c r="E462" s="146"/>
      <c r="F462" s="146"/>
      <c r="G462" s="146"/>
      <c r="H462" s="93"/>
      <c r="I462" s="105"/>
      <c r="J462" s="148"/>
      <c r="K462" s="146"/>
      <c r="L462" s="149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6"/>
      <c r="CF462" s="146"/>
      <c r="CG462" s="146"/>
      <c r="CH462" s="146"/>
      <c r="CI462" s="146"/>
      <c r="CJ462" s="146"/>
      <c r="CK462" s="146"/>
      <c r="CL462" s="146"/>
      <c r="CM462" s="146"/>
      <c r="CN462" s="146"/>
      <c r="CO462" s="146"/>
      <c r="CP462" s="146"/>
      <c r="CQ462" s="146"/>
      <c r="CR462" s="146"/>
      <c r="CS462" s="146"/>
      <c r="CT462" s="146"/>
      <c r="CU462" s="146"/>
      <c r="CV462" s="146"/>
    </row>
    <row r="463" spans="1:100" s="85" customFormat="1" ht="17.100000000000001" customHeight="1" x14ac:dyDescent="0.2">
      <c r="A463" s="146"/>
      <c r="B463" s="146"/>
      <c r="C463" s="146"/>
      <c r="D463" s="146"/>
      <c r="E463" s="146"/>
      <c r="F463" s="146"/>
      <c r="G463" s="146"/>
      <c r="H463" s="93"/>
      <c r="I463" s="105"/>
      <c r="J463" s="148"/>
      <c r="K463" s="146"/>
      <c r="L463" s="149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  <c r="BU463" s="146"/>
      <c r="BV463" s="146"/>
      <c r="BW463" s="146"/>
      <c r="BX463" s="146"/>
      <c r="BY463" s="146"/>
      <c r="BZ463" s="146"/>
      <c r="CA463" s="146"/>
      <c r="CB463" s="146"/>
      <c r="CC463" s="146"/>
      <c r="CD463" s="146"/>
      <c r="CE463" s="146"/>
      <c r="CF463" s="146"/>
      <c r="CG463" s="146"/>
      <c r="CH463" s="146"/>
      <c r="CI463" s="146"/>
      <c r="CJ463" s="146"/>
      <c r="CK463" s="146"/>
      <c r="CL463" s="146"/>
      <c r="CM463" s="146"/>
      <c r="CN463" s="146"/>
      <c r="CO463" s="146"/>
      <c r="CP463" s="146"/>
      <c r="CQ463" s="146"/>
      <c r="CR463" s="146"/>
      <c r="CS463" s="146"/>
      <c r="CT463" s="146"/>
      <c r="CU463" s="146"/>
      <c r="CV463" s="146"/>
    </row>
    <row r="464" spans="1:100" s="85" customFormat="1" ht="17.100000000000001" customHeight="1" x14ac:dyDescent="0.2">
      <c r="A464" s="146"/>
      <c r="B464" s="146"/>
      <c r="C464" s="146"/>
      <c r="D464" s="146"/>
      <c r="E464" s="146"/>
      <c r="F464" s="146"/>
      <c r="G464" s="146"/>
      <c r="H464" s="93"/>
      <c r="I464" s="105"/>
      <c r="J464" s="148"/>
      <c r="K464" s="146"/>
      <c r="L464" s="149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  <c r="BU464" s="146"/>
      <c r="BV464" s="146"/>
      <c r="BW464" s="146"/>
      <c r="BX464" s="146"/>
      <c r="BY464" s="146"/>
      <c r="BZ464" s="146"/>
      <c r="CA464" s="146"/>
      <c r="CB464" s="146"/>
      <c r="CC464" s="146"/>
      <c r="CD464" s="146"/>
      <c r="CE464" s="146"/>
      <c r="CF464" s="146"/>
      <c r="CG464" s="146"/>
      <c r="CH464" s="146"/>
      <c r="CI464" s="146"/>
      <c r="CJ464" s="146"/>
      <c r="CK464" s="146"/>
      <c r="CL464" s="146"/>
      <c r="CM464" s="146"/>
      <c r="CN464" s="146"/>
      <c r="CO464" s="146"/>
      <c r="CP464" s="146"/>
      <c r="CQ464" s="146"/>
      <c r="CR464" s="146"/>
      <c r="CS464" s="146"/>
      <c r="CT464" s="146"/>
      <c r="CU464" s="146"/>
      <c r="CV464" s="146"/>
    </row>
    <row r="465" spans="1:100" s="85" customFormat="1" ht="17.100000000000001" customHeight="1" x14ac:dyDescent="0.2">
      <c r="A465" s="146"/>
      <c r="B465" s="146"/>
      <c r="C465" s="146"/>
      <c r="D465" s="146"/>
      <c r="E465" s="146"/>
      <c r="F465" s="146"/>
      <c r="G465" s="146"/>
      <c r="H465" s="93"/>
      <c r="I465" s="105"/>
      <c r="J465" s="148"/>
      <c r="K465" s="146"/>
      <c r="L465" s="149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  <c r="BU465" s="146"/>
      <c r="BV465" s="146"/>
      <c r="BW465" s="146"/>
      <c r="BX465" s="146"/>
      <c r="BY465" s="146"/>
      <c r="BZ465" s="146"/>
      <c r="CA465" s="146"/>
      <c r="CB465" s="146"/>
      <c r="CC465" s="146"/>
      <c r="CD465" s="146"/>
      <c r="CE465" s="146"/>
      <c r="CF465" s="146"/>
      <c r="CG465" s="146"/>
      <c r="CH465" s="146"/>
      <c r="CI465" s="146"/>
      <c r="CJ465" s="146"/>
      <c r="CK465" s="146"/>
      <c r="CL465" s="146"/>
      <c r="CM465" s="146"/>
      <c r="CN465" s="146"/>
      <c r="CO465" s="146"/>
      <c r="CP465" s="146"/>
      <c r="CQ465" s="146"/>
      <c r="CR465" s="146"/>
      <c r="CS465" s="146"/>
      <c r="CT465" s="146"/>
      <c r="CU465" s="146"/>
      <c r="CV465" s="146"/>
    </row>
    <row r="466" spans="1:100" s="85" customFormat="1" ht="17.100000000000001" customHeight="1" x14ac:dyDescent="0.2">
      <c r="A466" s="146"/>
      <c r="B466" s="146"/>
      <c r="C466" s="146"/>
      <c r="D466" s="146"/>
      <c r="E466" s="146"/>
      <c r="F466" s="146"/>
      <c r="G466" s="146"/>
      <c r="H466" s="93"/>
      <c r="I466" s="105"/>
      <c r="J466" s="148"/>
      <c r="K466" s="146"/>
      <c r="L466" s="149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  <c r="BU466" s="146"/>
      <c r="BV466" s="146"/>
      <c r="BW466" s="146"/>
      <c r="BX466" s="146"/>
      <c r="BY466" s="146"/>
      <c r="BZ466" s="146"/>
      <c r="CA466" s="146"/>
      <c r="CB466" s="146"/>
      <c r="CC466" s="146"/>
      <c r="CD466" s="146"/>
      <c r="CE466" s="146"/>
      <c r="CF466" s="146"/>
      <c r="CG466" s="146"/>
      <c r="CH466" s="146"/>
      <c r="CI466" s="146"/>
      <c r="CJ466" s="146"/>
      <c r="CK466" s="146"/>
      <c r="CL466" s="146"/>
      <c r="CM466" s="146"/>
      <c r="CN466" s="146"/>
      <c r="CO466" s="146"/>
      <c r="CP466" s="146"/>
      <c r="CQ466" s="146"/>
      <c r="CR466" s="146"/>
      <c r="CS466" s="146"/>
      <c r="CT466" s="146"/>
      <c r="CU466" s="146"/>
      <c r="CV466" s="146"/>
    </row>
    <row r="467" spans="1:100" s="85" customFormat="1" ht="17.100000000000001" customHeight="1" x14ac:dyDescent="0.2">
      <c r="A467" s="146"/>
      <c r="B467" s="146"/>
      <c r="C467" s="146"/>
      <c r="D467" s="146"/>
      <c r="E467" s="146"/>
      <c r="F467" s="146"/>
      <c r="G467" s="146"/>
      <c r="H467" s="93"/>
      <c r="I467" s="105"/>
      <c r="J467" s="148"/>
      <c r="K467" s="146"/>
      <c r="L467" s="149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  <c r="BU467" s="146"/>
      <c r="BV467" s="146"/>
      <c r="BW467" s="146"/>
      <c r="BX467" s="146"/>
      <c r="BY467" s="146"/>
      <c r="BZ467" s="146"/>
      <c r="CA467" s="146"/>
      <c r="CB467" s="146"/>
      <c r="CC467" s="146"/>
      <c r="CD467" s="146"/>
      <c r="CE467" s="146"/>
      <c r="CF467" s="146"/>
      <c r="CG467" s="146"/>
      <c r="CH467" s="146"/>
      <c r="CI467" s="146"/>
      <c r="CJ467" s="146"/>
      <c r="CK467" s="146"/>
      <c r="CL467" s="146"/>
      <c r="CM467" s="146"/>
      <c r="CN467" s="146"/>
      <c r="CO467" s="146"/>
      <c r="CP467" s="146"/>
      <c r="CQ467" s="146"/>
      <c r="CR467" s="146"/>
      <c r="CS467" s="146"/>
      <c r="CT467" s="146"/>
      <c r="CU467" s="146"/>
      <c r="CV467" s="146"/>
    </row>
    <row r="468" spans="1:100" s="85" customFormat="1" ht="17.100000000000001" customHeight="1" x14ac:dyDescent="0.2">
      <c r="A468" s="146"/>
      <c r="B468" s="146"/>
      <c r="C468" s="146"/>
      <c r="D468" s="146"/>
      <c r="E468" s="146"/>
      <c r="F468" s="146"/>
      <c r="G468" s="146"/>
      <c r="H468" s="93"/>
      <c r="I468" s="105"/>
      <c r="J468" s="148"/>
      <c r="K468" s="146"/>
      <c r="L468" s="149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  <c r="BU468" s="146"/>
      <c r="BV468" s="146"/>
      <c r="BW468" s="146"/>
      <c r="BX468" s="146"/>
      <c r="BY468" s="146"/>
      <c r="BZ468" s="146"/>
      <c r="CA468" s="146"/>
      <c r="CB468" s="146"/>
      <c r="CC468" s="146"/>
      <c r="CD468" s="146"/>
      <c r="CE468" s="146"/>
      <c r="CF468" s="146"/>
      <c r="CG468" s="146"/>
      <c r="CH468" s="146"/>
      <c r="CI468" s="146"/>
      <c r="CJ468" s="146"/>
      <c r="CK468" s="146"/>
      <c r="CL468" s="146"/>
      <c r="CM468" s="146"/>
      <c r="CN468" s="146"/>
      <c r="CO468" s="146"/>
      <c r="CP468" s="146"/>
      <c r="CQ468" s="146"/>
      <c r="CR468" s="146"/>
      <c r="CS468" s="146"/>
      <c r="CT468" s="146"/>
      <c r="CU468" s="146"/>
      <c r="CV468" s="146"/>
    </row>
    <row r="469" spans="1:100" s="85" customFormat="1" ht="17.100000000000001" customHeight="1" x14ac:dyDescent="0.2">
      <c r="A469" s="146"/>
      <c r="B469" s="146"/>
      <c r="C469" s="146"/>
      <c r="D469" s="146"/>
      <c r="E469" s="146"/>
      <c r="F469" s="146"/>
      <c r="G469" s="146"/>
      <c r="H469" s="93"/>
      <c r="I469" s="105"/>
      <c r="J469" s="148"/>
      <c r="K469" s="146"/>
      <c r="L469" s="149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  <c r="BV469" s="146"/>
      <c r="BW469" s="146"/>
      <c r="BX469" s="146"/>
      <c r="BY469" s="146"/>
      <c r="BZ469" s="146"/>
      <c r="CA469" s="146"/>
      <c r="CB469" s="146"/>
      <c r="CC469" s="146"/>
      <c r="CD469" s="146"/>
      <c r="CE469" s="146"/>
      <c r="CF469" s="146"/>
      <c r="CG469" s="146"/>
      <c r="CH469" s="146"/>
      <c r="CI469" s="146"/>
      <c r="CJ469" s="146"/>
      <c r="CK469" s="146"/>
      <c r="CL469" s="146"/>
      <c r="CM469" s="146"/>
      <c r="CN469" s="146"/>
      <c r="CO469" s="146"/>
      <c r="CP469" s="146"/>
      <c r="CQ469" s="146"/>
      <c r="CR469" s="146"/>
      <c r="CS469" s="146"/>
      <c r="CT469" s="146"/>
      <c r="CU469" s="146"/>
      <c r="CV469" s="146"/>
    </row>
    <row r="470" spans="1:100" s="85" customFormat="1" ht="17.100000000000001" customHeight="1" x14ac:dyDescent="0.2">
      <c r="A470" s="146"/>
      <c r="B470" s="146"/>
      <c r="C470" s="146"/>
      <c r="D470" s="146"/>
      <c r="E470" s="146"/>
      <c r="F470" s="146"/>
      <c r="G470" s="146"/>
      <c r="H470" s="93"/>
      <c r="I470" s="105"/>
      <c r="J470" s="148"/>
      <c r="K470" s="146"/>
      <c r="L470" s="149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  <c r="BU470" s="146"/>
      <c r="BV470" s="146"/>
      <c r="BW470" s="146"/>
      <c r="BX470" s="146"/>
      <c r="BY470" s="146"/>
      <c r="BZ470" s="146"/>
      <c r="CA470" s="146"/>
      <c r="CB470" s="146"/>
      <c r="CC470" s="146"/>
      <c r="CD470" s="146"/>
      <c r="CE470" s="146"/>
      <c r="CF470" s="146"/>
      <c r="CG470" s="146"/>
      <c r="CH470" s="146"/>
      <c r="CI470" s="146"/>
      <c r="CJ470" s="146"/>
      <c r="CK470" s="146"/>
      <c r="CL470" s="146"/>
      <c r="CM470" s="146"/>
      <c r="CN470" s="146"/>
      <c r="CO470" s="146"/>
      <c r="CP470" s="146"/>
      <c r="CQ470" s="146"/>
      <c r="CR470" s="146"/>
      <c r="CS470" s="146"/>
      <c r="CT470" s="146"/>
      <c r="CU470" s="146"/>
      <c r="CV470" s="146"/>
    </row>
    <row r="471" spans="1:100" s="85" customFormat="1" ht="17.100000000000001" customHeight="1" x14ac:dyDescent="0.2">
      <c r="A471" s="146"/>
      <c r="B471" s="146"/>
      <c r="C471" s="146"/>
      <c r="D471" s="146"/>
      <c r="E471" s="146"/>
      <c r="F471" s="146"/>
      <c r="G471" s="146"/>
      <c r="H471" s="93"/>
      <c r="I471" s="105"/>
      <c r="J471" s="148"/>
      <c r="K471" s="146"/>
      <c r="L471" s="149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  <c r="BU471" s="146"/>
      <c r="BV471" s="146"/>
      <c r="BW471" s="146"/>
      <c r="BX471" s="146"/>
      <c r="BY471" s="146"/>
      <c r="BZ471" s="146"/>
      <c r="CA471" s="146"/>
      <c r="CB471" s="146"/>
      <c r="CC471" s="146"/>
      <c r="CD471" s="146"/>
      <c r="CE471" s="146"/>
      <c r="CF471" s="146"/>
      <c r="CG471" s="146"/>
      <c r="CH471" s="146"/>
      <c r="CI471" s="146"/>
      <c r="CJ471" s="146"/>
      <c r="CK471" s="146"/>
      <c r="CL471" s="146"/>
      <c r="CM471" s="146"/>
      <c r="CN471" s="146"/>
      <c r="CO471" s="146"/>
      <c r="CP471" s="146"/>
      <c r="CQ471" s="146"/>
      <c r="CR471" s="146"/>
      <c r="CS471" s="146"/>
      <c r="CT471" s="146"/>
      <c r="CU471" s="146"/>
      <c r="CV471" s="146"/>
    </row>
    <row r="472" spans="1:100" s="85" customFormat="1" ht="17.100000000000001" customHeight="1" x14ac:dyDescent="0.2">
      <c r="A472" s="146"/>
      <c r="B472" s="146"/>
      <c r="C472" s="146"/>
      <c r="D472" s="146"/>
      <c r="E472" s="146"/>
      <c r="F472" s="146"/>
      <c r="G472" s="146"/>
      <c r="H472" s="93"/>
      <c r="I472" s="105"/>
      <c r="J472" s="148"/>
      <c r="K472" s="146"/>
      <c r="L472" s="149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  <c r="BU472" s="146"/>
      <c r="BV472" s="146"/>
      <c r="BW472" s="146"/>
      <c r="BX472" s="146"/>
      <c r="BY472" s="146"/>
      <c r="BZ472" s="146"/>
      <c r="CA472" s="146"/>
      <c r="CB472" s="146"/>
      <c r="CC472" s="146"/>
      <c r="CD472" s="146"/>
      <c r="CE472" s="146"/>
      <c r="CF472" s="146"/>
      <c r="CG472" s="146"/>
      <c r="CH472" s="146"/>
      <c r="CI472" s="146"/>
      <c r="CJ472" s="146"/>
      <c r="CK472" s="146"/>
      <c r="CL472" s="146"/>
      <c r="CM472" s="146"/>
      <c r="CN472" s="146"/>
      <c r="CO472" s="146"/>
      <c r="CP472" s="146"/>
      <c r="CQ472" s="146"/>
      <c r="CR472" s="146"/>
      <c r="CS472" s="146"/>
      <c r="CT472" s="146"/>
      <c r="CU472" s="146"/>
      <c r="CV472" s="146"/>
    </row>
    <row r="473" spans="1:100" s="85" customFormat="1" ht="17.100000000000001" customHeight="1" x14ac:dyDescent="0.2">
      <c r="A473" s="146"/>
      <c r="B473" s="146"/>
      <c r="C473" s="146"/>
      <c r="D473" s="146"/>
      <c r="E473" s="146"/>
      <c r="F473" s="146"/>
      <c r="G473" s="146"/>
      <c r="H473" s="93"/>
      <c r="I473" s="105"/>
      <c r="J473" s="148"/>
      <c r="K473" s="146"/>
      <c r="L473" s="149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  <c r="BU473" s="146"/>
      <c r="BV473" s="146"/>
      <c r="BW473" s="146"/>
      <c r="BX473" s="146"/>
      <c r="BY473" s="146"/>
      <c r="BZ473" s="146"/>
      <c r="CA473" s="146"/>
      <c r="CB473" s="146"/>
      <c r="CC473" s="146"/>
      <c r="CD473" s="146"/>
      <c r="CE473" s="146"/>
      <c r="CF473" s="146"/>
      <c r="CG473" s="146"/>
      <c r="CH473" s="146"/>
      <c r="CI473" s="146"/>
      <c r="CJ473" s="146"/>
      <c r="CK473" s="146"/>
      <c r="CL473" s="146"/>
      <c r="CM473" s="146"/>
      <c r="CN473" s="146"/>
      <c r="CO473" s="146"/>
      <c r="CP473" s="146"/>
      <c r="CQ473" s="146"/>
      <c r="CR473" s="146"/>
      <c r="CS473" s="146"/>
      <c r="CT473" s="146"/>
      <c r="CU473" s="146"/>
      <c r="CV473" s="146"/>
    </row>
    <row r="474" spans="1:100" s="85" customFormat="1" ht="17.100000000000001" customHeight="1" x14ac:dyDescent="0.2">
      <c r="A474" s="146"/>
      <c r="B474" s="146"/>
      <c r="C474" s="146"/>
      <c r="D474" s="146"/>
      <c r="E474" s="146"/>
      <c r="F474" s="146"/>
      <c r="G474" s="146"/>
      <c r="H474" s="93"/>
      <c r="I474" s="105"/>
      <c r="J474" s="148"/>
      <c r="K474" s="146"/>
      <c r="L474" s="149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  <c r="BU474" s="146"/>
      <c r="BV474" s="146"/>
      <c r="BW474" s="146"/>
      <c r="BX474" s="146"/>
      <c r="BY474" s="146"/>
      <c r="BZ474" s="146"/>
      <c r="CA474" s="146"/>
      <c r="CB474" s="146"/>
      <c r="CC474" s="146"/>
      <c r="CD474" s="146"/>
      <c r="CE474" s="146"/>
      <c r="CF474" s="146"/>
      <c r="CG474" s="146"/>
      <c r="CH474" s="146"/>
      <c r="CI474" s="146"/>
      <c r="CJ474" s="146"/>
      <c r="CK474" s="146"/>
      <c r="CL474" s="146"/>
      <c r="CM474" s="146"/>
      <c r="CN474" s="146"/>
      <c r="CO474" s="146"/>
      <c r="CP474" s="146"/>
      <c r="CQ474" s="146"/>
      <c r="CR474" s="146"/>
      <c r="CS474" s="146"/>
      <c r="CT474" s="146"/>
      <c r="CU474" s="146"/>
      <c r="CV474" s="146"/>
    </row>
    <row r="475" spans="1:100" s="85" customFormat="1" ht="17.100000000000001" customHeight="1" x14ac:dyDescent="0.2">
      <c r="A475" s="146"/>
      <c r="B475" s="146"/>
      <c r="C475" s="146"/>
      <c r="D475" s="146"/>
      <c r="E475" s="146"/>
      <c r="F475" s="146"/>
      <c r="G475" s="146"/>
      <c r="H475" s="93"/>
      <c r="I475" s="105"/>
      <c r="J475" s="148"/>
      <c r="K475" s="146"/>
      <c r="L475" s="149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  <c r="BU475" s="146"/>
      <c r="BV475" s="146"/>
      <c r="BW475" s="146"/>
      <c r="BX475" s="146"/>
      <c r="BY475" s="146"/>
      <c r="BZ475" s="146"/>
      <c r="CA475" s="146"/>
      <c r="CB475" s="146"/>
      <c r="CC475" s="146"/>
      <c r="CD475" s="146"/>
      <c r="CE475" s="146"/>
      <c r="CF475" s="146"/>
      <c r="CG475" s="146"/>
      <c r="CH475" s="146"/>
      <c r="CI475" s="146"/>
      <c r="CJ475" s="146"/>
      <c r="CK475" s="146"/>
      <c r="CL475" s="146"/>
      <c r="CM475" s="146"/>
      <c r="CN475" s="146"/>
      <c r="CO475" s="146"/>
      <c r="CP475" s="146"/>
      <c r="CQ475" s="146"/>
      <c r="CR475" s="146"/>
      <c r="CS475" s="146"/>
      <c r="CT475" s="146"/>
      <c r="CU475" s="146"/>
      <c r="CV475" s="146"/>
    </row>
    <row r="476" spans="1:100" s="85" customFormat="1" ht="17.100000000000001" customHeight="1" x14ac:dyDescent="0.2">
      <c r="A476" s="146"/>
      <c r="B476" s="146"/>
      <c r="C476" s="146"/>
      <c r="D476" s="146"/>
      <c r="E476" s="146"/>
      <c r="F476" s="146"/>
      <c r="G476" s="146"/>
      <c r="H476" s="93"/>
      <c r="I476" s="105"/>
      <c r="J476" s="148"/>
      <c r="K476" s="146"/>
      <c r="L476" s="149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  <c r="BU476" s="146"/>
      <c r="BV476" s="146"/>
      <c r="BW476" s="146"/>
      <c r="BX476" s="146"/>
      <c r="BY476" s="146"/>
      <c r="BZ476" s="146"/>
      <c r="CA476" s="146"/>
      <c r="CB476" s="146"/>
      <c r="CC476" s="146"/>
      <c r="CD476" s="146"/>
      <c r="CE476" s="146"/>
      <c r="CF476" s="146"/>
      <c r="CG476" s="146"/>
      <c r="CH476" s="146"/>
      <c r="CI476" s="146"/>
      <c r="CJ476" s="146"/>
      <c r="CK476" s="146"/>
      <c r="CL476" s="146"/>
      <c r="CM476" s="146"/>
      <c r="CN476" s="146"/>
      <c r="CO476" s="146"/>
      <c r="CP476" s="146"/>
      <c r="CQ476" s="146"/>
      <c r="CR476" s="146"/>
      <c r="CS476" s="146"/>
      <c r="CT476" s="146"/>
      <c r="CU476" s="146"/>
      <c r="CV476" s="146"/>
    </row>
    <row r="477" spans="1:100" s="85" customFormat="1" ht="17.100000000000001" customHeight="1" x14ac:dyDescent="0.2">
      <c r="A477" s="146"/>
      <c r="B477" s="146"/>
      <c r="C477" s="146"/>
      <c r="D477" s="146"/>
      <c r="E477" s="146"/>
      <c r="F477" s="146"/>
      <c r="G477" s="146"/>
      <c r="H477" s="93"/>
      <c r="I477" s="105"/>
      <c r="J477" s="148"/>
      <c r="K477" s="146"/>
      <c r="L477" s="149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  <c r="BU477" s="146"/>
      <c r="BV477" s="146"/>
      <c r="BW477" s="146"/>
      <c r="BX477" s="146"/>
      <c r="BY477" s="146"/>
      <c r="BZ477" s="146"/>
      <c r="CA477" s="146"/>
      <c r="CB477" s="146"/>
      <c r="CC477" s="146"/>
      <c r="CD477" s="146"/>
      <c r="CE477" s="146"/>
      <c r="CF477" s="146"/>
      <c r="CG477" s="146"/>
      <c r="CH477" s="146"/>
      <c r="CI477" s="146"/>
      <c r="CJ477" s="146"/>
      <c r="CK477" s="146"/>
      <c r="CL477" s="146"/>
      <c r="CM477" s="146"/>
      <c r="CN477" s="146"/>
      <c r="CO477" s="146"/>
      <c r="CP477" s="146"/>
      <c r="CQ477" s="146"/>
      <c r="CR477" s="146"/>
      <c r="CS477" s="146"/>
      <c r="CT477" s="146"/>
      <c r="CU477" s="146"/>
      <c r="CV477" s="146"/>
    </row>
    <row r="478" spans="1:100" s="85" customFormat="1" ht="17.100000000000001" customHeight="1" x14ac:dyDescent="0.2">
      <c r="A478" s="146"/>
      <c r="B478" s="146"/>
      <c r="C478" s="146"/>
      <c r="D478" s="146"/>
      <c r="E478" s="146"/>
      <c r="F478" s="146"/>
      <c r="G478" s="146"/>
      <c r="H478" s="93"/>
      <c r="I478" s="105"/>
      <c r="J478" s="148"/>
      <c r="K478" s="146"/>
      <c r="L478" s="149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  <c r="BU478" s="146"/>
      <c r="BV478" s="146"/>
      <c r="BW478" s="146"/>
      <c r="BX478" s="146"/>
      <c r="BY478" s="146"/>
      <c r="BZ478" s="146"/>
      <c r="CA478" s="146"/>
      <c r="CB478" s="146"/>
      <c r="CC478" s="146"/>
      <c r="CD478" s="146"/>
      <c r="CE478" s="146"/>
      <c r="CF478" s="146"/>
      <c r="CG478" s="146"/>
      <c r="CH478" s="146"/>
      <c r="CI478" s="146"/>
      <c r="CJ478" s="146"/>
      <c r="CK478" s="146"/>
      <c r="CL478" s="146"/>
      <c r="CM478" s="146"/>
      <c r="CN478" s="146"/>
      <c r="CO478" s="146"/>
      <c r="CP478" s="146"/>
      <c r="CQ478" s="146"/>
      <c r="CR478" s="146"/>
      <c r="CS478" s="146"/>
      <c r="CT478" s="146"/>
      <c r="CU478" s="146"/>
      <c r="CV478" s="146"/>
    </row>
    <row r="479" spans="1:100" s="85" customFormat="1" ht="17.100000000000001" customHeight="1" x14ac:dyDescent="0.2">
      <c r="A479" s="146"/>
      <c r="B479" s="146"/>
      <c r="C479" s="146"/>
      <c r="D479" s="146"/>
      <c r="E479" s="146"/>
      <c r="F479" s="146"/>
      <c r="G479" s="146"/>
      <c r="H479" s="93"/>
      <c r="I479" s="105"/>
      <c r="J479" s="148"/>
      <c r="K479" s="146"/>
      <c r="L479" s="149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  <c r="BU479" s="146"/>
      <c r="BV479" s="146"/>
      <c r="BW479" s="146"/>
      <c r="BX479" s="146"/>
      <c r="BY479" s="146"/>
      <c r="BZ479" s="146"/>
      <c r="CA479" s="146"/>
      <c r="CB479" s="146"/>
      <c r="CC479" s="146"/>
      <c r="CD479" s="146"/>
      <c r="CE479" s="146"/>
      <c r="CF479" s="146"/>
      <c r="CG479" s="146"/>
      <c r="CH479" s="146"/>
      <c r="CI479" s="146"/>
      <c r="CJ479" s="146"/>
      <c r="CK479" s="146"/>
      <c r="CL479" s="146"/>
      <c r="CM479" s="146"/>
      <c r="CN479" s="146"/>
      <c r="CO479" s="146"/>
      <c r="CP479" s="146"/>
      <c r="CQ479" s="146"/>
      <c r="CR479" s="146"/>
      <c r="CS479" s="146"/>
      <c r="CT479" s="146"/>
      <c r="CU479" s="146"/>
      <c r="CV479" s="146"/>
    </row>
    <row r="480" spans="1:100" s="85" customFormat="1" ht="17.100000000000001" customHeight="1" x14ac:dyDescent="0.2">
      <c r="A480" s="146"/>
      <c r="B480" s="146"/>
      <c r="C480" s="146"/>
      <c r="D480" s="146"/>
      <c r="E480" s="146"/>
      <c r="F480" s="146"/>
      <c r="G480" s="146"/>
      <c r="H480" s="93"/>
      <c r="I480" s="105"/>
      <c r="J480" s="148"/>
      <c r="K480" s="146"/>
      <c r="L480" s="149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  <c r="BU480" s="146"/>
      <c r="BV480" s="146"/>
      <c r="BW480" s="146"/>
      <c r="BX480" s="146"/>
      <c r="BY480" s="146"/>
      <c r="BZ480" s="146"/>
      <c r="CA480" s="146"/>
      <c r="CB480" s="146"/>
      <c r="CC480" s="146"/>
      <c r="CD480" s="146"/>
      <c r="CE480" s="146"/>
      <c r="CF480" s="146"/>
      <c r="CG480" s="146"/>
      <c r="CH480" s="146"/>
      <c r="CI480" s="146"/>
      <c r="CJ480" s="146"/>
      <c r="CK480" s="146"/>
      <c r="CL480" s="146"/>
      <c r="CM480" s="146"/>
      <c r="CN480" s="146"/>
      <c r="CO480" s="146"/>
      <c r="CP480" s="146"/>
      <c r="CQ480" s="146"/>
      <c r="CR480" s="146"/>
      <c r="CS480" s="146"/>
      <c r="CT480" s="146"/>
      <c r="CU480" s="146"/>
      <c r="CV480" s="146"/>
    </row>
    <row r="481" spans="1:100" s="85" customFormat="1" ht="17.100000000000001" customHeight="1" x14ac:dyDescent="0.2">
      <c r="A481" s="146"/>
      <c r="B481" s="146"/>
      <c r="C481" s="146"/>
      <c r="D481" s="146"/>
      <c r="E481" s="146"/>
      <c r="F481" s="146"/>
      <c r="G481" s="146"/>
      <c r="H481" s="93"/>
      <c r="I481" s="105"/>
      <c r="J481" s="148"/>
      <c r="K481" s="146"/>
      <c r="L481" s="149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  <c r="BU481" s="146"/>
      <c r="BV481" s="146"/>
      <c r="BW481" s="146"/>
      <c r="BX481" s="146"/>
      <c r="BY481" s="146"/>
      <c r="BZ481" s="146"/>
      <c r="CA481" s="146"/>
      <c r="CB481" s="146"/>
      <c r="CC481" s="146"/>
      <c r="CD481" s="146"/>
      <c r="CE481" s="146"/>
      <c r="CF481" s="146"/>
      <c r="CG481" s="146"/>
      <c r="CH481" s="146"/>
      <c r="CI481" s="146"/>
      <c r="CJ481" s="146"/>
      <c r="CK481" s="146"/>
      <c r="CL481" s="146"/>
      <c r="CM481" s="146"/>
      <c r="CN481" s="146"/>
      <c r="CO481" s="146"/>
      <c r="CP481" s="146"/>
      <c r="CQ481" s="146"/>
      <c r="CR481" s="146"/>
      <c r="CS481" s="146"/>
      <c r="CT481" s="146"/>
      <c r="CU481" s="146"/>
      <c r="CV481" s="146"/>
    </row>
    <row r="482" spans="1:100" s="85" customFormat="1" ht="17.100000000000001" customHeight="1" x14ac:dyDescent="0.2">
      <c r="A482" s="146"/>
      <c r="B482" s="146"/>
      <c r="C482" s="146"/>
      <c r="D482" s="146"/>
      <c r="E482" s="146"/>
      <c r="F482" s="146"/>
      <c r="G482" s="146"/>
      <c r="H482" s="93"/>
      <c r="I482" s="105"/>
      <c r="J482" s="148"/>
      <c r="K482" s="146"/>
      <c r="L482" s="149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  <c r="BU482" s="146"/>
      <c r="BV482" s="146"/>
      <c r="BW482" s="146"/>
      <c r="BX482" s="146"/>
      <c r="BY482" s="146"/>
      <c r="BZ482" s="146"/>
      <c r="CA482" s="146"/>
      <c r="CB482" s="146"/>
      <c r="CC482" s="146"/>
      <c r="CD482" s="146"/>
      <c r="CE482" s="146"/>
      <c r="CF482" s="146"/>
      <c r="CG482" s="146"/>
      <c r="CH482" s="146"/>
      <c r="CI482" s="146"/>
      <c r="CJ482" s="146"/>
      <c r="CK482" s="146"/>
      <c r="CL482" s="146"/>
      <c r="CM482" s="146"/>
      <c r="CN482" s="146"/>
      <c r="CO482" s="146"/>
      <c r="CP482" s="146"/>
      <c r="CQ482" s="146"/>
      <c r="CR482" s="146"/>
      <c r="CS482" s="146"/>
      <c r="CT482" s="146"/>
      <c r="CU482" s="146"/>
      <c r="CV482" s="146"/>
    </row>
    <row r="483" spans="1:100" s="85" customFormat="1" ht="17.100000000000001" customHeight="1" x14ac:dyDescent="0.2">
      <c r="A483" s="146"/>
      <c r="B483" s="146"/>
      <c r="C483" s="146"/>
      <c r="D483" s="146"/>
      <c r="E483" s="146"/>
      <c r="F483" s="146"/>
      <c r="G483" s="146"/>
      <c r="H483" s="93"/>
      <c r="I483" s="105"/>
      <c r="J483" s="148"/>
      <c r="K483" s="146"/>
      <c r="L483" s="149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  <c r="BU483" s="146"/>
      <c r="BV483" s="146"/>
      <c r="BW483" s="146"/>
      <c r="BX483" s="146"/>
      <c r="BY483" s="146"/>
      <c r="BZ483" s="146"/>
      <c r="CA483" s="146"/>
      <c r="CB483" s="146"/>
      <c r="CC483" s="146"/>
      <c r="CD483" s="146"/>
      <c r="CE483" s="146"/>
      <c r="CF483" s="146"/>
      <c r="CG483" s="146"/>
      <c r="CH483" s="146"/>
      <c r="CI483" s="146"/>
      <c r="CJ483" s="146"/>
      <c r="CK483" s="146"/>
      <c r="CL483" s="146"/>
      <c r="CM483" s="146"/>
      <c r="CN483" s="146"/>
      <c r="CO483" s="146"/>
      <c r="CP483" s="146"/>
      <c r="CQ483" s="146"/>
      <c r="CR483" s="146"/>
      <c r="CS483" s="146"/>
      <c r="CT483" s="146"/>
      <c r="CU483" s="146"/>
      <c r="CV483" s="146"/>
    </row>
    <row r="484" spans="1:100" s="85" customFormat="1" ht="17.100000000000001" customHeight="1" x14ac:dyDescent="0.2">
      <c r="A484" s="146"/>
      <c r="B484" s="146"/>
      <c r="C484" s="146"/>
      <c r="D484" s="146"/>
      <c r="E484" s="146"/>
      <c r="F484" s="146"/>
      <c r="G484" s="146"/>
      <c r="H484" s="93"/>
      <c r="I484" s="105"/>
      <c r="J484" s="148"/>
      <c r="K484" s="146"/>
      <c r="L484" s="149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  <c r="BU484" s="146"/>
      <c r="BV484" s="146"/>
      <c r="BW484" s="146"/>
      <c r="BX484" s="146"/>
      <c r="BY484" s="146"/>
      <c r="BZ484" s="146"/>
      <c r="CA484" s="146"/>
      <c r="CB484" s="146"/>
      <c r="CC484" s="146"/>
      <c r="CD484" s="146"/>
      <c r="CE484" s="146"/>
      <c r="CF484" s="146"/>
      <c r="CG484" s="146"/>
      <c r="CH484" s="146"/>
      <c r="CI484" s="146"/>
      <c r="CJ484" s="146"/>
      <c r="CK484" s="146"/>
      <c r="CL484" s="146"/>
      <c r="CM484" s="146"/>
      <c r="CN484" s="146"/>
      <c r="CO484" s="146"/>
      <c r="CP484" s="146"/>
      <c r="CQ484" s="146"/>
      <c r="CR484" s="146"/>
      <c r="CS484" s="146"/>
      <c r="CT484" s="146"/>
      <c r="CU484" s="146"/>
      <c r="CV484" s="146"/>
    </row>
    <row r="485" spans="1:100" s="85" customFormat="1" ht="17.100000000000001" customHeight="1" x14ac:dyDescent="0.2">
      <c r="A485" s="146"/>
      <c r="B485" s="146"/>
      <c r="C485" s="146"/>
      <c r="D485" s="146"/>
      <c r="E485" s="146"/>
      <c r="F485" s="146"/>
      <c r="G485" s="146"/>
      <c r="H485" s="93"/>
      <c r="I485" s="105"/>
      <c r="J485" s="148"/>
      <c r="K485" s="146"/>
      <c r="L485" s="149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6"/>
      <c r="CF485" s="146"/>
      <c r="CG485" s="146"/>
      <c r="CH485" s="146"/>
      <c r="CI485" s="146"/>
      <c r="CJ485" s="146"/>
      <c r="CK485" s="146"/>
      <c r="CL485" s="146"/>
      <c r="CM485" s="146"/>
      <c r="CN485" s="146"/>
      <c r="CO485" s="146"/>
      <c r="CP485" s="146"/>
      <c r="CQ485" s="146"/>
      <c r="CR485" s="146"/>
      <c r="CS485" s="146"/>
      <c r="CT485" s="146"/>
      <c r="CU485" s="146"/>
      <c r="CV485" s="146"/>
    </row>
    <row r="486" spans="1:100" s="85" customFormat="1" ht="17.100000000000001" customHeight="1" x14ac:dyDescent="0.2">
      <c r="A486" s="146"/>
      <c r="B486" s="146"/>
      <c r="C486" s="146"/>
      <c r="D486" s="146"/>
      <c r="E486" s="146"/>
      <c r="F486" s="146"/>
      <c r="G486" s="146"/>
      <c r="H486" s="93"/>
      <c r="I486" s="105"/>
      <c r="J486" s="148"/>
      <c r="K486" s="146"/>
      <c r="L486" s="149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  <c r="BU486" s="146"/>
      <c r="BV486" s="146"/>
      <c r="BW486" s="146"/>
      <c r="BX486" s="146"/>
      <c r="BY486" s="146"/>
      <c r="BZ486" s="146"/>
      <c r="CA486" s="146"/>
      <c r="CB486" s="146"/>
      <c r="CC486" s="146"/>
      <c r="CD486" s="146"/>
      <c r="CE486" s="146"/>
      <c r="CF486" s="146"/>
      <c r="CG486" s="146"/>
      <c r="CH486" s="146"/>
      <c r="CI486" s="146"/>
      <c r="CJ486" s="146"/>
      <c r="CK486" s="146"/>
      <c r="CL486" s="146"/>
      <c r="CM486" s="146"/>
      <c r="CN486" s="146"/>
      <c r="CO486" s="146"/>
      <c r="CP486" s="146"/>
      <c r="CQ486" s="146"/>
      <c r="CR486" s="146"/>
      <c r="CS486" s="146"/>
      <c r="CT486" s="146"/>
      <c r="CU486" s="146"/>
      <c r="CV486" s="146"/>
    </row>
    <row r="487" spans="1:100" s="85" customFormat="1" ht="17.100000000000001" customHeight="1" x14ac:dyDescent="0.2">
      <c r="A487" s="146"/>
      <c r="B487" s="146"/>
      <c r="C487" s="146"/>
      <c r="D487" s="146"/>
      <c r="E487" s="146"/>
      <c r="F487" s="146"/>
      <c r="G487" s="146"/>
      <c r="H487" s="93"/>
      <c r="I487" s="105"/>
      <c r="J487" s="148"/>
      <c r="K487" s="146"/>
      <c r="L487" s="149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  <c r="BU487" s="146"/>
      <c r="BV487" s="146"/>
      <c r="BW487" s="146"/>
      <c r="BX487" s="146"/>
      <c r="BY487" s="146"/>
      <c r="BZ487" s="146"/>
      <c r="CA487" s="146"/>
      <c r="CB487" s="146"/>
      <c r="CC487" s="146"/>
      <c r="CD487" s="146"/>
      <c r="CE487" s="146"/>
      <c r="CF487" s="146"/>
      <c r="CG487" s="146"/>
      <c r="CH487" s="146"/>
      <c r="CI487" s="146"/>
      <c r="CJ487" s="146"/>
      <c r="CK487" s="146"/>
      <c r="CL487" s="146"/>
      <c r="CM487" s="146"/>
      <c r="CN487" s="146"/>
      <c r="CO487" s="146"/>
      <c r="CP487" s="146"/>
      <c r="CQ487" s="146"/>
      <c r="CR487" s="146"/>
      <c r="CS487" s="146"/>
      <c r="CT487" s="146"/>
      <c r="CU487" s="146"/>
      <c r="CV487" s="146"/>
    </row>
    <row r="488" spans="1:100" s="85" customFormat="1" ht="17.100000000000001" customHeight="1" x14ac:dyDescent="0.2">
      <c r="A488" s="146"/>
      <c r="B488" s="146"/>
      <c r="C488" s="146"/>
      <c r="D488" s="146"/>
      <c r="E488" s="146"/>
      <c r="F488" s="146"/>
      <c r="G488" s="146"/>
      <c r="H488" s="93"/>
      <c r="I488" s="105"/>
      <c r="J488" s="148"/>
      <c r="K488" s="146"/>
      <c r="L488" s="149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  <c r="BU488" s="146"/>
      <c r="BV488" s="146"/>
      <c r="BW488" s="146"/>
      <c r="BX488" s="146"/>
      <c r="BY488" s="146"/>
      <c r="BZ488" s="146"/>
      <c r="CA488" s="146"/>
      <c r="CB488" s="146"/>
      <c r="CC488" s="146"/>
      <c r="CD488" s="146"/>
      <c r="CE488" s="146"/>
      <c r="CF488" s="146"/>
      <c r="CG488" s="146"/>
      <c r="CH488" s="146"/>
      <c r="CI488" s="146"/>
      <c r="CJ488" s="146"/>
      <c r="CK488" s="146"/>
      <c r="CL488" s="146"/>
      <c r="CM488" s="146"/>
      <c r="CN488" s="146"/>
      <c r="CO488" s="146"/>
      <c r="CP488" s="146"/>
      <c r="CQ488" s="146"/>
      <c r="CR488" s="146"/>
      <c r="CS488" s="146"/>
      <c r="CT488" s="146"/>
      <c r="CU488" s="146"/>
      <c r="CV488" s="146"/>
    </row>
    <row r="489" spans="1:100" s="85" customFormat="1" ht="17.100000000000001" customHeight="1" x14ac:dyDescent="0.2">
      <c r="A489" s="146"/>
      <c r="B489" s="146"/>
      <c r="C489" s="146"/>
      <c r="D489" s="146"/>
      <c r="E489" s="146"/>
      <c r="F489" s="146"/>
      <c r="G489" s="146"/>
      <c r="H489" s="93"/>
      <c r="I489" s="105"/>
      <c r="J489" s="148"/>
      <c r="K489" s="146"/>
      <c r="L489" s="149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  <c r="BU489" s="146"/>
      <c r="BV489" s="146"/>
      <c r="BW489" s="146"/>
      <c r="BX489" s="146"/>
      <c r="BY489" s="146"/>
      <c r="BZ489" s="146"/>
      <c r="CA489" s="146"/>
      <c r="CB489" s="146"/>
      <c r="CC489" s="146"/>
      <c r="CD489" s="146"/>
      <c r="CE489" s="146"/>
      <c r="CF489" s="146"/>
      <c r="CG489" s="146"/>
      <c r="CH489" s="146"/>
      <c r="CI489" s="146"/>
      <c r="CJ489" s="146"/>
      <c r="CK489" s="146"/>
      <c r="CL489" s="146"/>
      <c r="CM489" s="146"/>
      <c r="CN489" s="146"/>
      <c r="CO489" s="146"/>
      <c r="CP489" s="146"/>
      <c r="CQ489" s="146"/>
      <c r="CR489" s="146"/>
      <c r="CS489" s="146"/>
      <c r="CT489" s="146"/>
      <c r="CU489" s="146"/>
      <c r="CV489" s="146"/>
    </row>
    <row r="490" spans="1:100" s="85" customFormat="1" ht="17.100000000000001" customHeight="1" x14ac:dyDescent="0.2">
      <c r="A490" s="146"/>
      <c r="B490" s="146"/>
      <c r="C490" s="146"/>
      <c r="D490" s="146"/>
      <c r="E490" s="146"/>
      <c r="F490" s="146"/>
      <c r="G490" s="146"/>
      <c r="H490" s="93"/>
      <c r="I490" s="105"/>
      <c r="J490" s="148"/>
      <c r="K490" s="146"/>
      <c r="L490" s="149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  <c r="BU490" s="146"/>
      <c r="BV490" s="146"/>
      <c r="BW490" s="146"/>
      <c r="BX490" s="146"/>
      <c r="BY490" s="146"/>
      <c r="BZ490" s="146"/>
      <c r="CA490" s="146"/>
      <c r="CB490" s="146"/>
      <c r="CC490" s="146"/>
      <c r="CD490" s="146"/>
      <c r="CE490" s="146"/>
      <c r="CF490" s="146"/>
      <c r="CG490" s="146"/>
      <c r="CH490" s="146"/>
      <c r="CI490" s="146"/>
      <c r="CJ490" s="146"/>
      <c r="CK490" s="146"/>
      <c r="CL490" s="146"/>
      <c r="CM490" s="146"/>
      <c r="CN490" s="146"/>
      <c r="CO490" s="146"/>
      <c r="CP490" s="146"/>
      <c r="CQ490" s="146"/>
      <c r="CR490" s="146"/>
      <c r="CS490" s="146"/>
      <c r="CT490" s="146"/>
      <c r="CU490" s="146"/>
      <c r="CV490" s="146"/>
    </row>
    <row r="491" spans="1:100" s="85" customFormat="1" ht="17.100000000000001" customHeight="1" x14ac:dyDescent="0.2">
      <c r="A491" s="146"/>
      <c r="B491" s="146"/>
      <c r="C491" s="146"/>
      <c r="D491" s="146"/>
      <c r="E491" s="146"/>
      <c r="F491" s="146"/>
      <c r="G491" s="146"/>
      <c r="H491" s="93"/>
      <c r="I491" s="105"/>
      <c r="J491" s="148"/>
      <c r="K491" s="146"/>
      <c r="L491" s="149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  <c r="BU491" s="146"/>
      <c r="BV491" s="146"/>
      <c r="BW491" s="146"/>
      <c r="BX491" s="146"/>
      <c r="BY491" s="146"/>
      <c r="BZ491" s="146"/>
      <c r="CA491" s="146"/>
      <c r="CB491" s="146"/>
      <c r="CC491" s="146"/>
      <c r="CD491" s="146"/>
      <c r="CE491" s="146"/>
      <c r="CF491" s="146"/>
      <c r="CG491" s="146"/>
      <c r="CH491" s="146"/>
      <c r="CI491" s="146"/>
      <c r="CJ491" s="146"/>
      <c r="CK491" s="146"/>
      <c r="CL491" s="146"/>
      <c r="CM491" s="146"/>
      <c r="CN491" s="146"/>
      <c r="CO491" s="146"/>
      <c r="CP491" s="146"/>
      <c r="CQ491" s="146"/>
      <c r="CR491" s="146"/>
      <c r="CS491" s="146"/>
      <c r="CT491" s="146"/>
      <c r="CU491" s="146"/>
      <c r="CV491" s="146"/>
    </row>
    <row r="492" spans="1:100" s="85" customFormat="1" ht="17.100000000000001" customHeight="1" x14ac:dyDescent="0.2">
      <c r="A492" s="146"/>
      <c r="B492" s="146"/>
      <c r="C492" s="146"/>
      <c r="D492" s="146"/>
      <c r="E492" s="146"/>
      <c r="F492" s="146"/>
      <c r="G492" s="146"/>
      <c r="H492" s="93"/>
      <c r="I492" s="105"/>
      <c r="J492" s="148"/>
      <c r="K492" s="146"/>
      <c r="L492" s="149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  <c r="BU492" s="146"/>
      <c r="BV492" s="146"/>
      <c r="BW492" s="146"/>
      <c r="BX492" s="146"/>
      <c r="BY492" s="146"/>
      <c r="BZ492" s="146"/>
      <c r="CA492" s="146"/>
      <c r="CB492" s="146"/>
      <c r="CC492" s="146"/>
      <c r="CD492" s="146"/>
      <c r="CE492" s="146"/>
      <c r="CF492" s="146"/>
      <c r="CG492" s="146"/>
      <c r="CH492" s="146"/>
      <c r="CI492" s="146"/>
      <c r="CJ492" s="146"/>
      <c r="CK492" s="146"/>
      <c r="CL492" s="146"/>
      <c r="CM492" s="146"/>
      <c r="CN492" s="146"/>
      <c r="CO492" s="146"/>
      <c r="CP492" s="146"/>
      <c r="CQ492" s="146"/>
      <c r="CR492" s="146"/>
      <c r="CS492" s="146"/>
      <c r="CT492" s="146"/>
      <c r="CU492" s="146"/>
      <c r="CV492" s="146"/>
    </row>
    <row r="493" spans="1:100" s="85" customFormat="1" ht="17.100000000000001" customHeight="1" x14ac:dyDescent="0.2">
      <c r="A493" s="146"/>
      <c r="B493" s="146"/>
      <c r="C493" s="146"/>
      <c r="D493" s="146"/>
      <c r="E493" s="146"/>
      <c r="F493" s="146"/>
      <c r="G493" s="146"/>
      <c r="H493" s="93"/>
      <c r="I493" s="105"/>
      <c r="J493" s="148"/>
      <c r="K493" s="146"/>
      <c r="L493" s="149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  <c r="BU493" s="146"/>
      <c r="BV493" s="146"/>
      <c r="BW493" s="146"/>
      <c r="BX493" s="146"/>
      <c r="BY493" s="146"/>
      <c r="BZ493" s="146"/>
      <c r="CA493" s="146"/>
      <c r="CB493" s="146"/>
      <c r="CC493" s="146"/>
      <c r="CD493" s="146"/>
      <c r="CE493" s="146"/>
      <c r="CF493" s="146"/>
      <c r="CG493" s="146"/>
      <c r="CH493" s="146"/>
      <c r="CI493" s="146"/>
      <c r="CJ493" s="146"/>
      <c r="CK493" s="146"/>
      <c r="CL493" s="146"/>
      <c r="CM493" s="146"/>
      <c r="CN493" s="146"/>
      <c r="CO493" s="146"/>
      <c r="CP493" s="146"/>
      <c r="CQ493" s="146"/>
      <c r="CR493" s="146"/>
      <c r="CS493" s="146"/>
      <c r="CT493" s="146"/>
      <c r="CU493" s="146"/>
      <c r="CV493" s="146"/>
    </row>
    <row r="494" spans="1:100" s="85" customFormat="1" ht="17.100000000000001" customHeight="1" x14ac:dyDescent="0.2">
      <c r="A494" s="146"/>
      <c r="B494" s="146"/>
      <c r="C494" s="146"/>
      <c r="D494" s="146"/>
      <c r="E494" s="146"/>
      <c r="F494" s="146"/>
      <c r="G494" s="146"/>
      <c r="H494" s="93"/>
      <c r="I494" s="105"/>
      <c r="J494" s="148"/>
      <c r="K494" s="146"/>
      <c r="L494" s="149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  <c r="BU494" s="146"/>
      <c r="BV494" s="146"/>
      <c r="BW494" s="146"/>
      <c r="BX494" s="146"/>
      <c r="BY494" s="146"/>
      <c r="BZ494" s="146"/>
      <c r="CA494" s="146"/>
      <c r="CB494" s="146"/>
      <c r="CC494" s="146"/>
      <c r="CD494" s="146"/>
      <c r="CE494" s="146"/>
      <c r="CF494" s="146"/>
      <c r="CG494" s="146"/>
      <c r="CH494" s="146"/>
      <c r="CI494" s="146"/>
      <c r="CJ494" s="146"/>
      <c r="CK494" s="146"/>
      <c r="CL494" s="146"/>
      <c r="CM494" s="146"/>
      <c r="CN494" s="146"/>
      <c r="CO494" s="146"/>
      <c r="CP494" s="146"/>
      <c r="CQ494" s="146"/>
      <c r="CR494" s="146"/>
      <c r="CS494" s="146"/>
      <c r="CT494" s="146"/>
      <c r="CU494" s="146"/>
      <c r="CV494" s="146"/>
    </row>
    <row r="495" spans="1:100" s="85" customFormat="1" ht="17.100000000000001" customHeight="1" x14ac:dyDescent="0.2">
      <c r="A495" s="146"/>
      <c r="B495" s="146"/>
      <c r="C495" s="146"/>
      <c r="D495" s="146"/>
      <c r="E495" s="146"/>
      <c r="F495" s="146"/>
      <c r="G495" s="146"/>
      <c r="H495" s="93"/>
      <c r="I495" s="105"/>
      <c r="J495" s="148"/>
      <c r="K495" s="146"/>
      <c r="L495" s="149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  <c r="BU495" s="146"/>
      <c r="BV495" s="146"/>
      <c r="BW495" s="146"/>
      <c r="BX495" s="146"/>
      <c r="BY495" s="146"/>
      <c r="BZ495" s="146"/>
      <c r="CA495" s="146"/>
      <c r="CB495" s="146"/>
      <c r="CC495" s="146"/>
      <c r="CD495" s="146"/>
      <c r="CE495" s="146"/>
      <c r="CF495" s="146"/>
      <c r="CG495" s="146"/>
      <c r="CH495" s="146"/>
      <c r="CI495" s="146"/>
      <c r="CJ495" s="146"/>
      <c r="CK495" s="146"/>
      <c r="CL495" s="146"/>
      <c r="CM495" s="146"/>
      <c r="CN495" s="146"/>
      <c r="CO495" s="146"/>
      <c r="CP495" s="146"/>
      <c r="CQ495" s="146"/>
      <c r="CR495" s="146"/>
      <c r="CS495" s="146"/>
      <c r="CT495" s="146"/>
      <c r="CU495" s="146"/>
      <c r="CV495" s="146"/>
    </row>
    <row r="496" spans="1:100" s="85" customFormat="1" ht="17.100000000000001" customHeight="1" x14ac:dyDescent="0.2">
      <c r="A496" s="146"/>
      <c r="B496" s="146"/>
      <c r="C496" s="146"/>
      <c r="D496" s="146"/>
      <c r="E496" s="146"/>
      <c r="F496" s="146"/>
      <c r="G496" s="146"/>
      <c r="H496" s="93"/>
      <c r="I496" s="105"/>
      <c r="J496" s="148"/>
      <c r="K496" s="146"/>
      <c r="L496" s="149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  <c r="BV496" s="146"/>
      <c r="BW496" s="146"/>
      <c r="BX496" s="146"/>
      <c r="BY496" s="146"/>
      <c r="BZ496" s="146"/>
      <c r="CA496" s="146"/>
      <c r="CB496" s="146"/>
      <c r="CC496" s="146"/>
      <c r="CD496" s="146"/>
      <c r="CE496" s="146"/>
      <c r="CF496" s="146"/>
      <c r="CG496" s="146"/>
      <c r="CH496" s="146"/>
      <c r="CI496" s="146"/>
      <c r="CJ496" s="146"/>
      <c r="CK496" s="146"/>
      <c r="CL496" s="146"/>
      <c r="CM496" s="146"/>
      <c r="CN496" s="146"/>
      <c r="CO496" s="146"/>
      <c r="CP496" s="146"/>
      <c r="CQ496" s="146"/>
      <c r="CR496" s="146"/>
      <c r="CS496" s="146"/>
      <c r="CT496" s="146"/>
      <c r="CU496" s="146"/>
      <c r="CV496" s="146"/>
    </row>
    <row r="497" spans="1:100" s="85" customFormat="1" ht="17.100000000000001" customHeight="1" x14ac:dyDescent="0.2">
      <c r="A497" s="146"/>
      <c r="B497" s="146"/>
      <c r="C497" s="146"/>
      <c r="D497" s="146"/>
      <c r="E497" s="146"/>
      <c r="F497" s="146"/>
      <c r="G497" s="146"/>
      <c r="H497" s="93"/>
      <c r="I497" s="105"/>
      <c r="J497" s="148"/>
      <c r="K497" s="146"/>
      <c r="L497" s="149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6"/>
      <c r="CS497" s="146"/>
      <c r="CT497" s="146"/>
      <c r="CU497" s="146"/>
      <c r="CV497" s="146"/>
    </row>
    <row r="498" spans="1:100" s="85" customFormat="1" ht="17.100000000000001" customHeight="1" x14ac:dyDescent="0.2">
      <c r="A498" s="146"/>
      <c r="B498" s="146"/>
      <c r="C498" s="146"/>
      <c r="D498" s="146"/>
      <c r="E498" s="146"/>
      <c r="F498" s="146"/>
      <c r="G498" s="146"/>
      <c r="H498" s="93"/>
      <c r="I498" s="105"/>
      <c r="J498" s="148"/>
      <c r="K498" s="146"/>
      <c r="L498" s="149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</row>
    <row r="499" spans="1:100" s="85" customFormat="1" ht="17.100000000000001" customHeight="1" x14ac:dyDescent="0.2">
      <c r="A499" s="146"/>
      <c r="B499" s="146"/>
      <c r="C499" s="146"/>
      <c r="D499" s="146"/>
      <c r="E499" s="146"/>
      <c r="F499" s="146"/>
      <c r="G499" s="146"/>
      <c r="H499" s="93"/>
      <c r="I499" s="105"/>
      <c r="J499" s="148"/>
      <c r="K499" s="146"/>
      <c r="L499" s="149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</row>
    <row r="500" spans="1:100" s="85" customFormat="1" ht="17.100000000000001" customHeight="1" x14ac:dyDescent="0.2">
      <c r="A500" s="146"/>
      <c r="B500" s="146"/>
      <c r="C500" s="146"/>
      <c r="D500" s="146"/>
      <c r="E500" s="146"/>
      <c r="F500" s="146"/>
      <c r="G500" s="146"/>
      <c r="H500" s="93"/>
      <c r="I500" s="105"/>
      <c r="J500" s="148"/>
      <c r="K500" s="146"/>
      <c r="L500" s="149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  <c r="BU500" s="146"/>
      <c r="BV500" s="146"/>
      <c r="BW500" s="146"/>
      <c r="BX500" s="146"/>
      <c r="BY500" s="146"/>
      <c r="BZ500" s="146"/>
      <c r="CA500" s="146"/>
      <c r="CB500" s="146"/>
      <c r="CC500" s="146"/>
      <c r="CD500" s="146"/>
      <c r="CE500" s="146"/>
      <c r="CF500" s="146"/>
      <c r="CG500" s="146"/>
      <c r="CH500" s="146"/>
      <c r="CI500" s="146"/>
      <c r="CJ500" s="146"/>
      <c r="CK500" s="146"/>
      <c r="CL500" s="146"/>
      <c r="CM500" s="146"/>
      <c r="CN500" s="146"/>
      <c r="CO500" s="146"/>
      <c r="CP500" s="146"/>
      <c r="CQ500" s="146"/>
      <c r="CR500" s="146"/>
      <c r="CS500" s="146"/>
      <c r="CT500" s="146"/>
      <c r="CU500" s="146"/>
      <c r="CV500" s="146"/>
    </row>
    <row r="501" spans="1:100" s="85" customFormat="1" ht="17.100000000000001" customHeight="1" x14ac:dyDescent="0.2">
      <c r="H501" s="91"/>
      <c r="I501" s="86"/>
      <c r="J501" s="87"/>
      <c r="L501" s="88"/>
    </row>
    <row r="502" spans="1:100" s="85" customFormat="1" ht="17.100000000000001" customHeight="1" x14ac:dyDescent="0.2">
      <c r="H502" s="91"/>
      <c r="I502" s="86"/>
      <c r="J502" s="87"/>
      <c r="L502" s="88"/>
    </row>
    <row r="503" spans="1:100" s="85" customFormat="1" ht="17.100000000000001" customHeight="1" x14ac:dyDescent="0.2">
      <c r="H503" s="91"/>
      <c r="I503" s="86"/>
      <c r="J503" s="87"/>
      <c r="L503" s="88"/>
    </row>
    <row r="504" spans="1:100" s="85" customFormat="1" ht="17.100000000000001" customHeight="1" x14ac:dyDescent="0.2">
      <c r="H504" s="91"/>
      <c r="I504" s="86"/>
      <c r="J504" s="87"/>
      <c r="L504" s="88"/>
    </row>
    <row r="505" spans="1:100" s="85" customFormat="1" ht="17.100000000000001" customHeight="1" x14ac:dyDescent="0.2">
      <c r="H505" s="91"/>
      <c r="I505" s="86"/>
      <c r="J505" s="87"/>
      <c r="L505" s="88"/>
    </row>
    <row r="506" spans="1:100" s="85" customFormat="1" ht="17.100000000000001" customHeight="1" x14ac:dyDescent="0.2">
      <c r="H506" s="91"/>
      <c r="I506" s="86"/>
      <c r="J506" s="87"/>
      <c r="L506" s="88"/>
    </row>
    <row r="507" spans="1:100" s="85" customFormat="1" ht="17.100000000000001" customHeight="1" x14ac:dyDescent="0.2">
      <c r="H507" s="91"/>
      <c r="I507" s="86"/>
      <c r="J507" s="87"/>
      <c r="L507" s="88"/>
    </row>
    <row r="508" spans="1:100" s="85" customFormat="1" ht="17.100000000000001" customHeight="1" x14ac:dyDescent="0.2">
      <c r="H508" s="91"/>
      <c r="I508" s="86"/>
      <c r="J508" s="87"/>
      <c r="L508" s="88"/>
    </row>
    <row r="509" spans="1:100" s="85" customFormat="1" ht="17.100000000000001" customHeight="1" x14ac:dyDescent="0.2">
      <c r="H509" s="91"/>
      <c r="I509" s="86"/>
      <c r="J509" s="87"/>
      <c r="L509" s="88"/>
    </row>
    <row r="510" spans="1:100" s="85" customFormat="1" ht="17.100000000000001" customHeight="1" x14ac:dyDescent="0.2">
      <c r="H510" s="91"/>
      <c r="I510" s="86"/>
      <c r="J510" s="87"/>
      <c r="L510" s="88"/>
    </row>
    <row r="511" spans="1:100" s="85" customFormat="1" ht="17.100000000000001" customHeight="1" x14ac:dyDescent="0.2">
      <c r="H511" s="91"/>
      <c r="I511" s="86"/>
      <c r="J511" s="87"/>
      <c r="L511" s="88"/>
    </row>
    <row r="512" spans="1:100" s="85" customFormat="1" ht="17.100000000000001" customHeight="1" x14ac:dyDescent="0.2">
      <c r="H512" s="91"/>
      <c r="I512" s="86"/>
      <c r="J512" s="87"/>
      <c r="L512" s="88"/>
    </row>
    <row r="513" spans="8:12" s="85" customFormat="1" ht="17.100000000000001" customHeight="1" x14ac:dyDescent="0.2">
      <c r="H513" s="91"/>
      <c r="I513" s="86"/>
      <c r="J513" s="87"/>
      <c r="L513" s="88"/>
    </row>
    <row r="514" spans="8:12" s="85" customFormat="1" ht="17.100000000000001" customHeight="1" x14ac:dyDescent="0.2">
      <c r="H514" s="91"/>
      <c r="I514" s="86"/>
      <c r="J514" s="87"/>
      <c r="L514" s="88"/>
    </row>
    <row r="515" spans="8:12" s="85" customFormat="1" ht="17.100000000000001" customHeight="1" x14ac:dyDescent="0.2">
      <c r="H515" s="91"/>
      <c r="I515" s="86"/>
      <c r="J515" s="87"/>
      <c r="L515" s="88"/>
    </row>
    <row r="516" spans="8:12" s="85" customFormat="1" ht="17.100000000000001" customHeight="1" x14ac:dyDescent="0.2">
      <c r="H516" s="91"/>
      <c r="I516" s="86"/>
      <c r="J516" s="87"/>
      <c r="L516" s="88"/>
    </row>
    <row r="517" spans="8:12" s="85" customFormat="1" ht="17.100000000000001" customHeight="1" x14ac:dyDescent="0.2">
      <c r="H517" s="91"/>
      <c r="I517" s="86"/>
      <c r="J517" s="87"/>
      <c r="L517" s="88"/>
    </row>
    <row r="518" spans="8:12" s="85" customFormat="1" ht="17.100000000000001" customHeight="1" x14ac:dyDescent="0.2">
      <c r="H518" s="91"/>
      <c r="I518" s="86"/>
      <c r="J518" s="87"/>
      <c r="L518" s="88"/>
    </row>
    <row r="519" spans="8:12" s="85" customFormat="1" ht="17.100000000000001" customHeight="1" x14ac:dyDescent="0.2">
      <c r="H519" s="91"/>
      <c r="I519" s="86"/>
      <c r="J519" s="87"/>
      <c r="L519" s="88"/>
    </row>
    <row r="520" spans="8:12" s="85" customFormat="1" ht="17.100000000000001" customHeight="1" x14ac:dyDescent="0.2">
      <c r="H520" s="91"/>
      <c r="I520" s="86"/>
      <c r="J520" s="87"/>
      <c r="L520" s="88"/>
    </row>
    <row r="521" spans="8:12" s="85" customFormat="1" ht="17.100000000000001" customHeight="1" x14ac:dyDescent="0.2">
      <c r="H521" s="91"/>
      <c r="I521" s="86"/>
      <c r="J521" s="87"/>
      <c r="L521" s="88"/>
    </row>
    <row r="522" spans="8:12" s="85" customFormat="1" ht="17.100000000000001" customHeight="1" x14ac:dyDescent="0.2">
      <c r="H522" s="91"/>
      <c r="I522" s="86"/>
      <c r="J522" s="87"/>
      <c r="L522" s="88"/>
    </row>
    <row r="523" spans="8:12" s="85" customFormat="1" ht="17.100000000000001" customHeight="1" x14ac:dyDescent="0.2">
      <c r="H523" s="91"/>
      <c r="I523" s="86"/>
      <c r="J523" s="87"/>
      <c r="L523" s="88"/>
    </row>
    <row r="524" spans="8:12" s="85" customFormat="1" ht="17.100000000000001" customHeight="1" x14ac:dyDescent="0.2">
      <c r="H524" s="91"/>
      <c r="I524" s="86"/>
      <c r="J524" s="87"/>
      <c r="L524" s="88"/>
    </row>
    <row r="525" spans="8:12" s="85" customFormat="1" ht="17.100000000000001" customHeight="1" x14ac:dyDescent="0.2">
      <c r="H525" s="91"/>
      <c r="I525" s="86"/>
      <c r="J525" s="87"/>
      <c r="L525" s="88"/>
    </row>
    <row r="526" spans="8:12" s="85" customFormat="1" ht="17.100000000000001" customHeight="1" x14ac:dyDescent="0.2">
      <c r="H526" s="91"/>
      <c r="I526" s="86"/>
      <c r="J526" s="87"/>
      <c r="L526" s="88"/>
    </row>
    <row r="527" spans="8:12" s="85" customFormat="1" ht="17.100000000000001" customHeight="1" x14ac:dyDescent="0.2">
      <c r="H527" s="91"/>
      <c r="I527" s="86"/>
      <c r="J527" s="87"/>
      <c r="L527" s="88"/>
    </row>
    <row r="528" spans="8:12" s="85" customFormat="1" ht="17.100000000000001" customHeight="1" x14ac:dyDescent="0.2">
      <c r="H528" s="91"/>
      <c r="I528" s="86"/>
      <c r="J528" s="87"/>
      <c r="L528" s="88"/>
    </row>
    <row r="529" spans="8:12" s="85" customFormat="1" ht="17.100000000000001" customHeight="1" x14ac:dyDescent="0.2">
      <c r="H529" s="91"/>
      <c r="I529" s="86"/>
      <c r="J529" s="87"/>
      <c r="L529" s="88"/>
    </row>
    <row r="530" spans="8:12" s="85" customFormat="1" ht="17.100000000000001" customHeight="1" x14ac:dyDescent="0.2">
      <c r="H530" s="91"/>
      <c r="I530" s="86"/>
      <c r="J530" s="87"/>
      <c r="L530" s="88"/>
    </row>
    <row r="531" spans="8:12" s="85" customFormat="1" ht="17.100000000000001" customHeight="1" x14ac:dyDescent="0.2">
      <c r="H531" s="91"/>
      <c r="I531" s="86"/>
      <c r="J531" s="87"/>
      <c r="L531" s="88"/>
    </row>
    <row r="532" spans="8:12" s="85" customFormat="1" ht="17.100000000000001" customHeight="1" x14ac:dyDescent="0.2">
      <c r="H532" s="91"/>
      <c r="I532" s="86"/>
      <c r="J532" s="87"/>
      <c r="L532" s="88"/>
    </row>
    <row r="533" spans="8:12" s="85" customFormat="1" ht="17.100000000000001" customHeight="1" x14ac:dyDescent="0.2">
      <c r="H533" s="91"/>
      <c r="I533" s="86"/>
      <c r="J533" s="87"/>
      <c r="L533" s="88"/>
    </row>
    <row r="534" spans="8:12" s="85" customFormat="1" ht="17.100000000000001" customHeight="1" x14ac:dyDescent="0.2">
      <c r="H534" s="91"/>
      <c r="I534" s="86"/>
      <c r="J534" s="87"/>
      <c r="L534" s="88"/>
    </row>
    <row r="535" spans="8:12" s="85" customFormat="1" ht="17.100000000000001" customHeight="1" x14ac:dyDescent="0.2">
      <c r="H535" s="91"/>
      <c r="I535" s="86"/>
      <c r="J535" s="87"/>
      <c r="L535" s="88"/>
    </row>
    <row r="536" spans="8:12" s="85" customFormat="1" ht="17.100000000000001" customHeight="1" x14ac:dyDescent="0.2">
      <c r="H536" s="91"/>
      <c r="I536" s="86"/>
      <c r="J536" s="87"/>
      <c r="L536" s="88"/>
    </row>
    <row r="537" spans="8:12" s="85" customFormat="1" ht="17.100000000000001" customHeight="1" x14ac:dyDescent="0.2">
      <c r="H537" s="91"/>
      <c r="I537" s="86"/>
      <c r="J537" s="87"/>
      <c r="L537" s="88"/>
    </row>
    <row r="538" spans="8:12" s="85" customFormat="1" ht="17.100000000000001" customHeight="1" x14ac:dyDescent="0.2">
      <c r="H538" s="91"/>
      <c r="I538" s="86"/>
      <c r="J538" s="87"/>
      <c r="L538" s="88"/>
    </row>
    <row r="539" spans="8:12" s="85" customFormat="1" ht="17.100000000000001" customHeight="1" x14ac:dyDescent="0.2">
      <c r="H539" s="91"/>
      <c r="I539" s="86"/>
      <c r="J539" s="87"/>
      <c r="L539" s="88"/>
    </row>
    <row r="540" spans="8:12" s="85" customFormat="1" ht="17.100000000000001" customHeight="1" x14ac:dyDescent="0.2">
      <c r="H540" s="91"/>
      <c r="I540" s="86"/>
      <c r="J540" s="87"/>
      <c r="L540" s="88"/>
    </row>
    <row r="541" spans="8:12" s="85" customFormat="1" ht="17.100000000000001" customHeight="1" x14ac:dyDescent="0.2">
      <c r="H541" s="91"/>
      <c r="I541" s="86"/>
      <c r="J541" s="87"/>
      <c r="L541" s="88"/>
    </row>
    <row r="542" spans="8:12" s="85" customFormat="1" ht="17.100000000000001" customHeight="1" x14ac:dyDescent="0.2">
      <c r="H542" s="91"/>
      <c r="I542" s="86"/>
      <c r="J542" s="87"/>
      <c r="L542" s="88"/>
    </row>
    <row r="543" spans="8:12" s="85" customFormat="1" ht="17.100000000000001" customHeight="1" x14ac:dyDescent="0.2">
      <c r="H543" s="91"/>
      <c r="I543" s="86"/>
      <c r="J543" s="87"/>
      <c r="L543" s="88"/>
    </row>
    <row r="544" spans="8:12" s="85" customFormat="1" ht="17.100000000000001" customHeight="1" x14ac:dyDescent="0.2">
      <c r="H544" s="91"/>
      <c r="I544" s="86"/>
      <c r="J544" s="87"/>
      <c r="L544" s="88"/>
    </row>
    <row r="545" spans="8:12" s="85" customFormat="1" ht="17.100000000000001" customHeight="1" x14ac:dyDescent="0.2">
      <c r="H545" s="91"/>
      <c r="I545" s="86"/>
      <c r="J545" s="87"/>
      <c r="L545" s="88"/>
    </row>
    <row r="546" spans="8:12" s="85" customFormat="1" ht="17.100000000000001" customHeight="1" x14ac:dyDescent="0.2">
      <c r="H546" s="91"/>
      <c r="I546" s="86"/>
      <c r="J546" s="87"/>
      <c r="L546" s="88"/>
    </row>
    <row r="547" spans="8:12" s="85" customFormat="1" ht="17.100000000000001" customHeight="1" x14ac:dyDescent="0.2">
      <c r="H547" s="91"/>
      <c r="I547" s="86"/>
      <c r="J547" s="87"/>
      <c r="L547" s="88"/>
    </row>
    <row r="548" spans="8:12" s="85" customFormat="1" ht="17.100000000000001" customHeight="1" x14ac:dyDescent="0.2">
      <c r="H548" s="91"/>
      <c r="I548" s="86"/>
      <c r="J548" s="87"/>
      <c r="L548" s="88"/>
    </row>
    <row r="549" spans="8:12" s="85" customFormat="1" ht="17.100000000000001" customHeight="1" x14ac:dyDescent="0.2">
      <c r="H549" s="91"/>
      <c r="I549" s="86"/>
      <c r="J549" s="87"/>
      <c r="L549" s="88"/>
    </row>
    <row r="550" spans="8:12" s="85" customFormat="1" ht="17.100000000000001" customHeight="1" x14ac:dyDescent="0.2">
      <c r="H550" s="91"/>
      <c r="I550" s="86"/>
      <c r="J550" s="87"/>
      <c r="L550" s="88"/>
    </row>
    <row r="551" spans="8:12" s="85" customFormat="1" ht="17.100000000000001" customHeight="1" x14ac:dyDescent="0.2">
      <c r="H551" s="91"/>
      <c r="I551" s="86"/>
      <c r="J551" s="87"/>
      <c r="L551" s="88"/>
    </row>
    <row r="552" spans="8:12" s="85" customFormat="1" ht="17.100000000000001" customHeight="1" x14ac:dyDescent="0.2">
      <c r="H552" s="91"/>
      <c r="I552" s="86"/>
      <c r="J552" s="87"/>
      <c r="L552" s="88"/>
    </row>
    <row r="553" spans="8:12" s="85" customFormat="1" ht="17.100000000000001" customHeight="1" x14ac:dyDescent="0.2">
      <c r="H553" s="91"/>
      <c r="I553" s="86"/>
      <c r="J553" s="87"/>
      <c r="L553" s="88"/>
    </row>
    <row r="554" spans="8:12" s="85" customFormat="1" ht="17.100000000000001" customHeight="1" x14ac:dyDescent="0.2">
      <c r="H554" s="91"/>
      <c r="I554" s="86"/>
      <c r="J554" s="87"/>
      <c r="L554" s="88"/>
    </row>
    <row r="555" spans="8:12" s="85" customFormat="1" ht="17.100000000000001" customHeight="1" x14ac:dyDescent="0.2">
      <c r="H555" s="91"/>
      <c r="I555" s="86"/>
      <c r="J555" s="87"/>
      <c r="L555" s="88"/>
    </row>
    <row r="556" spans="8:12" s="85" customFormat="1" ht="17.100000000000001" customHeight="1" x14ac:dyDescent="0.2">
      <c r="H556" s="91"/>
      <c r="I556" s="86"/>
      <c r="J556" s="87"/>
      <c r="L556" s="88"/>
    </row>
    <row r="557" spans="8:12" s="85" customFormat="1" ht="17.100000000000001" customHeight="1" x14ac:dyDescent="0.2">
      <c r="H557" s="91"/>
      <c r="I557" s="86"/>
      <c r="J557" s="87"/>
      <c r="L557" s="88"/>
    </row>
    <row r="558" spans="8:12" s="85" customFormat="1" ht="17.100000000000001" customHeight="1" x14ac:dyDescent="0.2">
      <c r="H558" s="91"/>
      <c r="I558" s="86"/>
      <c r="J558" s="87"/>
      <c r="L558" s="88"/>
    </row>
    <row r="559" spans="8:12" s="85" customFormat="1" ht="17.100000000000001" customHeight="1" x14ac:dyDescent="0.2">
      <c r="H559" s="91"/>
      <c r="I559" s="86"/>
      <c r="J559" s="87"/>
      <c r="L559" s="88"/>
    </row>
    <row r="560" spans="8:12" s="85" customFormat="1" ht="17.100000000000001" customHeight="1" x14ac:dyDescent="0.2">
      <c r="H560" s="91"/>
      <c r="I560" s="86"/>
      <c r="J560" s="87"/>
      <c r="L560" s="88"/>
    </row>
    <row r="561" spans="8:12" s="85" customFormat="1" ht="17.100000000000001" customHeight="1" x14ac:dyDescent="0.2">
      <c r="H561" s="91"/>
      <c r="I561" s="86"/>
      <c r="J561" s="87"/>
      <c r="L561" s="88"/>
    </row>
    <row r="562" spans="8:12" s="85" customFormat="1" ht="17.100000000000001" customHeight="1" x14ac:dyDescent="0.2">
      <c r="H562" s="91"/>
      <c r="I562" s="86"/>
      <c r="J562" s="87"/>
      <c r="L562" s="88"/>
    </row>
    <row r="563" spans="8:12" s="85" customFormat="1" ht="17.100000000000001" customHeight="1" x14ac:dyDescent="0.2">
      <c r="H563" s="91"/>
      <c r="I563" s="86"/>
      <c r="J563" s="87"/>
      <c r="L563" s="88"/>
    </row>
    <row r="564" spans="8:12" s="85" customFormat="1" ht="17.100000000000001" customHeight="1" x14ac:dyDescent="0.2">
      <c r="H564" s="91"/>
      <c r="I564" s="86"/>
      <c r="J564" s="87"/>
      <c r="L564" s="88"/>
    </row>
    <row r="565" spans="8:12" s="85" customFormat="1" ht="17.100000000000001" customHeight="1" x14ac:dyDescent="0.2">
      <c r="H565" s="91"/>
      <c r="I565" s="86"/>
      <c r="J565" s="87"/>
      <c r="L565" s="88"/>
    </row>
    <row r="566" spans="8:12" s="85" customFormat="1" ht="17.100000000000001" customHeight="1" x14ac:dyDescent="0.2">
      <c r="H566" s="91"/>
      <c r="I566" s="86"/>
      <c r="J566" s="87"/>
      <c r="L566" s="88"/>
    </row>
    <row r="567" spans="8:12" s="85" customFormat="1" ht="17.100000000000001" customHeight="1" x14ac:dyDescent="0.2">
      <c r="H567" s="91"/>
      <c r="I567" s="86"/>
      <c r="J567" s="87"/>
      <c r="L567" s="88"/>
    </row>
    <row r="568" spans="8:12" s="85" customFormat="1" ht="17.100000000000001" customHeight="1" x14ac:dyDescent="0.2">
      <c r="H568" s="91"/>
      <c r="I568" s="86"/>
      <c r="J568" s="87"/>
      <c r="L568" s="88"/>
    </row>
    <row r="569" spans="8:12" s="85" customFormat="1" ht="17.100000000000001" customHeight="1" x14ac:dyDescent="0.2">
      <c r="H569" s="91"/>
      <c r="I569" s="86"/>
      <c r="J569" s="87"/>
      <c r="L569" s="88"/>
    </row>
    <row r="570" spans="8:12" s="85" customFormat="1" ht="17.100000000000001" customHeight="1" x14ac:dyDescent="0.2">
      <c r="H570" s="91"/>
      <c r="I570" s="86"/>
      <c r="J570" s="87"/>
      <c r="L570" s="88"/>
    </row>
    <row r="571" spans="8:12" s="85" customFormat="1" ht="17.100000000000001" customHeight="1" x14ac:dyDescent="0.2">
      <c r="H571" s="91"/>
      <c r="I571" s="86"/>
      <c r="J571" s="87"/>
      <c r="L571" s="88"/>
    </row>
    <row r="572" spans="8:12" s="85" customFormat="1" ht="17.100000000000001" customHeight="1" x14ac:dyDescent="0.2">
      <c r="H572" s="91"/>
      <c r="I572" s="86"/>
      <c r="J572" s="87"/>
      <c r="L572" s="88"/>
    </row>
    <row r="573" spans="8:12" s="85" customFormat="1" ht="17.100000000000001" customHeight="1" x14ac:dyDescent="0.2">
      <c r="H573" s="91"/>
      <c r="I573" s="86"/>
      <c r="J573" s="87"/>
      <c r="L573" s="88"/>
    </row>
    <row r="574" spans="8:12" s="85" customFormat="1" ht="17.100000000000001" customHeight="1" x14ac:dyDescent="0.2">
      <c r="H574" s="91"/>
      <c r="I574" s="86"/>
      <c r="J574" s="87"/>
      <c r="L574" s="88"/>
    </row>
    <row r="575" spans="8:12" s="85" customFormat="1" ht="17.100000000000001" customHeight="1" x14ac:dyDescent="0.2">
      <c r="H575" s="91"/>
      <c r="I575" s="86"/>
      <c r="J575" s="87"/>
      <c r="L575" s="88"/>
    </row>
    <row r="576" spans="8:12" s="85" customFormat="1" ht="17.100000000000001" customHeight="1" x14ac:dyDescent="0.2">
      <c r="H576" s="91"/>
      <c r="I576" s="86"/>
      <c r="J576" s="87"/>
      <c r="L576" s="88"/>
    </row>
    <row r="577" spans="8:12" s="85" customFormat="1" ht="17.100000000000001" customHeight="1" x14ac:dyDescent="0.2">
      <c r="H577" s="91"/>
      <c r="I577" s="86"/>
      <c r="J577" s="87"/>
      <c r="L577" s="88"/>
    </row>
    <row r="578" spans="8:12" s="85" customFormat="1" ht="17.100000000000001" customHeight="1" x14ac:dyDescent="0.2">
      <c r="H578" s="91"/>
      <c r="I578" s="86"/>
      <c r="J578" s="87"/>
      <c r="L578" s="88"/>
    </row>
    <row r="579" spans="8:12" s="85" customFormat="1" ht="17.100000000000001" customHeight="1" x14ac:dyDescent="0.2">
      <c r="H579" s="91"/>
      <c r="I579" s="86"/>
      <c r="J579" s="87"/>
      <c r="L579" s="88"/>
    </row>
    <row r="580" spans="8:12" s="85" customFormat="1" ht="17.100000000000001" customHeight="1" x14ac:dyDescent="0.2">
      <c r="H580" s="91"/>
      <c r="I580" s="86"/>
      <c r="J580" s="87"/>
      <c r="L580" s="88"/>
    </row>
    <row r="581" spans="8:12" s="85" customFormat="1" ht="17.100000000000001" customHeight="1" x14ac:dyDescent="0.2">
      <c r="H581" s="91"/>
      <c r="I581" s="86"/>
      <c r="J581" s="87"/>
      <c r="L581" s="88"/>
    </row>
    <row r="582" spans="8:12" s="85" customFormat="1" ht="17.100000000000001" customHeight="1" x14ac:dyDescent="0.2">
      <c r="H582" s="91"/>
      <c r="I582" s="86"/>
      <c r="J582" s="87"/>
      <c r="L582" s="88"/>
    </row>
    <row r="583" spans="8:12" s="85" customFormat="1" ht="17.100000000000001" customHeight="1" x14ac:dyDescent="0.2">
      <c r="H583" s="91"/>
      <c r="I583" s="86"/>
      <c r="J583" s="87"/>
      <c r="L583" s="88"/>
    </row>
    <row r="584" spans="8:12" s="85" customFormat="1" ht="17.100000000000001" customHeight="1" x14ac:dyDescent="0.2">
      <c r="H584" s="91"/>
      <c r="I584" s="86"/>
      <c r="J584" s="87"/>
      <c r="L584" s="88"/>
    </row>
    <row r="585" spans="8:12" s="85" customFormat="1" ht="17.100000000000001" customHeight="1" x14ac:dyDescent="0.2">
      <c r="H585" s="91"/>
      <c r="I585" s="86"/>
      <c r="J585" s="87"/>
      <c r="L585" s="88"/>
    </row>
    <row r="586" spans="8:12" s="85" customFormat="1" ht="17.100000000000001" customHeight="1" x14ac:dyDescent="0.2">
      <c r="H586" s="91"/>
      <c r="I586" s="86"/>
      <c r="J586" s="87"/>
      <c r="L586" s="88"/>
    </row>
    <row r="587" spans="8:12" s="85" customFormat="1" ht="17.100000000000001" customHeight="1" x14ac:dyDescent="0.2">
      <c r="H587" s="91"/>
      <c r="I587" s="86"/>
      <c r="J587" s="87"/>
      <c r="L587" s="88"/>
    </row>
    <row r="588" spans="8:12" s="85" customFormat="1" ht="17.100000000000001" customHeight="1" x14ac:dyDescent="0.2">
      <c r="H588" s="91"/>
      <c r="I588" s="86"/>
      <c r="J588" s="87"/>
      <c r="L588" s="88"/>
    </row>
    <row r="589" spans="8:12" s="85" customFormat="1" ht="17.100000000000001" customHeight="1" x14ac:dyDescent="0.2">
      <c r="H589" s="91"/>
      <c r="I589" s="86"/>
      <c r="J589" s="87"/>
      <c r="L589" s="88"/>
    </row>
    <row r="590" spans="8:12" s="85" customFormat="1" ht="17.100000000000001" customHeight="1" x14ac:dyDescent="0.2">
      <c r="H590" s="91"/>
      <c r="I590" s="86"/>
      <c r="J590" s="87"/>
      <c r="L590" s="88"/>
    </row>
    <row r="591" spans="8:12" s="85" customFormat="1" ht="17.100000000000001" customHeight="1" x14ac:dyDescent="0.2">
      <c r="H591" s="91"/>
      <c r="I591" s="86"/>
      <c r="J591" s="87"/>
      <c r="L591" s="88"/>
    </row>
    <row r="592" spans="8:12" s="85" customFormat="1" ht="17.100000000000001" customHeight="1" x14ac:dyDescent="0.2">
      <c r="H592" s="91"/>
      <c r="I592" s="86"/>
      <c r="J592" s="87"/>
      <c r="L592" s="88"/>
    </row>
    <row r="593" spans="8:12" s="85" customFormat="1" ht="17.100000000000001" customHeight="1" x14ac:dyDescent="0.2">
      <c r="H593" s="91"/>
      <c r="I593" s="86"/>
      <c r="J593" s="87"/>
      <c r="L593" s="88"/>
    </row>
    <row r="594" spans="8:12" s="85" customFormat="1" ht="17.100000000000001" customHeight="1" x14ac:dyDescent="0.2">
      <c r="H594" s="91"/>
      <c r="I594" s="86"/>
      <c r="J594" s="87"/>
      <c r="L594" s="88"/>
    </row>
    <row r="595" spans="8:12" s="85" customFormat="1" ht="17.100000000000001" customHeight="1" x14ac:dyDescent="0.2">
      <c r="H595" s="91"/>
      <c r="I595" s="86"/>
      <c r="J595" s="87"/>
      <c r="L595" s="88"/>
    </row>
    <row r="596" spans="8:12" s="85" customFormat="1" ht="17.100000000000001" customHeight="1" x14ac:dyDescent="0.2">
      <c r="H596" s="91"/>
      <c r="I596" s="86"/>
      <c r="J596" s="87"/>
      <c r="L596" s="88"/>
    </row>
    <row r="597" spans="8:12" s="85" customFormat="1" ht="17.100000000000001" customHeight="1" x14ac:dyDescent="0.2">
      <c r="H597" s="91"/>
      <c r="I597" s="86"/>
      <c r="J597" s="87"/>
      <c r="L597" s="88"/>
    </row>
    <row r="598" spans="8:12" s="85" customFormat="1" ht="17.100000000000001" customHeight="1" x14ac:dyDescent="0.2">
      <c r="H598" s="91"/>
      <c r="I598" s="86"/>
      <c r="J598" s="87"/>
      <c r="L598" s="88"/>
    </row>
    <row r="599" spans="8:12" s="85" customFormat="1" ht="17.100000000000001" customHeight="1" x14ac:dyDescent="0.2">
      <c r="H599" s="91"/>
      <c r="I599" s="86"/>
      <c r="J599" s="87"/>
      <c r="L599" s="88"/>
    </row>
    <row r="600" spans="8:12" s="85" customFormat="1" ht="17.100000000000001" customHeight="1" x14ac:dyDescent="0.2">
      <c r="H600" s="91"/>
      <c r="I600" s="86"/>
      <c r="J600" s="87"/>
      <c r="L600" s="88"/>
    </row>
    <row r="601" spans="8:12" s="85" customFormat="1" ht="17.100000000000001" customHeight="1" x14ac:dyDescent="0.2">
      <c r="H601" s="91"/>
      <c r="I601" s="86"/>
      <c r="J601" s="87"/>
      <c r="L601" s="88"/>
    </row>
    <row r="602" spans="8:12" s="85" customFormat="1" ht="17.100000000000001" customHeight="1" x14ac:dyDescent="0.2">
      <c r="H602" s="91"/>
      <c r="I602" s="86"/>
      <c r="J602" s="87"/>
      <c r="L602" s="88"/>
    </row>
    <row r="603" spans="8:12" s="85" customFormat="1" ht="17.100000000000001" customHeight="1" x14ac:dyDescent="0.2">
      <c r="H603" s="91"/>
      <c r="I603" s="86"/>
      <c r="J603" s="87"/>
      <c r="L603" s="88"/>
    </row>
    <row r="604" spans="8:12" s="85" customFormat="1" ht="17.100000000000001" customHeight="1" x14ac:dyDescent="0.2">
      <c r="H604" s="91"/>
      <c r="I604" s="86"/>
      <c r="J604" s="87"/>
      <c r="L604" s="88"/>
    </row>
    <row r="605" spans="8:12" s="85" customFormat="1" ht="17.100000000000001" customHeight="1" x14ac:dyDescent="0.2">
      <c r="H605" s="91"/>
      <c r="I605" s="86"/>
      <c r="J605" s="87"/>
      <c r="L605" s="88"/>
    </row>
    <row r="606" spans="8:12" s="85" customFormat="1" ht="17.100000000000001" customHeight="1" x14ac:dyDescent="0.2">
      <c r="H606" s="91"/>
      <c r="I606" s="86"/>
      <c r="J606" s="87"/>
      <c r="L606" s="88"/>
    </row>
    <row r="607" spans="8:12" s="85" customFormat="1" ht="17.100000000000001" customHeight="1" x14ac:dyDescent="0.2">
      <c r="H607" s="91"/>
      <c r="I607" s="86"/>
      <c r="J607" s="87"/>
      <c r="L607" s="88"/>
    </row>
    <row r="608" spans="8:12" s="85" customFormat="1" ht="17.100000000000001" customHeight="1" x14ac:dyDescent="0.2">
      <c r="H608" s="91"/>
      <c r="I608" s="86"/>
      <c r="J608" s="87"/>
      <c r="L608" s="88"/>
    </row>
    <row r="609" spans="8:12" s="85" customFormat="1" ht="17.100000000000001" customHeight="1" x14ac:dyDescent="0.2">
      <c r="H609" s="91"/>
      <c r="I609" s="86"/>
      <c r="J609" s="87"/>
      <c r="L609" s="88"/>
    </row>
    <row r="610" spans="8:12" s="85" customFormat="1" ht="17.100000000000001" customHeight="1" x14ac:dyDescent="0.2">
      <c r="H610" s="91"/>
      <c r="I610" s="86"/>
      <c r="J610" s="87"/>
      <c r="L610" s="88"/>
    </row>
    <row r="611" spans="8:12" s="85" customFormat="1" ht="17.100000000000001" customHeight="1" x14ac:dyDescent="0.2">
      <c r="H611" s="91"/>
      <c r="I611" s="86"/>
      <c r="J611" s="87"/>
      <c r="L611" s="88"/>
    </row>
    <row r="612" spans="8:12" s="85" customFormat="1" ht="17.100000000000001" customHeight="1" x14ac:dyDescent="0.2">
      <c r="H612" s="91"/>
      <c r="I612" s="86"/>
      <c r="J612" s="87"/>
      <c r="L612" s="88"/>
    </row>
    <row r="613" spans="8:12" s="85" customFormat="1" ht="17.100000000000001" customHeight="1" x14ac:dyDescent="0.2">
      <c r="H613" s="91"/>
      <c r="I613" s="86"/>
      <c r="J613" s="87"/>
      <c r="L613" s="88"/>
    </row>
    <row r="614" spans="8:12" s="85" customFormat="1" ht="17.100000000000001" customHeight="1" x14ac:dyDescent="0.2">
      <c r="H614" s="91"/>
      <c r="I614" s="86"/>
      <c r="J614" s="87"/>
      <c r="L614" s="88"/>
    </row>
    <row r="615" spans="8:12" s="85" customFormat="1" ht="17.100000000000001" customHeight="1" x14ac:dyDescent="0.2">
      <c r="H615" s="91"/>
      <c r="I615" s="86"/>
      <c r="J615" s="87"/>
      <c r="L615" s="88"/>
    </row>
    <row r="616" spans="8:12" s="85" customFormat="1" ht="17.100000000000001" customHeight="1" x14ac:dyDescent="0.2">
      <c r="H616" s="91"/>
      <c r="I616" s="86"/>
      <c r="J616" s="87"/>
      <c r="L616" s="88"/>
    </row>
    <row r="617" spans="8:12" s="85" customFormat="1" ht="17.100000000000001" customHeight="1" x14ac:dyDescent="0.2">
      <c r="H617" s="91"/>
      <c r="I617" s="86"/>
      <c r="J617" s="87"/>
      <c r="L617" s="88"/>
    </row>
    <row r="618" spans="8:12" s="85" customFormat="1" ht="17.100000000000001" customHeight="1" x14ac:dyDescent="0.2">
      <c r="H618" s="91"/>
      <c r="I618" s="86"/>
      <c r="J618" s="87"/>
      <c r="L618" s="88"/>
    </row>
    <row r="619" spans="8:12" s="85" customFormat="1" ht="17.100000000000001" customHeight="1" x14ac:dyDescent="0.2">
      <c r="H619" s="91"/>
      <c r="I619" s="86"/>
      <c r="J619" s="87"/>
      <c r="L619" s="88"/>
    </row>
    <row r="620" spans="8:12" s="85" customFormat="1" ht="17.100000000000001" customHeight="1" x14ac:dyDescent="0.2">
      <c r="H620" s="91"/>
      <c r="I620" s="86"/>
      <c r="J620" s="87"/>
      <c r="L620" s="88"/>
    </row>
    <row r="621" spans="8:12" s="85" customFormat="1" ht="17.100000000000001" customHeight="1" x14ac:dyDescent="0.2">
      <c r="H621" s="91"/>
      <c r="I621" s="86"/>
      <c r="J621" s="87"/>
      <c r="L621" s="88"/>
    </row>
    <row r="622" spans="8:12" s="85" customFormat="1" ht="17.100000000000001" customHeight="1" x14ac:dyDescent="0.2">
      <c r="H622" s="91"/>
      <c r="I622" s="86"/>
      <c r="J622" s="87"/>
      <c r="L622" s="88"/>
    </row>
    <row r="623" spans="8:12" s="85" customFormat="1" ht="17.100000000000001" customHeight="1" x14ac:dyDescent="0.2">
      <c r="H623" s="91"/>
      <c r="I623" s="86"/>
      <c r="J623" s="87"/>
      <c r="L623" s="88"/>
    </row>
    <row r="624" spans="8:12" s="85" customFormat="1" ht="17.100000000000001" customHeight="1" x14ac:dyDescent="0.2">
      <c r="H624" s="91"/>
      <c r="I624" s="86"/>
      <c r="J624" s="87"/>
      <c r="L624" s="88"/>
    </row>
    <row r="625" spans="8:12" s="85" customFormat="1" ht="17.100000000000001" customHeight="1" x14ac:dyDescent="0.2">
      <c r="H625" s="91"/>
      <c r="I625" s="86"/>
      <c r="J625" s="87"/>
      <c r="L625" s="88"/>
    </row>
    <row r="626" spans="8:12" s="85" customFormat="1" ht="17.100000000000001" customHeight="1" x14ac:dyDescent="0.2">
      <c r="H626" s="91"/>
      <c r="I626" s="86"/>
      <c r="J626" s="87"/>
      <c r="L626" s="88"/>
    </row>
    <row r="627" spans="8:12" s="85" customFormat="1" ht="17.100000000000001" customHeight="1" x14ac:dyDescent="0.2">
      <c r="H627" s="91"/>
      <c r="I627" s="86"/>
      <c r="J627" s="87"/>
      <c r="L627" s="88"/>
    </row>
    <row r="628" spans="8:12" s="85" customFormat="1" ht="17.100000000000001" customHeight="1" x14ac:dyDescent="0.2">
      <c r="H628" s="91"/>
      <c r="I628" s="86"/>
      <c r="J628" s="87"/>
      <c r="L628" s="88"/>
    </row>
    <row r="629" spans="8:12" s="85" customFormat="1" ht="17.100000000000001" customHeight="1" x14ac:dyDescent="0.2">
      <c r="H629" s="91"/>
      <c r="I629" s="86"/>
      <c r="J629" s="87"/>
      <c r="L629" s="88"/>
    </row>
    <row r="630" spans="8:12" s="85" customFormat="1" ht="17.100000000000001" customHeight="1" x14ac:dyDescent="0.2">
      <c r="H630" s="91"/>
      <c r="I630" s="86"/>
      <c r="J630" s="87"/>
      <c r="L630" s="88"/>
    </row>
    <row r="631" spans="8:12" s="85" customFormat="1" ht="17.100000000000001" customHeight="1" x14ac:dyDescent="0.2">
      <c r="H631" s="91"/>
      <c r="I631" s="86"/>
      <c r="J631" s="87"/>
      <c r="L631" s="88"/>
    </row>
    <row r="632" spans="8:12" s="85" customFormat="1" ht="17.100000000000001" customHeight="1" x14ac:dyDescent="0.2">
      <c r="H632" s="91"/>
      <c r="I632" s="86"/>
      <c r="J632" s="87"/>
      <c r="L632" s="88"/>
    </row>
    <row r="633" spans="8:12" s="85" customFormat="1" ht="17.100000000000001" customHeight="1" x14ac:dyDescent="0.2">
      <c r="H633" s="91"/>
      <c r="I633" s="86"/>
      <c r="J633" s="87"/>
      <c r="L633" s="88"/>
    </row>
    <row r="634" spans="8:12" s="85" customFormat="1" ht="17.100000000000001" customHeight="1" x14ac:dyDescent="0.2">
      <c r="H634" s="91"/>
      <c r="I634" s="86"/>
      <c r="J634" s="87"/>
      <c r="L634" s="88"/>
    </row>
    <row r="635" spans="8:12" s="85" customFormat="1" ht="17.100000000000001" customHeight="1" x14ac:dyDescent="0.2">
      <c r="H635" s="91"/>
      <c r="I635" s="86"/>
      <c r="J635" s="87"/>
      <c r="L635" s="88"/>
    </row>
    <row r="636" spans="8:12" s="85" customFormat="1" ht="17.100000000000001" customHeight="1" x14ac:dyDescent="0.2">
      <c r="H636" s="91"/>
      <c r="I636" s="86"/>
      <c r="J636" s="87"/>
      <c r="L636" s="88"/>
    </row>
    <row r="637" spans="8:12" s="85" customFormat="1" ht="17.100000000000001" customHeight="1" x14ac:dyDescent="0.2">
      <c r="H637" s="91"/>
      <c r="I637" s="86"/>
      <c r="J637" s="87"/>
      <c r="L637" s="88"/>
    </row>
    <row r="638" spans="8:12" s="85" customFormat="1" ht="17.100000000000001" customHeight="1" x14ac:dyDescent="0.2">
      <c r="H638" s="91"/>
      <c r="I638" s="86"/>
      <c r="J638" s="87"/>
      <c r="L638" s="88"/>
    </row>
    <row r="639" spans="8:12" s="85" customFormat="1" ht="17.100000000000001" customHeight="1" x14ac:dyDescent="0.2">
      <c r="H639" s="91"/>
      <c r="I639" s="86"/>
      <c r="J639" s="87"/>
      <c r="L639" s="88"/>
    </row>
    <row r="640" spans="8:12" s="85" customFormat="1" ht="17.100000000000001" customHeight="1" x14ac:dyDescent="0.2">
      <c r="H640" s="91"/>
      <c r="I640" s="86"/>
      <c r="J640" s="87"/>
      <c r="L640" s="88"/>
    </row>
    <row r="641" spans="8:12" s="85" customFormat="1" ht="17.100000000000001" customHeight="1" x14ac:dyDescent="0.2">
      <c r="H641" s="91"/>
      <c r="I641" s="86"/>
      <c r="J641" s="87"/>
      <c r="L641" s="88"/>
    </row>
    <row r="642" spans="8:12" s="85" customFormat="1" ht="17.100000000000001" customHeight="1" x14ac:dyDescent="0.2">
      <c r="H642" s="91"/>
      <c r="I642" s="86"/>
      <c r="J642" s="87"/>
      <c r="L642" s="88"/>
    </row>
    <row r="643" spans="8:12" s="85" customFormat="1" ht="17.100000000000001" customHeight="1" x14ac:dyDescent="0.2">
      <c r="H643" s="91"/>
      <c r="I643" s="86"/>
      <c r="J643" s="87"/>
      <c r="L643" s="88"/>
    </row>
    <row r="644" spans="8:12" s="85" customFormat="1" ht="17.100000000000001" customHeight="1" x14ac:dyDescent="0.2">
      <c r="H644" s="91"/>
      <c r="I644" s="86"/>
      <c r="J644" s="87"/>
      <c r="L644" s="88"/>
    </row>
    <row r="645" spans="8:12" s="85" customFormat="1" ht="17.100000000000001" customHeight="1" x14ac:dyDescent="0.2">
      <c r="H645" s="91"/>
      <c r="I645" s="86"/>
      <c r="J645" s="87"/>
      <c r="L645" s="88"/>
    </row>
    <row r="646" spans="8:12" s="85" customFormat="1" ht="17.100000000000001" customHeight="1" x14ac:dyDescent="0.2">
      <c r="H646" s="91"/>
      <c r="I646" s="86"/>
      <c r="J646" s="87"/>
      <c r="L646" s="88"/>
    </row>
    <row r="647" spans="8:12" s="85" customFormat="1" ht="17.100000000000001" customHeight="1" x14ac:dyDescent="0.2">
      <c r="H647" s="91"/>
      <c r="I647" s="86"/>
      <c r="J647" s="87"/>
      <c r="L647" s="88"/>
    </row>
    <row r="648" spans="8:12" s="85" customFormat="1" ht="17.100000000000001" customHeight="1" x14ac:dyDescent="0.2">
      <c r="H648" s="91"/>
      <c r="I648" s="86"/>
      <c r="J648" s="87"/>
      <c r="L648" s="88"/>
    </row>
    <row r="649" spans="8:12" s="85" customFormat="1" ht="17.100000000000001" customHeight="1" x14ac:dyDescent="0.2">
      <c r="H649" s="91"/>
      <c r="I649" s="86"/>
      <c r="J649" s="87"/>
      <c r="L649" s="88"/>
    </row>
    <row r="650" spans="8:12" s="85" customFormat="1" ht="17.100000000000001" customHeight="1" x14ac:dyDescent="0.2">
      <c r="H650" s="91"/>
      <c r="I650" s="86"/>
      <c r="J650" s="87"/>
      <c r="L650" s="88"/>
    </row>
    <row r="651" spans="8:12" s="85" customFormat="1" ht="17.100000000000001" customHeight="1" x14ac:dyDescent="0.2">
      <c r="H651" s="91"/>
      <c r="I651" s="86"/>
      <c r="J651" s="87"/>
      <c r="L651" s="88"/>
    </row>
    <row r="652" spans="8:12" s="85" customFormat="1" ht="17.100000000000001" customHeight="1" x14ac:dyDescent="0.2">
      <c r="H652" s="91"/>
      <c r="I652" s="86"/>
      <c r="J652" s="87"/>
      <c r="L652" s="88"/>
    </row>
    <row r="653" spans="8:12" s="85" customFormat="1" ht="17.100000000000001" customHeight="1" x14ac:dyDescent="0.2">
      <c r="H653" s="91"/>
      <c r="I653" s="86"/>
      <c r="J653" s="87"/>
      <c r="L653" s="88"/>
    </row>
    <row r="654" spans="8:12" s="85" customFormat="1" ht="17.100000000000001" customHeight="1" x14ac:dyDescent="0.2">
      <c r="H654" s="91"/>
      <c r="I654" s="86"/>
      <c r="J654" s="87"/>
      <c r="L654" s="88"/>
    </row>
    <row r="655" spans="8:12" s="85" customFormat="1" ht="17.100000000000001" customHeight="1" x14ac:dyDescent="0.2">
      <c r="H655" s="91"/>
      <c r="I655" s="86"/>
      <c r="J655" s="87"/>
      <c r="L655" s="88"/>
    </row>
    <row r="656" spans="8:12" s="85" customFormat="1" ht="17.100000000000001" customHeight="1" x14ac:dyDescent="0.2">
      <c r="H656" s="91"/>
      <c r="I656" s="86"/>
      <c r="J656" s="87"/>
      <c r="L656" s="88"/>
    </row>
    <row r="657" spans="8:12" s="85" customFormat="1" ht="17.100000000000001" customHeight="1" x14ac:dyDescent="0.2">
      <c r="H657" s="91"/>
      <c r="I657" s="86"/>
      <c r="J657" s="87"/>
      <c r="L657" s="88"/>
    </row>
    <row r="658" spans="8:12" s="85" customFormat="1" ht="17.100000000000001" customHeight="1" x14ac:dyDescent="0.2">
      <c r="H658" s="91"/>
      <c r="I658" s="86"/>
      <c r="J658" s="87"/>
      <c r="L658" s="88"/>
    </row>
    <row r="659" spans="8:12" s="85" customFormat="1" ht="17.100000000000001" customHeight="1" x14ac:dyDescent="0.2">
      <c r="H659" s="91"/>
      <c r="I659" s="86"/>
      <c r="J659" s="87"/>
      <c r="L659" s="88"/>
    </row>
    <row r="660" spans="8:12" s="85" customFormat="1" ht="17.100000000000001" customHeight="1" x14ac:dyDescent="0.2">
      <c r="H660" s="91"/>
      <c r="I660" s="86"/>
      <c r="J660" s="87"/>
      <c r="L660" s="88"/>
    </row>
    <row r="661" spans="8:12" s="85" customFormat="1" ht="17.100000000000001" customHeight="1" x14ac:dyDescent="0.2">
      <c r="H661" s="91"/>
      <c r="I661" s="86"/>
      <c r="J661" s="87"/>
      <c r="L661" s="88"/>
    </row>
    <row r="662" spans="8:12" s="85" customFormat="1" ht="17.100000000000001" customHeight="1" x14ac:dyDescent="0.2">
      <c r="H662" s="91"/>
      <c r="I662" s="86"/>
      <c r="J662" s="87"/>
      <c r="L662" s="88"/>
    </row>
    <row r="663" spans="8:12" s="85" customFormat="1" ht="17.100000000000001" customHeight="1" x14ac:dyDescent="0.2">
      <c r="H663" s="91"/>
      <c r="I663" s="86"/>
      <c r="J663" s="87"/>
      <c r="L663" s="88"/>
    </row>
    <row r="664" spans="8:12" s="85" customFormat="1" ht="17.100000000000001" customHeight="1" x14ac:dyDescent="0.2">
      <c r="H664" s="91"/>
      <c r="I664" s="86"/>
      <c r="J664" s="87"/>
      <c r="L664" s="88"/>
    </row>
    <row r="665" spans="8:12" s="85" customFormat="1" ht="17.100000000000001" customHeight="1" x14ac:dyDescent="0.2">
      <c r="H665" s="91"/>
      <c r="I665" s="86"/>
      <c r="J665" s="87"/>
      <c r="L665" s="88"/>
    </row>
    <row r="666" spans="8:12" s="85" customFormat="1" ht="17.100000000000001" customHeight="1" x14ac:dyDescent="0.2">
      <c r="H666" s="91"/>
      <c r="I666" s="86"/>
      <c r="J666" s="87"/>
      <c r="L666" s="88"/>
    </row>
    <row r="667" spans="8:12" s="85" customFormat="1" ht="17.100000000000001" customHeight="1" x14ac:dyDescent="0.2">
      <c r="H667" s="91"/>
      <c r="I667" s="86"/>
      <c r="J667" s="87"/>
      <c r="L667" s="88"/>
    </row>
    <row r="668" spans="8:12" s="85" customFormat="1" ht="17.100000000000001" customHeight="1" x14ac:dyDescent="0.2">
      <c r="H668" s="91"/>
      <c r="I668" s="86"/>
      <c r="J668" s="87"/>
      <c r="L668" s="88"/>
    </row>
    <row r="669" spans="8:12" s="85" customFormat="1" ht="17.100000000000001" customHeight="1" x14ac:dyDescent="0.2">
      <c r="H669" s="91"/>
      <c r="I669" s="86"/>
      <c r="J669" s="87"/>
      <c r="L669" s="88"/>
    </row>
    <row r="670" spans="8:12" s="85" customFormat="1" ht="17.100000000000001" customHeight="1" x14ac:dyDescent="0.2">
      <c r="H670" s="91"/>
      <c r="I670" s="86"/>
      <c r="J670" s="87"/>
      <c r="L670" s="88"/>
    </row>
    <row r="671" spans="8:12" s="85" customFormat="1" ht="17.100000000000001" customHeight="1" x14ac:dyDescent="0.2">
      <c r="H671" s="91"/>
      <c r="I671" s="86"/>
      <c r="J671" s="87"/>
      <c r="L671" s="88"/>
    </row>
    <row r="672" spans="8:12" s="85" customFormat="1" ht="17.100000000000001" customHeight="1" x14ac:dyDescent="0.2">
      <c r="H672" s="91"/>
      <c r="I672" s="86"/>
      <c r="J672" s="87"/>
      <c r="L672" s="88"/>
    </row>
    <row r="673" spans="8:12" s="85" customFormat="1" ht="17.100000000000001" customHeight="1" x14ac:dyDescent="0.2">
      <c r="H673" s="91"/>
      <c r="I673" s="86"/>
      <c r="J673" s="87"/>
      <c r="L673" s="88"/>
    </row>
    <row r="674" spans="8:12" s="85" customFormat="1" ht="17.100000000000001" customHeight="1" x14ac:dyDescent="0.2">
      <c r="H674" s="91"/>
      <c r="I674" s="86"/>
      <c r="J674" s="87"/>
      <c r="L674" s="88"/>
    </row>
    <row r="675" spans="8:12" s="85" customFormat="1" ht="17.100000000000001" customHeight="1" x14ac:dyDescent="0.2">
      <c r="H675" s="91"/>
      <c r="I675" s="86"/>
      <c r="J675" s="87"/>
      <c r="L675" s="88"/>
    </row>
    <row r="676" spans="8:12" s="85" customFormat="1" ht="17.100000000000001" customHeight="1" x14ac:dyDescent="0.2">
      <c r="H676" s="91"/>
      <c r="I676" s="86"/>
      <c r="J676" s="87"/>
      <c r="L676" s="88"/>
    </row>
    <row r="677" spans="8:12" s="85" customFormat="1" ht="17.100000000000001" customHeight="1" x14ac:dyDescent="0.2">
      <c r="H677" s="91"/>
      <c r="I677" s="86"/>
      <c r="J677" s="87"/>
      <c r="L677" s="88"/>
    </row>
    <row r="678" spans="8:12" s="85" customFormat="1" ht="17.100000000000001" customHeight="1" x14ac:dyDescent="0.2">
      <c r="H678" s="91"/>
      <c r="I678" s="86"/>
      <c r="J678" s="87"/>
      <c r="L678" s="88"/>
    </row>
    <row r="679" spans="8:12" s="85" customFormat="1" ht="17.100000000000001" customHeight="1" x14ac:dyDescent="0.2">
      <c r="H679" s="91"/>
      <c r="I679" s="86"/>
      <c r="J679" s="87"/>
      <c r="L679" s="88"/>
    </row>
    <row r="680" spans="8:12" s="85" customFormat="1" ht="17.100000000000001" customHeight="1" x14ac:dyDescent="0.2">
      <c r="H680" s="91"/>
      <c r="I680" s="86"/>
      <c r="J680" s="87"/>
      <c r="L680" s="88"/>
    </row>
    <row r="681" spans="8:12" s="85" customFormat="1" ht="17.100000000000001" customHeight="1" x14ac:dyDescent="0.2">
      <c r="H681" s="91"/>
      <c r="I681" s="86"/>
      <c r="J681" s="87"/>
      <c r="L681" s="88"/>
    </row>
    <row r="682" spans="8:12" s="85" customFormat="1" ht="17.100000000000001" customHeight="1" x14ac:dyDescent="0.2">
      <c r="H682" s="91"/>
      <c r="I682" s="86"/>
      <c r="J682" s="87"/>
      <c r="L682" s="88"/>
    </row>
    <row r="683" spans="8:12" s="85" customFormat="1" ht="17.100000000000001" customHeight="1" x14ac:dyDescent="0.2">
      <c r="H683" s="91"/>
      <c r="I683" s="86"/>
      <c r="J683" s="87"/>
      <c r="L683" s="88"/>
    </row>
    <row r="684" spans="8:12" s="85" customFormat="1" ht="17.100000000000001" customHeight="1" x14ac:dyDescent="0.2">
      <c r="H684" s="91"/>
      <c r="I684" s="86"/>
      <c r="J684" s="87"/>
      <c r="L684" s="88"/>
    </row>
    <row r="685" spans="8:12" s="85" customFormat="1" ht="17.100000000000001" customHeight="1" x14ac:dyDescent="0.2">
      <c r="H685" s="91"/>
      <c r="I685" s="86"/>
      <c r="J685" s="87"/>
      <c r="L685" s="88"/>
    </row>
    <row r="686" spans="8:12" s="85" customFormat="1" ht="17.100000000000001" customHeight="1" x14ac:dyDescent="0.2">
      <c r="H686" s="91"/>
      <c r="I686" s="86"/>
      <c r="J686" s="87"/>
      <c r="L686" s="88"/>
    </row>
    <row r="687" spans="8:12" s="85" customFormat="1" ht="17.100000000000001" customHeight="1" x14ac:dyDescent="0.2">
      <c r="H687" s="91"/>
      <c r="I687" s="86"/>
      <c r="J687" s="87"/>
      <c r="L687" s="88"/>
    </row>
    <row r="688" spans="8:12" s="85" customFormat="1" ht="17.100000000000001" customHeight="1" x14ac:dyDescent="0.2">
      <c r="H688" s="91"/>
      <c r="I688" s="86"/>
      <c r="J688" s="87"/>
      <c r="L688" s="88"/>
    </row>
    <row r="689" spans="8:12" s="85" customFormat="1" ht="17.100000000000001" customHeight="1" x14ac:dyDescent="0.2">
      <c r="H689" s="91"/>
      <c r="I689" s="86"/>
      <c r="J689" s="87"/>
      <c r="L689" s="88"/>
    </row>
    <row r="690" spans="8:12" s="85" customFormat="1" ht="17.100000000000001" customHeight="1" x14ac:dyDescent="0.2">
      <c r="H690" s="91"/>
      <c r="I690" s="86"/>
      <c r="J690" s="87"/>
      <c r="L690" s="88"/>
    </row>
    <row r="691" spans="8:12" s="85" customFormat="1" ht="17.100000000000001" customHeight="1" x14ac:dyDescent="0.2">
      <c r="H691" s="91"/>
      <c r="I691" s="86"/>
      <c r="J691" s="87"/>
      <c r="L691" s="88"/>
    </row>
    <row r="692" spans="8:12" s="85" customFormat="1" ht="17.100000000000001" customHeight="1" x14ac:dyDescent="0.2">
      <c r="H692" s="91"/>
      <c r="I692" s="86"/>
      <c r="J692" s="87"/>
      <c r="L692" s="88"/>
    </row>
    <row r="693" spans="8:12" s="85" customFormat="1" ht="17.100000000000001" customHeight="1" x14ac:dyDescent="0.2">
      <c r="H693" s="91"/>
      <c r="I693" s="86"/>
      <c r="J693" s="87"/>
      <c r="L693" s="88"/>
    </row>
    <row r="694" spans="8:12" s="85" customFormat="1" ht="17.100000000000001" customHeight="1" x14ac:dyDescent="0.2">
      <c r="H694" s="91"/>
      <c r="I694" s="86"/>
      <c r="J694" s="87"/>
      <c r="L694" s="88"/>
    </row>
    <row r="695" spans="8:12" s="85" customFormat="1" ht="17.100000000000001" customHeight="1" x14ac:dyDescent="0.2">
      <c r="H695" s="91"/>
      <c r="I695" s="86"/>
      <c r="J695" s="87"/>
      <c r="L695" s="88"/>
    </row>
    <row r="696" spans="8:12" s="85" customFormat="1" ht="17.100000000000001" customHeight="1" x14ac:dyDescent="0.2">
      <c r="H696" s="91"/>
      <c r="I696" s="86"/>
      <c r="J696" s="87"/>
      <c r="L696" s="88"/>
    </row>
    <row r="697" spans="8:12" s="85" customFormat="1" ht="17.100000000000001" customHeight="1" x14ac:dyDescent="0.2">
      <c r="H697" s="91"/>
      <c r="I697" s="86"/>
      <c r="J697" s="87"/>
      <c r="L697" s="88"/>
    </row>
    <row r="698" spans="8:12" s="85" customFormat="1" ht="17.100000000000001" customHeight="1" x14ac:dyDescent="0.2">
      <c r="H698" s="91"/>
      <c r="I698" s="86"/>
      <c r="J698" s="87"/>
      <c r="L698" s="88"/>
    </row>
    <row r="699" spans="8:12" s="85" customFormat="1" ht="17.100000000000001" customHeight="1" x14ac:dyDescent="0.2">
      <c r="H699" s="91"/>
      <c r="I699" s="86"/>
      <c r="J699" s="87"/>
      <c r="L699" s="88"/>
    </row>
    <row r="700" spans="8:12" s="85" customFormat="1" ht="17.100000000000001" customHeight="1" x14ac:dyDescent="0.2">
      <c r="H700" s="91"/>
      <c r="I700" s="86"/>
      <c r="J700" s="87"/>
      <c r="L700" s="88"/>
    </row>
    <row r="701" spans="8:12" s="85" customFormat="1" ht="17.100000000000001" customHeight="1" x14ac:dyDescent="0.2">
      <c r="H701" s="91"/>
      <c r="I701" s="86"/>
      <c r="J701" s="87"/>
      <c r="L701" s="88"/>
    </row>
    <row r="702" spans="8:12" s="85" customFormat="1" ht="17.100000000000001" customHeight="1" x14ac:dyDescent="0.2">
      <c r="H702" s="91"/>
      <c r="I702" s="86"/>
      <c r="J702" s="87"/>
      <c r="L702" s="88"/>
    </row>
    <row r="703" spans="8:12" s="85" customFormat="1" ht="17.100000000000001" customHeight="1" x14ac:dyDescent="0.2">
      <c r="H703" s="91"/>
      <c r="I703" s="86"/>
      <c r="J703" s="87"/>
      <c r="L703" s="88"/>
    </row>
    <row r="704" spans="8:12" s="85" customFormat="1" ht="17.100000000000001" customHeight="1" x14ac:dyDescent="0.2">
      <c r="H704" s="91"/>
      <c r="I704" s="86"/>
      <c r="J704" s="87"/>
      <c r="L704" s="88"/>
    </row>
    <row r="705" spans="8:12" s="85" customFormat="1" ht="17.100000000000001" customHeight="1" x14ac:dyDescent="0.2">
      <c r="H705" s="91"/>
      <c r="I705" s="86"/>
      <c r="J705" s="87"/>
      <c r="L705" s="88"/>
    </row>
    <row r="706" spans="8:12" s="85" customFormat="1" ht="17.100000000000001" customHeight="1" x14ac:dyDescent="0.2">
      <c r="H706" s="91"/>
      <c r="I706" s="86"/>
      <c r="J706" s="87"/>
      <c r="L706" s="88"/>
    </row>
    <row r="707" spans="8:12" s="85" customFormat="1" ht="17.100000000000001" customHeight="1" x14ac:dyDescent="0.2">
      <c r="H707" s="91"/>
      <c r="I707" s="86"/>
      <c r="J707" s="87"/>
      <c r="L707" s="88"/>
    </row>
    <row r="708" spans="8:12" s="85" customFormat="1" ht="17.100000000000001" customHeight="1" x14ac:dyDescent="0.2">
      <c r="H708" s="91"/>
      <c r="I708" s="86"/>
      <c r="J708" s="87"/>
      <c r="L708" s="88"/>
    </row>
    <row r="709" spans="8:12" s="85" customFormat="1" ht="17.100000000000001" customHeight="1" x14ac:dyDescent="0.2">
      <c r="H709" s="91"/>
      <c r="I709" s="86"/>
      <c r="J709" s="87"/>
      <c r="L709" s="88"/>
    </row>
    <row r="710" spans="8:12" s="85" customFormat="1" ht="17.100000000000001" customHeight="1" x14ac:dyDescent="0.2">
      <c r="H710" s="91"/>
      <c r="I710" s="86"/>
      <c r="J710" s="87"/>
      <c r="L710" s="88"/>
    </row>
    <row r="711" spans="8:12" s="85" customFormat="1" ht="17.100000000000001" customHeight="1" x14ac:dyDescent="0.2">
      <c r="H711" s="91"/>
      <c r="I711" s="86"/>
      <c r="J711" s="87"/>
      <c r="L711" s="88"/>
    </row>
    <row r="712" spans="8:12" s="85" customFormat="1" ht="17.100000000000001" customHeight="1" x14ac:dyDescent="0.2">
      <c r="H712" s="91"/>
      <c r="I712" s="86"/>
      <c r="J712" s="87"/>
      <c r="L712" s="88"/>
    </row>
    <row r="713" spans="8:12" s="85" customFormat="1" ht="17.100000000000001" customHeight="1" x14ac:dyDescent="0.2">
      <c r="H713" s="91"/>
      <c r="I713" s="86"/>
      <c r="J713" s="87"/>
      <c r="L713" s="88"/>
    </row>
    <row r="714" spans="8:12" s="85" customFormat="1" ht="17.100000000000001" customHeight="1" x14ac:dyDescent="0.2">
      <c r="H714" s="91"/>
      <c r="I714" s="86"/>
      <c r="J714" s="87"/>
      <c r="L714" s="88"/>
    </row>
    <row r="715" spans="8:12" s="85" customFormat="1" ht="17.100000000000001" customHeight="1" x14ac:dyDescent="0.2">
      <c r="H715" s="91"/>
      <c r="I715" s="86"/>
      <c r="J715" s="87"/>
      <c r="L715" s="88"/>
    </row>
    <row r="716" spans="8:12" s="85" customFormat="1" ht="17.100000000000001" customHeight="1" x14ac:dyDescent="0.2">
      <c r="H716" s="91"/>
      <c r="I716" s="86"/>
      <c r="J716" s="87"/>
      <c r="L716" s="88"/>
    </row>
    <row r="717" spans="8:12" s="85" customFormat="1" ht="17.100000000000001" customHeight="1" x14ac:dyDescent="0.2">
      <c r="H717" s="91"/>
      <c r="I717" s="86"/>
      <c r="J717" s="87"/>
      <c r="L717" s="88"/>
    </row>
    <row r="718" spans="8:12" s="85" customFormat="1" ht="17.100000000000001" customHeight="1" x14ac:dyDescent="0.2">
      <c r="H718" s="91"/>
      <c r="I718" s="86"/>
      <c r="J718" s="87"/>
      <c r="L718" s="88"/>
    </row>
    <row r="719" spans="8:12" s="85" customFormat="1" ht="17.100000000000001" customHeight="1" x14ac:dyDescent="0.2">
      <c r="H719" s="91"/>
      <c r="I719" s="86"/>
      <c r="J719" s="87"/>
      <c r="L719" s="88"/>
    </row>
    <row r="720" spans="8:12" s="85" customFormat="1" ht="17.100000000000001" customHeight="1" x14ac:dyDescent="0.2">
      <c r="H720" s="91"/>
      <c r="I720" s="86"/>
      <c r="J720" s="87"/>
      <c r="L720" s="88"/>
    </row>
    <row r="721" spans="8:12" s="85" customFormat="1" ht="17.100000000000001" customHeight="1" x14ac:dyDescent="0.2">
      <c r="H721" s="91"/>
      <c r="I721" s="86"/>
      <c r="J721" s="87"/>
      <c r="L721" s="88"/>
    </row>
    <row r="722" spans="8:12" s="85" customFormat="1" ht="17.100000000000001" customHeight="1" x14ac:dyDescent="0.2">
      <c r="H722" s="91"/>
      <c r="I722" s="86"/>
      <c r="J722" s="87"/>
      <c r="L722" s="88"/>
    </row>
    <row r="723" spans="8:12" s="85" customFormat="1" ht="17.100000000000001" customHeight="1" x14ac:dyDescent="0.2">
      <c r="H723" s="91"/>
      <c r="I723" s="86"/>
      <c r="J723" s="87"/>
      <c r="L723" s="88"/>
    </row>
    <row r="724" spans="8:12" s="85" customFormat="1" ht="17.100000000000001" customHeight="1" x14ac:dyDescent="0.2">
      <c r="H724" s="91"/>
      <c r="I724" s="86"/>
      <c r="J724" s="87"/>
      <c r="L724" s="88"/>
    </row>
    <row r="725" spans="8:12" s="85" customFormat="1" ht="17.100000000000001" customHeight="1" x14ac:dyDescent="0.2">
      <c r="H725" s="91"/>
      <c r="I725" s="86"/>
      <c r="J725" s="87"/>
      <c r="L725" s="88"/>
    </row>
    <row r="726" spans="8:12" s="85" customFormat="1" ht="17.100000000000001" customHeight="1" x14ac:dyDescent="0.2">
      <c r="H726" s="91"/>
      <c r="I726" s="86"/>
      <c r="J726" s="87"/>
      <c r="L726" s="88"/>
    </row>
    <row r="727" spans="8:12" s="85" customFormat="1" ht="17.100000000000001" customHeight="1" x14ac:dyDescent="0.2">
      <c r="H727" s="91"/>
      <c r="I727" s="86"/>
      <c r="J727" s="87"/>
      <c r="L727" s="88"/>
    </row>
    <row r="728" spans="8:12" s="85" customFormat="1" ht="17.100000000000001" customHeight="1" x14ac:dyDescent="0.2">
      <c r="H728" s="91"/>
      <c r="I728" s="86"/>
      <c r="J728" s="87"/>
      <c r="L728" s="88"/>
    </row>
    <row r="729" spans="8:12" s="85" customFormat="1" ht="17.100000000000001" customHeight="1" x14ac:dyDescent="0.2">
      <c r="H729" s="91"/>
      <c r="I729" s="86"/>
      <c r="J729" s="87"/>
      <c r="L729" s="88"/>
    </row>
    <row r="730" spans="8:12" s="85" customFormat="1" ht="17.100000000000001" customHeight="1" x14ac:dyDescent="0.2">
      <c r="H730" s="91"/>
      <c r="I730" s="86"/>
      <c r="J730" s="87"/>
      <c r="L730" s="88"/>
    </row>
    <row r="731" spans="8:12" s="85" customFormat="1" ht="17.100000000000001" customHeight="1" x14ac:dyDescent="0.2">
      <c r="H731" s="91"/>
      <c r="I731" s="86"/>
      <c r="J731" s="87"/>
      <c r="L731" s="88"/>
    </row>
    <row r="732" spans="8:12" s="85" customFormat="1" ht="17.100000000000001" customHeight="1" x14ac:dyDescent="0.2">
      <c r="H732" s="91"/>
      <c r="I732" s="86"/>
      <c r="J732" s="87"/>
      <c r="L732" s="88"/>
    </row>
    <row r="733" spans="8:12" s="85" customFormat="1" ht="17.100000000000001" customHeight="1" x14ac:dyDescent="0.2">
      <c r="H733" s="91"/>
      <c r="I733" s="86"/>
      <c r="J733" s="87"/>
      <c r="L733" s="88"/>
    </row>
    <row r="734" spans="8:12" s="85" customFormat="1" ht="17.100000000000001" customHeight="1" x14ac:dyDescent="0.2">
      <c r="H734" s="91"/>
      <c r="I734" s="86"/>
      <c r="J734" s="87"/>
      <c r="L734" s="88"/>
    </row>
    <row r="735" spans="8:12" s="85" customFormat="1" ht="17.100000000000001" customHeight="1" x14ac:dyDescent="0.2">
      <c r="H735" s="91"/>
      <c r="I735" s="86"/>
      <c r="J735" s="87"/>
      <c r="L735" s="88"/>
    </row>
    <row r="736" spans="8:12" s="85" customFormat="1" ht="17.100000000000001" customHeight="1" x14ac:dyDescent="0.2">
      <c r="H736" s="91"/>
      <c r="I736" s="86"/>
      <c r="J736" s="87"/>
      <c r="L736" s="88"/>
    </row>
    <row r="737" spans="8:12" s="85" customFormat="1" ht="17.100000000000001" customHeight="1" x14ac:dyDescent="0.2">
      <c r="H737" s="91"/>
      <c r="I737" s="86"/>
      <c r="J737" s="87"/>
      <c r="L737" s="88"/>
    </row>
    <row r="738" spans="8:12" s="85" customFormat="1" ht="17.100000000000001" customHeight="1" x14ac:dyDescent="0.2">
      <c r="H738" s="91"/>
      <c r="I738" s="86"/>
      <c r="J738" s="87"/>
      <c r="L738" s="88"/>
    </row>
    <row r="739" spans="8:12" s="85" customFormat="1" ht="17.100000000000001" customHeight="1" x14ac:dyDescent="0.2">
      <c r="H739" s="91"/>
      <c r="I739" s="86"/>
      <c r="J739" s="87"/>
      <c r="L739" s="88"/>
    </row>
    <row r="740" spans="8:12" s="85" customFormat="1" ht="17.100000000000001" customHeight="1" x14ac:dyDescent="0.2">
      <c r="H740" s="91"/>
      <c r="I740" s="86"/>
      <c r="J740" s="87"/>
      <c r="L740" s="88"/>
    </row>
    <row r="741" spans="8:12" s="85" customFormat="1" ht="17.100000000000001" customHeight="1" x14ac:dyDescent="0.2">
      <c r="H741" s="91"/>
      <c r="I741" s="86"/>
      <c r="J741" s="87"/>
      <c r="L741" s="88"/>
    </row>
    <row r="742" spans="8:12" s="85" customFormat="1" ht="17.100000000000001" customHeight="1" x14ac:dyDescent="0.2">
      <c r="H742" s="91"/>
      <c r="I742" s="86"/>
      <c r="J742" s="87"/>
      <c r="L742" s="88"/>
    </row>
    <row r="743" spans="8:12" s="85" customFormat="1" ht="17.100000000000001" customHeight="1" x14ac:dyDescent="0.2">
      <c r="H743" s="91"/>
      <c r="I743" s="86"/>
      <c r="J743" s="87"/>
      <c r="L743" s="88"/>
    </row>
    <row r="744" spans="8:12" s="85" customFormat="1" ht="17.100000000000001" customHeight="1" x14ac:dyDescent="0.2">
      <c r="H744" s="91"/>
      <c r="I744" s="86"/>
      <c r="J744" s="87"/>
      <c r="L744" s="88"/>
    </row>
    <row r="745" spans="8:12" s="85" customFormat="1" ht="17.100000000000001" customHeight="1" x14ac:dyDescent="0.2">
      <c r="H745" s="91"/>
      <c r="I745" s="86"/>
      <c r="J745" s="87"/>
      <c r="L745" s="88"/>
    </row>
    <row r="746" spans="8:12" s="85" customFormat="1" ht="17.100000000000001" customHeight="1" x14ac:dyDescent="0.2">
      <c r="H746" s="91"/>
      <c r="I746" s="86"/>
      <c r="J746" s="87"/>
      <c r="L746" s="88"/>
    </row>
    <row r="747" spans="8:12" s="85" customFormat="1" ht="17.100000000000001" customHeight="1" x14ac:dyDescent="0.2">
      <c r="H747" s="91"/>
      <c r="I747" s="86"/>
      <c r="J747" s="87"/>
      <c r="L747" s="88"/>
    </row>
    <row r="748" spans="8:12" s="85" customFormat="1" ht="17.100000000000001" customHeight="1" x14ac:dyDescent="0.2">
      <c r="H748" s="91"/>
      <c r="I748" s="86"/>
      <c r="J748" s="87"/>
      <c r="L748" s="88"/>
    </row>
    <row r="749" spans="8:12" s="85" customFormat="1" ht="17.100000000000001" customHeight="1" x14ac:dyDescent="0.2">
      <c r="H749" s="91"/>
      <c r="I749" s="86"/>
      <c r="J749" s="87"/>
      <c r="L749" s="88"/>
    </row>
    <row r="750" spans="8:12" s="85" customFormat="1" ht="17.100000000000001" customHeight="1" x14ac:dyDescent="0.2">
      <c r="H750" s="91"/>
      <c r="I750" s="86"/>
      <c r="J750" s="87"/>
      <c r="L750" s="88"/>
    </row>
    <row r="751" spans="8:12" s="85" customFormat="1" ht="17.100000000000001" customHeight="1" x14ac:dyDescent="0.2">
      <c r="H751" s="91"/>
      <c r="I751" s="86"/>
      <c r="J751" s="87"/>
      <c r="L751" s="88"/>
    </row>
    <row r="752" spans="8:12" s="85" customFormat="1" ht="17.100000000000001" customHeight="1" x14ac:dyDescent="0.2">
      <c r="H752" s="91"/>
      <c r="I752" s="86"/>
      <c r="J752" s="87"/>
      <c r="L752" s="88"/>
    </row>
    <row r="753" spans="8:12" s="85" customFormat="1" ht="17.100000000000001" customHeight="1" x14ac:dyDescent="0.2">
      <c r="H753" s="91"/>
      <c r="I753" s="86"/>
      <c r="J753" s="87"/>
      <c r="L753" s="88"/>
    </row>
    <row r="754" spans="8:12" s="85" customFormat="1" ht="17.100000000000001" customHeight="1" x14ac:dyDescent="0.2">
      <c r="H754" s="91"/>
      <c r="I754" s="86"/>
      <c r="J754" s="87"/>
      <c r="L754" s="88"/>
    </row>
    <row r="755" spans="8:12" s="85" customFormat="1" ht="17.100000000000001" customHeight="1" x14ac:dyDescent="0.2">
      <c r="H755" s="91"/>
      <c r="I755" s="86"/>
      <c r="J755" s="87"/>
      <c r="L755" s="88"/>
    </row>
    <row r="756" spans="8:12" s="85" customFormat="1" ht="17.100000000000001" customHeight="1" x14ac:dyDescent="0.2">
      <c r="H756" s="91"/>
      <c r="I756" s="86"/>
      <c r="J756" s="87"/>
      <c r="L756" s="88"/>
    </row>
    <row r="757" spans="8:12" s="85" customFormat="1" ht="17.100000000000001" customHeight="1" x14ac:dyDescent="0.2">
      <c r="H757" s="91"/>
      <c r="I757" s="86"/>
      <c r="J757" s="87"/>
      <c r="L757" s="88"/>
    </row>
    <row r="758" spans="8:12" s="85" customFormat="1" ht="17.100000000000001" customHeight="1" x14ac:dyDescent="0.2">
      <c r="H758" s="91"/>
      <c r="I758" s="86"/>
      <c r="J758" s="87"/>
      <c r="L758" s="88"/>
    </row>
    <row r="759" spans="8:12" s="85" customFormat="1" ht="17.100000000000001" customHeight="1" x14ac:dyDescent="0.2">
      <c r="H759" s="91"/>
      <c r="I759" s="86"/>
      <c r="J759" s="87"/>
      <c r="L759" s="88"/>
    </row>
    <row r="760" spans="8:12" s="85" customFormat="1" ht="17.100000000000001" customHeight="1" x14ac:dyDescent="0.2">
      <c r="H760" s="91"/>
      <c r="I760" s="86"/>
      <c r="J760" s="87"/>
      <c r="L760" s="88"/>
    </row>
    <row r="761" spans="8:12" s="85" customFormat="1" ht="17.100000000000001" customHeight="1" x14ac:dyDescent="0.2">
      <c r="H761" s="91"/>
      <c r="I761" s="86"/>
      <c r="J761" s="87"/>
      <c r="L761" s="88"/>
    </row>
    <row r="762" spans="8:12" s="85" customFormat="1" ht="17.100000000000001" customHeight="1" x14ac:dyDescent="0.2">
      <c r="H762" s="91"/>
      <c r="I762" s="86"/>
      <c r="J762" s="87"/>
      <c r="L762" s="88"/>
    </row>
    <row r="763" spans="8:12" s="85" customFormat="1" ht="17.100000000000001" customHeight="1" x14ac:dyDescent="0.2">
      <c r="H763" s="91"/>
      <c r="I763" s="86"/>
      <c r="J763" s="87"/>
      <c r="L763" s="88"/>
    </row>
    <row r="764" spans="8:12" s="85" customFormat="1" ht="17.100000000000001" customHeight="1" x14ac:dyDescent="0.2">
      <c r="H764" s="91"/>
      <c r="I764" s="86"/>
      <c r="J764" s="87"/>
      <c r="L764" s="88"/>
    </row>
    <row r="765" spans="8:12" s="85" customFormat="1" ht="17.100000000000001" customHeight="1" x14ac:dyDescent="0.2">
      <c r="H765" s="91"/>
      <c r="I765" s="86"/>
      <c r="J765" s="87"/>
      <c r="L765" s="88"/>
    </row>
    <row r="766" spans="8:12" s="85" customFormat="1" ht="17.100000000000001" customHeight="1" x14ac:dyDescent="0.2">
      <c r="H766" s="91"/>
      <c r="I766" s="86"/>
      <c r="J766" s="87"/>
      <c r="L766" s="88"/>
    </row>
    <row r="767" spans="8:12" s="85" customFormat="1" ht="17.100000000000001" customHeight="1" x14ac:dyDescent="0.2">
      <c r="H767" s="91"/>
      <c r="I767" s="86"/>
      <c r="J767" s="87"/>
      <c r="L767" s="88"/>
    </row>
    <row r="768" spans="8:12" s="85" customFormat="1" ht="17.100000000000001" customHeight="1" x14ac:dyDescent="0.2">
      <c r="H768" s="91"/>
      <c r="I768" s="86"/>
      <c r="J768" s="87"/>
      <c r="L768" s="88"/>
    </row>
    <row r="769" spans="8:12" s="85" customFormat="1" ht="17.100000000000001" customHeight="1" x14ac:dyDescent="0.2">
      <c r="H769" s="91"/>
      <c r="I769" s="86"/>
      <c r="J769" s="87"/>
      <c r="L769" s="88"/>
    </row>
    <row r="770" spans="8:12" s="85" customFormat="1" ht="17.100000000000001" customHeight="1" x14ac:dyDescent="0.2">
      <c r="H770" s="91"/>
      <c r="I770" s="86"/>
      <c r="J770" s="87"/>
      <c r="L770" s="88"/>
    </row>
    <row r="771" spans="8:12" s="85" customFormat="1" ht="17.100000000000001" customHeight="1" x14ac:dyDescent="0.2">
      <c r="H771" s="91"/>
      <c r="I771" s="86"/>
      <c r="J771" s="87"/>
      <c r="L771" s="88"/>
    </row>
    <row r="772" spans="8:12" s="85" customFormat="1" ht="17.100000000000001" customHeight="1" x14ac:dyDescent="0.2">
      <c r="H772" s="91"/>
      <c r="I772" s="86"/>
      <c r="J772" s="87"/>
      <c r="L772" s="88"/>
    </row>
    <row r="773" spans="8:12" s="85" customFormat="1" ht="17.100000000000001" customHeight="1" x14ac:dyDescent="0.2">
      <c r="H773" s="91"/>
      <c r="I773" s="86"/>
      <c r="J773" s="87"/>
      <c r="L773" s="88"/>
    </row>
    <row r="774" spans="8:12" s="85" customFormat="1" ht="17.100000000000001" customHeight="1" x14ac:dyDescent="0.2">
      <c r="H774" s="91"/>
      <c r="I774" s="86"/>
      <c r="J774" s="87"/>
      <c r="L774" s="88"/>
    </row>
    <row r="775" spans="8:12" s="85" customFormat="1" ht="17.100000000000001" customHeight="1" x14ac:dyDescent="0.2">
      <c r="H775" s="91"/>
      <c r="I775" s="86"/>
      <c r="J775" s="87"/>
      <c r="L775" s="88"/>
    </row>
    <row r="776" spans="8:12" s="85" customFormat="1" ht="17.100000000000001" customHeight="1" x14ac:dyDescent="0.2">
      <c r="H776" s="91"/>
      <c r="I776" s="86"/>
      <c r="J776" s="87"/>
      <c r="L776" s="88"/>
    </row>
    <row r="777" spans="8:12" s="85" customFormat="1" ht="17.100000000000001" customHeight="1" x14ac:dyDescent="0.2">
      <c r="H777" s="91"/>
      <c r="I777" s="86"/>
      <c r="J777" s="87"/>
      <c r="L777" s="88"/>
    </row>
    <row r="778" spans="8:12" s="85" customFormat="1" ht="17.100000000000001" customHeight="1" x14ac:dyDescent="0.2">
      <c r="H778" s="91"/>
      <c r="I778" s="86"/>
      <c r="J778" s="87"/>
      <c r="L778" s="88"/>
    </row>
    <row r="779" spans="8:12" s="85" customFormat="1" ht="17.100000000000001" customHeight="1" x14ac:dyDescent="0.2">
      <c r="H779" s="91"/>
      <c r="I779" s="86"/>
      <c r="J779" s="87"/>
      <c r="L779" s="88"/>
    </row>
    <row r="780" spans="8:12" s="85" customFormat="1" ht="17.100000000000001" customHeight="1" x14ac:dyDescent="0.2">
      <c r="H780" s="91"/>
      <c r="I780" s="86"/>
      <c r="J780" s="87"/>
      <c r="L780" s="88"/>
    </row>
    <row r="781" spans="8:12" s="85" customFormat="1" ht="17.100000000000001" customHeight="1" x14ac:dyDescent="0.2">
      <c r="H781" s="91"/>
      <c r="I781" s="86"/>
      <c r="J781" s="87"/>
      <c r="L781" s="88"/>
    </row>
    <row r="782" spans="8:12" s="85" customFormat="1" ht="17.100000000000001" customHeight="1" x14ac:dyDescent="0.2">
      <c r="H782" s="91"/>
      <c r="I782" s="86"/>
      <c r="J782" s="87"/>
      <c r="L782" s="88"/>
    </row>
    <row r="783" spans="8:12" s="85" customFormat="1" ht="17.100000000000001" customHeight="1" x14ac:dyDescent="0.2">
      <c r="H783" s="91"/>
      <c r="I783" s="86"/>
      <c r="J783" s="87"/>
      <c r="L783" s="88"/>
    </row>
    <row r="784" spans="8:12" s="85" customFormat="1" ht="17.100000000000001" customHeight="1" x14ac:dyDescent="0.2">
      <c r="H784" s="91"/>
      <c r="I784" s="86"/>
      <c r="J784" s="87"/>
      <c r="L784" s="88"/>
    </row>
    <row r="785" spans="8:12" s="85" customFormat="1" ht="17.100000000000001" customHeight="1" x14ac:dyDescent="0.2">
      <c r="H785" s="91"/>
      <c r="I785" s="86"/>
      <c r="J785" s="87"/>
      <c r="L785" s="88"/>
    </row>
    <row r="786" spans="8:12" s="85" customFormat="1" ht="17.100000000000001" customHeight="1" x14ac:dyDescent="0.2">
      <c r="H786" s="91"/>
      <c r="I786" s="86"/>
      <c r="J786" s="87"/>
      <c r="L786" s="88"/>
    </row>
    <row r="787" spans="8:12" s="85" customFormat="1" ht="17.100000000000001" customHeight="1" x14ac:dyDescent="0.2">
      <c r="H787" s="91"/>
      <c r="I787" s="86"/>
      <c r="J787" s="87"/>
      <c r="L787" s="88"/>
    </row>
    <row r="788" spans="8:12" s="85" customFormat="1" ht="17.100000000000001" customHeight="1" x14ac:dyDescent="0.2">
      <c r="H788" s="91"/>
      <c r="I788" s="86"/>
      <c r="J788" s="87"/>
      <c r="L788" s="88"/>
    </row>
    <row r="789" spans="8:12" s="85" customFormat="1" ht="17.100000000000001" customHeight="1" x14ac:dyDescent="0.2">
      <c r="H789" s="91"/>
      <c r="I789" s="86"/>
      <c r="J789" s="87"/>
      <c r="L789" s="88"/>
    </row>
    <row r="790" spans="8:12" s="85" customFormat="1" ht="17.100000000000001" customHeight="1" x14ac:dyDescent="0.2">
      <c r="H790" s="91"/>
      <c r="I790" s="86"/>
      <c r="J790" s="87"/>
      <c r="L790" s="88"/>
    </row>
    <row r="791" spans="8:12" s="85" customFormat="1" ht="17.100000000000001" customHeight="1" x14ac:dyDescent="0.2">
      <c r="H791" s="91"/>
      <c r="I791" s="86"/>
      <c r="J791" s="87"/>
      <c r="L791" s="88"/>
    </row>
    <row r="792" spans="8:12" s="85" customFormat="1" ht="17.100000000000001" customHeight="1" x14ac:dyDescent="0.2">
      <c r="H792" s="91"/>
      <c r="I792" s="86"/>
      <c r="J792" s="87"/>
      <c r="L792" s="88"/>
    </row>
    <row r="793" spans="8:12" s="85" customFormat="1" ht="17.100000000000001" customHeight="1" x14ac:dyDescent="0.2">
      <c r="H793" s="91"/>
      <c r="I793" s="86"/>
      <c r="J793" s="87"/>
      <c r="L793" s="88"/>
    </row>
    <row r="794" spans="8:12" s="85" customFormat="1" ht="17.100000000000001" customHeight="1" x14ac:dyDescent="0.2">
      <c r="H794" s="91"/>
      <c r="I794" s="86"/>
      <c r="J794" s="87"/>
      <c r="L794" s="88"/>
    </row>
    <row r="795" spans="8:12" s="85" customFormat="1" ht="17.100000000000001" customHeight="1" x14ac:dyDescent="0.2">
      <c r="H795" s="91"/>
      <c r="I795" s="86"/>
      <c r="J795" s="87"/>
      <c r="L795" s="88"/>
    </row>
    <row r="796" spans="8:12" s="85" customFormat="1" ht="17.100000000000001" customHeight="1" x14ac:dyDescent="0.2">
      <c r="H796" s="91"/>
      <c r="I796" s="86"/>
      <c r="J796" s="87"/>
      <c r="L796" s="88"/>
    </row>
    <row r="797" spans="8:12" s="85" customFormat="1" ht="17.100000000000001" customHeight="1" x14ac:dyDescent="0.2">
      <c r="H797" s="91"/>
      <c r="I797" s="86"/>
      <c r="J797" s="87"/>
      <c r="L797" s="88"/>
    </row>
    <row r="798" spans="8:12" s="85" customFormat="1" ht="17.100000000000001" customHeight="1" x14ac:dyDescent="0.2">
      <c r="H798" s="91"/>
      <c r="I798" s="86"/>
      <c r="J798" s="87"/>
      <c r="L798" s="88"/>
    </row>
    <row r="799" spans="8:12" s="85" customFormat="1" ht="17.100000000000001" customHeight="1" x14ac:dyDescent="0.2">
      <c r="H799" s="91"/>
      <c r="I799" s="86"/>
      <c r="J799" s="87"/>
      <c r="L799" s="88"/>
    </row>
    <row r="800" spans="8:12" s="85" customFormat="1" ht="17.100000000000001" customHeight="1" x14ac:dyDescent="0.2">
      <c r="H800" s="91"/>
      <c r="I800" s="86"/>
      <c r="J800" s="87"/>
      <c r="L800" s="88"/>
    </row>
    <row r="801" spans="8:12" s="85" customFormat="1" ht="17.100000000000001" customHeight="1" x14ac:dyDescent="0.2">
      <c r="H801" s="91"/>
      <c r="I801" s="86"/>
      <c r="J801" s="87"/>
      <c r="L801" s="88"/>
    </row>
    <row r="802" spans="8:12" s="85" customFormat="1" ht="17.100000000000001" customHeight="1" x14ac:dyDescent="0.2">
      <c r="H802" s="91"/>
      <c r="I802" s="86"/>
      <c r="J802" s="87"/>
      <c r="L802" s="88"/>
    </row>
    <row r="803" spans="8:12" s="85" customFormat="1" ht="17.100000000000001" customHeight="1" x14ac:dyDescent="0.2">
      <c r="H803" s="91"/>
      <c r="I803" s="86"/>
      <c r="J803" s="87"/>
      <c r="L803" s="88"/>
    </row>
    <row r="804" spans="8:12" s="85" customFormat="1" ht="17.100000000000001" customHeight="1" x14ac:dyDescent="0.2">
      <c r="H804" s="91"/>
      <c r="I804" s="86"/>
      <c r="J804" s="87"/>
      <c r="L804" s="88"/>
    </row>
    <row r="805" spans="8:12" s="85" customFormat="1" ht="17.100000000000001" customHeight="1" x14ac:dyDescent="0.2">
      <c r="H805" s="91"/>
      <c r="I805" s="86"/>
      <c r="J805" s="87"/>
      <c r="L805" s="88"/>
    </row>
    <row r="806" spans="8:12" s="85" customFormat="1" ht="17.100000000000001" customHeight="1" x14ac:dyDescent="0.2">
      <c r="H806" s="91"/>
      <c r="I806" s="86"/>
      <c r="J806" s="87"/>
      <c r="L806" s="88"/>
    </row>
    <row r="807" spans="8:12" s="85" customFormat="1" ht="17.100000000000001" customHeight="1" x14ac:dyDescent="0.2">
      <c r="H807" s="91"/>
      <c r="I807" s="86"/>
      <c r="J807" s="87"/>
      <c r="L807" s="88"/>
    </row>
    <row r="808" spans="8:12" s="85" customFormat="1" ht="17.100000000000001" customHeight="1" x14ac:dyDescent="0.2">
      <c r="H808" s="91"/>
      <c r="I808" s="86"/>
      <c r="J808" s="87"/>
      <c r="L808" s="88"/>
    </row>
    <row r="809" spans="8:12" s="85" customFormat="1" ht="17.100000000000001" customHeight="1" x14ac:dyDescent="0.2">
      <c r="H809" s="91"/>
      <c r="I809" s="86"/>
      <c r="J809" s="87"/>
      <c r="L809" s="88"/>
    </row>
    <row r="810" spans="8:12" s="85" customFormat="1" ht="17.100000000000001" customHeight="1" x14ac:dyDescent="0.2">
      <c r="H810" s="91"/>
      <c r="I810" s="86"/>
      <c r="J810" s="87"/>
      <c r="L810" s="88"/>
    </row>
    <row r="811" spans="8:12" s="85" customFormat="1" ht="17.100000000000001" customHeight="1" x14ac:dyDescent="0.2">
      <c r="H811" s="91"/>
      <c r="I811" s="86"/>
      <c r="J811" s="87"/>
      <c r="L811" s="88"/>
    </row>
    <row r="812" spans="8:12" s="85" customFormat="1" ht="17.100000000000001" customHeight="1" x14ac:dyDescent="0.2">
      <c r="H812" s="91"/>
      <c r="I812" s="86"/>
      <c r="J812" s="87"/>
      <c r="L812" s="88"/>
    </row>
    <row r="813" spans="8:12" s="85" customFormat="1" ht="17.100000000000001" customHeight="1" x14ac:dyDescent="0.2">
      <c r="H813" s="91"/>
      <c r="I813" s="86"/>
      <c r="J813" s="87"/>
      <c r="L813" s="88"/>
    </row>
    <row r="814" spans="8:12" s="85" customFormat="1" ht="17.100000000000001" customHeight="1" x14ac:dyDescent="0.2">
      <c r="H814" s="91"/>
      <c r="I814" s="86"/>
      <c r="J814" s="87"/>
      <c r="L814" s="88"/>
    </row>
    <row r="815" spans="8:12" s="85" customFormat="1" ht="17.100000000000001" customHeight="1" x14ac:dyDescent="0.2">
      <c r="H815" s="91"/>
      <c r="I815" s="86"/>
      <c r="J815" s="87"/>
      <c r="L815" s="88"/>
    </row>
    <row r="816" spans="8:12" s="85" customFormat="1" ht="17.100000000000001" customHeight="1" x14ac:dyDescent="0.2">
      <c r="H816" s="91"/>
      <c r="I816" s="86"/>
      <c r="J816" s="87"/>
      <c r="L816" s="88"/>
    </row>
    <row r="817" spans="8:12" s="85" customFormat="1" ht="17.100000000000001" customHeight="1" x14ac:dyDescent="0.2">
      <c r="H817" s="91"/>
      <c r="I817" s="86"/>
      <c r="J817" s="87"/>
      <c r="L817" s="88"/>
    </row>
    <row r="818" spans="8:12" s="85" customFormat="1" ht="17.100000000000001" customHeight="1" x14ac:dyDescent="0.2">
      <c r="H818" s="91"/>
      <c r="I818" s="86"/>
      <c r="J818" s="87"/>
      <c r="L818" s="88"/>
    </row>
    <row r="819" spans="8:12" s="85" customFormat="1" ht="17.100000000000001" customHeight="1" x14ac:dyDescent="0.2">
      <c r="H819" s="91"/>
      <c r="I819" s="86"/>
      <c r="J819" s="87"/>
      <c r="L819" s="88"/>
    </row>
    <row r="820" spans="8:12" s="85" customFormat="1" ht="17.100000000000001" customHeight="1" x14ac:dyDescent="0.2">
      <c r="H820" s="91"/>
      <c r="I820" s="86"/>
      <c r="J820" s="87"/>
      <c r="L820" s="88"/>
    </row>
    <row r="821" spans="8:12" s="85" customFormat="1" ht="17.100000000000001" customHeight="1" x14ac:dyDescent="0.2">
      <c r="H821" s="91"/>
      <c r="I821" s="86"/>
      <c r="J821" s="87"/>
      <c r="L821" s="88"/>
    </row>
    <row r="822" spans="8:12" s="85" customFormat="1" ht="17.100000000000001" customHeight="1" x14ac:dyDescent="0.2">
      <c r="H822" s="91"/>
      <c r="I822" s="86"/>
      <c r="J822" s="87"/>
      <c r="L822" s="88"/>
    </row>
    <row r="823" spans="8:12" s="85" customFormat="1" ht="17.100000000000001" customHeight="1" x14ac:dyDescent="0.2">
      <c r="H823" s="91"/>
      <c r="I823" s="86"/>
      <c r="J823" s="87"/>
      <c r="L823" s="88"/>
    </row>
    <row r="824" spans="8:12" s="85" customFormat="1" ht="17.100000000000001" customHeight="1" x14ac:dyDescent="0.2">
      <c r="H824" s="91"/>
      <c r="I824" s="86"/>
      <c r="J824" s="87"/>
      <c r="L824" s="88"/>
    </row>
    <row r="825" spans="8:12" s="85" customFormat="1" ht="17.100000000000001" customHeight="1" x14ac:dyDescent="0.2">
      <c r="H825" s="91"/>
      <c r="I825" s="86"/>
      <c r="J825" s="87"/>
      <c r="L825" s="88"/>
    </row>
    <row r="826" spans="8:12" s="85" customFormat="1" ht="17.100000000000001" customHeight="1" x14ac:dyDescent="0.2">
      <c r="H826" s="91"/>
      <c r="I826" s="86"/>
      <c r="J826" s="87"/>
      <c r="L826" s="88"/>
    </row>
    <row r="827" spans="8:12" s="85" customFormat="1" ht="17.100000000000001" customHeight="1" x14ac:dyDescent="0.2">
      <c r="H827" s="91"/>
      <c r="I827" s="86"/>
      <c r="J827" s="87"/>
      <c r="L827" s="88"/>
    </row>
    <row r="828" spans="8:12" s="85" customFormat="1" ht="17.100000000000001" customHeight="1" x14ac:dyDescent="0.2">
      <c r="H828" s="91"/>
      <c r="I828" s="86"/>
      <c r="J828" s="87"/>
      <c r="L828" s="88"/>
    </row>
    <row r="829" spans="8:12" s="85" customFormat="1" ht="17.100000000000001" customHeight="1" x14ac:dyDescent="0.2">
      <c r="H829" s="91"/>
      <c r="I829" s="86"/>
      <c r="J829" s="87"/>
      <c r="L829" s="88"/>
    </row>
    <row r="830" spans="8:12" s="85" customFormat="1" ht="17.100000000000001" customHeight="1" x14ac:dyDescent="0.2">
      <c r="H830" s="91"/>
      <c r="I830" s="86"/>
      <c r="J830" s="87"/>
      <c r="L830" s="88"/>
    </row>
    <row r="831" spans="8:12" s="85" customFormat="1" ht="17.100000000000001" customHeight="1" x14ac:dyDescent="0.2">
      <c r="H831" s="91"/>
      <c r="I831" s="86"/>
      <c r="J831" s="87"/>
      <c r="L831" s="88"/>
    </row>
    <row r="832" spans="8:12" s="85" customFormat="1" ht="17.100000000000001" customHeight="1" x14ac:dyDescent="0.2">
      <c r="H832" s="91"/>
      <c r="I832" s="86"/>
      <c r="J832" s="87"/>
      <c r="L832" s="88"/>
    </row>
    <row r="833" spans="8:12" s="85" customFormat="1" ht="17.100000000000001" customHeight="1" x14ac:dyDescent="0.2">
      <c r="H833" s="91"/>
      <c r="I833" s="86"/>
      <c r="J833" s="87"/>
      <c r="L833" s="88"/>
    </row>
    <row r="834" spans="8:12" s="85" customFormat="1" ht="17.100000000000001" customHeight="1" x14ac:dyDescent="0.2">
      <c r="H834" s="91"/>
      <c r="I834" s="86"/>
      <c r="J834" s="87"/>
      <c r="L834" s="88"/>
    </row>
    <row r="835" spans="8:12" s="85" customFormat="1" ht="17.100000000000001" customHeight="1" x14ac:dyDescent="0.2">
      <c r="H835" s="91"/>
      <c r="I835" s="86"/>
      <c r="J835" s="87"/>
      <c r="L835" s="88"/>
    </row>
    <row r="836" spans="8:12" s="85" customFormat="1" ht="17.100000000000001" customHeight="1" x14ac:dyDescent="0.2">
      <c r="H836" s="91"/>
      <c r="I836" s="86"/>
      <c r="J836" s="87"/>
      <c r="L836" s="88"/>
    </row>
    <row r="837" spans="8:12" s="85" customFormat="1" ht="17.100000000000001" customHeight="1" x14ac:dyDescent="0.2">
      <c r="H837" s="91"/>
      <c r="I837" s="86"/>
      <c r="J837" s="87"/>
      <c r="L837" s="88"/>
    </row>
    <row r="838" spans="8:12" s="85" customFormat="1" ht="17.100000000000001" customHeight="1" x14ac:dyDescent="0.2">
      <c r="H838" s="91"/>
      <c r="I838" s="86"/>
      <c r="J838" s="87"/>
      <c r="L838" s="88"/>
    </row>
    <row r="839" spans="8:12" s="85" customFormat="1" ht="17.100000000000001" customHeight="1" x14ac:dyDescent="0.2">
      <c r="H839" s="91"/>
      <c r="I839" s="86"/>
      <c r="J839" s="87"/>
      <c r="L839" s="88"/>
    </row>
    <row r="840" spans="8:12" s="85" customFormat="1" ht="17.100000000000001" customHeight="1" x14ac:dyDescent="0.2">
      <c r="H840" s="91"/>
      <c r="I840" s="86"/>
      <c r="J840" s="87"/>
      <c r="L840" s="88"/>
    </row>
    <row r="841" spans="8:12" s="85" customFormat="1" ht="17.100000000000001" customHeight="1" x14ac:dyDescent="0.2">
      <c r="H841" s="91"/>
      <c r="I841" s="86"/>
      <c r="J841" s="87"/>
      <c r="L841" s="88"/>
    </row>
    <row r="842" spans="8:12" s="85" customFormat="1" ht="17.100000000000001" customHeight="1" x14ac:dyDescent="0.2">
      <c r="H842" s="91"/>
      <c r="I842" s="86"/>
      <c r="J842" s="87"/>
      <c r="L842" s="88"/>
    </row>
    <row r="843" spans="8:12" s="85" customFormat="1" ht="17.100000000000001" customHeight="1" x14ac:dyDescent="0.2">
      <c r="H843" s="91"/>
      <c r="I843" s="86"/>
      <c r="J843" s="87"/>
      <c r="L843" s="88"/>
    </row>
    <row r="844" spans="8:12" s="85" customFormat="1" ht="17.100000000000001" customHeight="1" x14ac:dyDescent="0.2">
      <c r="H844" s="91"/>
      <c r="I844" s="86"/>
      <c r="J844" s="87"/>
      <c r="L844" s="88"/>
    </row>
    <row r="845" spans="8:12" s="85" customFormat="1" ht="17.100000000000001" customHeight="1" x14ac:dyDescent="0.2">
      <c r="H845" s="91"/>
      <c r="I845" s="86"/>
      <c r="J845" s="87"/>
      <c r="L845" s="88"/>
    </row>
    <row r="846" spans="8:12" s="85" customFormat="1" ht="17.100000000000001" customHeight="1" x14ac:dyDescent="0.2">
      <c r="H846" s="91"/>
      <c r="I846" s="86"/>
      <c r="J846" s="87"/>
      <c r="L846" s="88"/>
    </row>
    <row r="847" spans="8:12" s="85" customFormat="1" ht="17.100000000000001" customHeight="1" x14ac:dyDescent="0.2">
      <c r="H847" s="91"/>
      <c r="I847" s="86"/>
      <c r="J847" s="87"/>
      <c r="L847" s="88"/>
    </row>
    <row r="848" spans="8:12" s="85" customFormat="1" ht="17.100000000000001" customHeight="1" x14ac:dyDescent="0.2">
      <c r="H848" s="91"/>
      <c r="I848" s="86"/>
      <c r="J848" s="87"/>
      <c r="L848" s="88"/>
    </row>
    <row r="849" spans="8:12" s="85" customFormat="1" ht="17.100000000000001" customHeight="1" x14ac:dyDescent="0.2">
      <c r="H849" s="91"/>
      <c r="I849" s="86"/>
      <c r="J849" s="87"/>
      <c r="L849" s="88"/>
    </row>
    <row r="850" spans="8:12" s="85" customFormat="1" ht="17.100000000000001" customHeight="1" x14ac:dyDescent="0.2">
      <c r="H850" s="91"/>
      <c r="I850" s="86"/>
      <c r="J850" s="87"/>
      <c r="L850" s="88"/>
    </row>
    <row r="851" spans="8:12" s="85" customFormat="1" ht="17.100000000000001" customHeight="1" x14ac:dyDescent="0.2">
      <c r="H851" s="91"/>
      <c r="I851" s="86"/>
      <c r="J851" s="87"/>
      <c r="L851" s="88"/>
    </row>
    <row r="852" spans="8:12" s="85" customFormat="1" ht="17.100000000000001" customHeight="1" x14ac:dyDescent="0.2">
      <c r="H852" s="91"/>
      <c r="I852" s="86"/>
      <c r="J852" s="87"/>
      <c r="L852" s="88"/>
    </row>
    <row r="853" spans="8:12" s="85" customFormat="1" ht="17.100000000000001" customHeight="1" x14ac:dyDescent="0.2">
      <c r="H853" s="91"/>
      <c r="I853" s="86"/>
      <c r="J853" s="87"/>
      <c r="L853" s="88"/>
    </row>
    <row r="854" spans="8:12" s="85" customFormat="1" ht="17.100000000000001" customHeight="1" x14ac:dyDescent="0.2">
      <c r="H854" s="91"/>
      <c r="I854" s="86"/>
      <c r="J854" s="87"/>
      <c r="L854" s="88"/>
    </row>
    <row r="855" spans="8:12" s="85" customFormat="1" ht="17.100000000000001" customHeight="1" x14ac:dyDescent="0.2">
      <c r="H855" s="91"/>
      <c r="I855" s="86"/>
      <c r="J855" s="87"/>
      <c r="L855" s="88"/>
    </row>
    <row r="856" spans="8:12" s="85" customFormat="1" ht="17.100000000000001" customHeight="1" x14ac:dyDescent="0.2">
      <c r="H856" s="91"/>
      <c r="I856" s="86"/>
      <c r="J856" s="87"/>
      <c r="L856" s="88"/>
    </row>
    <row r="857" spans="8:12" s="85" customFormat="1" ht="17.100000000000001" customHeight="1" x14ac:dyDescent="0.2">
      <c r="H857" s="91"/>
      <c r="I857" s="86"/>
      <c r="J857" s="87"/>
      <c r="L857" s="88"/>
    </row>
    <row r="858" spans="8:12" s="85" customFormat="1" ht="17.100000000000001" customHeight="1" x14ac:dyDescent="0.2">
      <c r="H858" s="91"/>
      <c r="I858" s="86"/>
      <c r="J858" s="87"/>
      <c r="L858" s="88"/>
    </row>
    <row r="859" spans="8:12" s="85" customFormat="1" ht="17.100000000000001" customHeight="1" x14ac:dyDescent="0.2">
      <c r="H859" s="91"/>
      <c r="I859" s="86"/>
      <c r="J859" s="87"/>
      <c r="L859" s="88"/>
    </row>
    <row r="860" spans="8:12" s="85" customFormat="1" ht="17.100000000000001" customHeight="1" x14ac:dyDescent="0.2">
      <c r="H860" s="91"/>
      <c r="I860" s="86"/>
      <c r="J860" s="87"/>
      <c r="L860" s="88"/>
    </row>
    <row r="861" spans="8:12" s="85" customFormat="1" ht="17.100000000000001" customHeight="1" x14ac:dyDescent="0.2">
      <c r="H861" s="91"/>
      <c r="I861" s="86"/>
      <c r="J861" s="87"/>
      <c r="L861" s="88"/>
    </row>
    <row r="862" spans="8:12" s="85" customFormat="1" ht="17.100000000000001" customHeight="1" x14ac:dyDescent="0.2">
      <c r="H862" s="91"/>
      <c r="I862" s="86"/>
      <c r="J862" s="87"/>
      <c r="L862" s="88"/>
    </row>
    <row r="863" spans="8:12" s="85" customFormat="1" ht="17.100000000000001" customHeight="1" x14ac:dyDescent="0.2">
      <c r="H863" s="91"/>
      <c r="I863" s="86"/>
      <c r="J863" s="87"/>
      <c r="L863" s="88"/>
    </row>
    <row r="864" spans="8:12" s="85" customFormat="1" ht="17.100000000000001" customHeight="1" x14ac:dyDescent="0.2">
      <c r="H864" s="91"/>
      <c r="I864" s="86"/>
      <c r="J864" s="87"/>
      <c r="L864" s="88"/>
    </row>
    <row r="865" spans="8:12" s="85" customFormat="1" ht="17.100000000000001" customHeight="1" x14ac:dyDescent="0.2">
      <c r="H865" s="91"/>
      <c r="I865" s="86"/>
      <c r="J865" s="87"/>
      <c r="L865" s="88"/>
    </row>
    <row r="866" spans="8:12" s="85" customFormat="1" ht="17.100000000000001" customHeight="1" x14ac:dyDescent="0.2">
      <c r="H866" s="91"/>
      <c r="I866" s="86"/>
      <c r="J866" s="87"/>
      <c r="L866" s="88"/>
    </row>
    <row r="867" spans="8:12" s="85" customFormat="1" ht="17.100000000000001" customHeight="1" x14ac:dyDescent="0.2">
      <c r="H867" s="91"/>
      <c r="I867" s="86"/>
      <c r="J867" s="87"/>
      <c r="L867" s="88"/>
    </row>
    <row r="868" spans="8:12" s="85" customFormat="1" ht="17.100000000000001" customHeight="1" x14ac:dyDescent="0.2">
      <c r="H868" s="91"/>
      <c r="I868" s="86"/>
      <c r="J868" s="87"/>
      <c r="L868" s="88"/>
    </row>
    <row r="869" spans="8:12" s="85" customFormat="1" ht="17.100000000000001" customHeight="1" x14ac:dyDescent="0.2">
      <c r="H869" s="91"/>
      <c r="I869" s="86"/>
      <c r="J869" s="87"/>
      <c r="L869" s="88"/>
    </row>
    <row r="870" spans="8:12" s="85" customFormat="1" ht="17.100000000000001" customHeight="1" x14ac:dyDescent="0.2">
      <c r="H870" s="91"/>
      <c r="I870" s="86"/>
      <c r="J870" s="87"/>
      <c r="L870" s="88"/>
    </row>
    <row r="871" spans="8:12" s="85" customFormat="1" ht="17.100000000000001" customHeight="1" x14ac:dyDescent="0.2">
      <c r="H871" s="91"/>
      <c r="I871" s="86"/>
      <c r="J871" s="87"/>
      <c r="L871" s="88"/>
    </row>
    <row r="872" spans="8:12" s="85" customFormat="1" ht="17.100000000000001" customHeight="1" x14ac:dyDescent="0.2">
      <c r="H872" s="91"/>
      <c r="I872" s="86"/>
      <c r="J872" s="87"/>
      <c r="L872" s="88"/>
    </row>
    <row r="873" spans="8:12" s="85" customFormat="1" ht="17.100000000000001" customHeight="1" x14ac:dyDescent="0.2">
      <c r="H873" s="91"/>
      <c r="I873" s="86"/>
      <c r="J873" s="87"/>
      <c r="L873" s="88"/>
    </row>
    <row r="874" spans="8:12" s="85" customFormat="1" ht="17.100000000000001" customHeight="1" x14ac:dyDescent="0.2">
      <c r="H874" s="91"/>
      <c r="I874" s="86"/>
      <c r="J874" s="87"/>
      <c r="L874" s="88"/>
    </row>
    <row r="875" spans="8:12" s="85" customFormat="1" ht="17.100000000000001" customHeight="1" x14ac:dyDescent="0.2">
      <c r="H875" s="91"/>
      <c r="I875" s="86"/>
      <c r="J875" s="87"/>
      <c r="L875" s="88"/>
    </row>
    <row r="876" spans="8:12" s="85" customFormat="1" ht="17.100000000000001" customHeight="1" x14ac:dyDescent="0.2">
      <c r="H876" s="91"/>
      <c r="I876" s="86"/>
      <c r="J876" s="87"/>
      <c r="L876" s="88"/>
    </row>
    <row r="877" spans="8:12" s="85" customFormat="1" ht="17.100000000000001" customHeight="1" x14ac:dyDescent="0.2">
      <c r="H877" s="91"/>
      <c r="I877" s="86"/>
      <c r="J877" s="87"/>
      <c r="L877" s="88"/>
    </row>
    <row r="878" spans="8:12" s="85" customFormat="1" ht="17.100000000000001" customHeight="1" x14ac:dyDescent="0.2">
      <c r="H878" s="91"/>
      <c r="I878" s="86"/>
      <c r="J878" s="87"/>
      <c r="L878" s="88"/>
    </row>
    <row r="879" spans="8:12" s="85" customFormat="1" ht="17.100000000000001" customHeight="1" x14ac:dyDescent="0.2">
      <c r="H879" s="91"/>
      <c r="I879" s="86"/>
      <c r="J879" s="87"/>
      <c r="L879" s="88"/>
    </row>
    <row r="880" spans="8:12" s="85" customFormat="1" ht="17.100000000000001" customHeight="1" x14ac:dyDescent="0.2">
      <c r="H880" s="91"/>
      <c r="I880" s="86"/>
      <c r="J880" s="87"/>
      <c r="L880" s="88"/>
    </row>
    <row r="881" spans="8:12" s="85" customFormat="1" ht="17.100000000000001" customHeight="1" x14ac:dyDescent="0.2">
      <c r="H881" s="91"/>
      <c r="I881" s="86"/>
      <c r="J881" s="87"/>
      <c r="L881" s="88"/>
    </row>
    <row r="882" spans="8:12" s="85" customFormat="1" ht="17.100000000000001" customHeight="1" x14ac:dyDescent="0.2">
      <c r="H882" s="91"/>
      <c r="I882" s="86"/>
      <c r="J882" s="87"/>
      <c r="L882" s="88"/>
    </row>
    <row r="883" spans="8:12" s="85" customFormat="1" ht="17.100000000000001" customHeight="1" x14ac:dyDescent="0.2">
      <c r="H883" s="91"/>
      <c r="I883" s="86"/>
      <c r="J883" s="87"/>
      <c r="L883" s="88"/>
    </row>
    <row r="884" spans="8:12" s="85" customFormat="1" ht="17.100000000000001" customHeight="1" x14ac:dyDescent="0.2">
      <c r="H884" s="91"/>
      <c r="I884" s="86"/>
      <c r="J884" s="87"/>
      <c r="L884" s="88"/>
    </row>
    <row r="885" spans="8:12" s="85" customFormat="1" ht="17.100000000000001" customHeight="1" x14ac:dyDescent="0.2">
      <c r="H885" s="91"/>
      <c r="I885" s="86"/>
      <c r="J885" s="87"/>
      <c r="L885" s="88"/>
    </row>
    <row r="886" spans="8:12" s="85" customFormat="1" ht="17.100000000000001" customHeight="1" x14ac:dyDescent="0.2">
      <c r="H886" s="91"/>
      <c r="I886" s="86"/>
      <c r="J886" s="87"/>
      <c r="L886" s="88"/>
    </row>
    <row r="887" spans="8:12" s="85" customFormat="1" ht="17.100000000000001" customHeight="1" x14ac:dyDescent="0.2">
      <c r="H887" s="91"/>
      <c r="I887" s="86"/>
      <c r="J887" s="87"/>
      <c r="L887" s="88"/>
    </row>
    <row r="888" spans="8:12" s="85" customFormat="1" ht="17.100000000000001" customHeight="1" x14ac:dyDescent="0.2">
      <c r="H888" s="91"/>
      <c r="I888" s="86"/>
      <c r="J888" s="87"/>
      <c r="L888" s="88"/>
    </row>
    <row r="889" spans="8:12" s="85" customFormat="1" ht="17.100000000000001" customHeight="1" x14ac:dyDescent="0.2">
      <c r="H889" s="91"/>
      <c r="I889" s="86"/>
      <c r="J889" s="87"/>
      <c r="L889" s="88"/>
    </row>
    <row r="890" spans="8:12" s="85" customFormat="1" ht="17.100000000000001" customHeight="1" x14ac:dyDescent="0.2">
      <c r="H890" s="91"/>
      <c r="I890" s="86"/>
      <c r="J890" s="87"/>
      <c r="L890" s="88"/>
    </row>
    <row r="891" spans="8:12" s="85" customFormat="1" ht="17.100000000000001" customHeight="1" x14ac:dyDescent="0.2">
      <c r="H891" s="91"/>
      <c r="I891" s="86"/>
      <c r="J891" s="87"/>
      <c r="L891" s="88"/>
    </row>
    <row r="892" spans="8:12" s="85" customFormat="1" ht="17.100000000000001" customHeight="1" x14ac:dyDescent="0.2">
      <c r="H892" s="91"/>
      <c r="I892" s="86"/>
      <c r="J892" s="87"/>
      <c r="L892" s="88"/>
    </row>
    <row r="893" spans="8:12" s="85" customFormat="1" ht="17.100000000000001" customHeight="1" x14ac:dyDescent="0.2">
      <c r="H893" s="91"/>
      <c r="I893" s="86"/>
      <c r="J893" s="87"/>
      <c r="L893" s="88"/>
    </row>
    <row r="894" spans="8:12" s="85" customFormat="1" ht="17.100000000000001" customHeight="1" x14ac:dyDescent="0.2">
      <c r="H894" s="91"/>
      <c r="I894" s="86"/>
      <c r="J894" s="87"/>
      <c r="L894" s="88"/>
    </row>
    <row r="895" spans="8:12" s="85" customFormat="1" ht="17.100000000000001" customHeight="1" x14ac:dyDescent="0.2">
      <c r="H895" s="91"/>
      <c r="I895" s="86"/>
      <c r="J895" s="87"/>
      <c r="L895" s="88"/>
    </row>
    <row r="896" spans="8:12" s="85" customFormat="1" ht="17.100000000000001" customHeight="1" x14ac:dyDescent="0.2">
      <c r="H896" s="91"/>
      <c r="I896" s="86"/>
      <c r="J896" s="87"/>
      <c r="L896" s="88"/>
    </row>
    <row r="897" spans="8:12" s="85" customFormat="1" ht="17.100000000000001" customHeight="1" x14ac:dyDescent="0.2">
      <c r="H897" s="91"/>
      <c r="I897" s="86"/>
      <c r="J897" s="87"/>
      <c r="L897" s="88"/>
    </row>
    <row r="898" spans="8:12" s="85" customFormat="1" ht="17.100000000000001" customHeight="1" x14ac:dyDescent="0.2">
      <c r="H898" s="91"/>
      <c r="I898" s="86"/>
      <c r="J898" s="87"/>
      <c r="L898" s="88"/>
    </row>
    <row r="899" spans="8:12" s="85" customFormat="1" ht="17.100000000000001" customHeight="1" x14ac:dyDescent="0.2">
      <c r="H899" s="91"/>
      <c r="I899" s="86"/>
      <c r="J899" s="87"/>
      <c r="L899" s="88"/>
    </row>
    <row r="900" spans="8:12" s="85" customFormat="1" ht="17.100000000000001" customHeight="1" x14ac:dyDescent="0.2">
      <c r="H900" s="91"/>
      <c r="I900" s="86"/>
      <c r="J900" s="87"/>
      <c r="L900" s="88"/>
    </row>
    <row r="901" spans="8:12" s="85" customFormat="1" ht="17.100000000000001" customHeight="1" x14ac:dyDescent="0.2">
      <c r="H901" s="91"/>
      <c r="I901" s="86"/>
      <c r="J901" s="87"/>
      <c r="L901" s="88"/>
    </row>
    <row r="902" spans="8:12" s="85" customFormat="1" ht="17.100000000000001" customHeight="1" x14ac:dyDescent="0.2">
      <c r="H902" s="91"/>
      <c r="I902" s="86"/>
      <c r="J902" s="87"/>
      <c r="L902" s="88"/>
    </row>
    <row r="903" spans="8:12" s="85" customFormat="1" ht="17.100000000000001" customHeight="1" x14ac:dyDescent="0.2">
      <c r="H903" s="91"/>
      <c r="I903" s="86"/>
      <c r="J903" s="87"/>
      <c r="L903" s="88"/>
    </row>
    <row r="904" spans="8:12" s="85" customFormat="1" ht="17.100000000000001" customHeight="1" x14ac:dyDescent="0.2">
      <c r="H904" s="91"/>
      <c r="I904" s="86"/>
      <c r="J904" s="87"/>
      <c r="L904" s="88"/>
    </row>
    <row r="905" spans="8:12" s="85" customFormat="1" ht="17.100000000000001" customHeight="1" x14ac:dyDescent="0.2">
      <c r="H905" s="91"/>
      <c r="I905" s="86"/>
      <c r="J905" s="87"/>
      <c r="L905" s="88"/>
    </row>
    <row r="906" spans="8:12" s="85" customFormat="1" ht="17.100000000000001" customHeight="1" x14ac:dyDescent="0.2">
      <c r="H906" s="91"/>
      <c r="I906" s="86"/>
      <c r="J906" s="87"/>
      <c r="L906" s="88"/>
    </row>
    <row r="907" spans="8:12" s="85" customFormat="1" ht="17.100000000000001" customHeight="1" x14ac:dyDescent="0.2">
      <c r="H907" s="91"/>
      <c r="I907" s="86"/>
      <c r="J907" s="87"/>
      <c r="L907" s="88"/>
    </row>
    <row r="908" spans="8:12" s="85" customFormat="1" ht="17.100000000000001" customHeight="1" x14ac:dyDescent="0.2">
      <c r="H908" s="91"/>
      <c r="I908" s="86"/>
      <c r="J908" s="87"/>
      <c r="L908" s="88"/>
    </row>
    <row r="909" spans="8:12" s="85" customFormat="1" ht="17.100000000000001" customHeight="1" x14ac:dyDescent="0.2">
      <c r="H909" s="91"/>
      <c r="I909" s="86"/>
      <c r="J909" s="87"/>
      <c r="L909" s="88"/>
    </row>
    <row r="910" spans="8:12" s="85" customFormat="1" ht="17.100000000000001" customHeight="1" x14ac:dyDescent="0.2">
      <c r="H910" s="91"/>
      <c r="I910" s="86"/>
      <c r="J910" s="87"/>
      <c r="L910" s="88"/>
    </row>
    <row r="911" spans="8:12" s="85" customFormat="1" ht="17.100000000000001" customHeight="1" x14ac:dyDescent="0.2">
      <c r="H911" s="91"/>
      <c r="I911" s="86"/>
      <c r="J911" s="87"/>
      <c r="L911" s="88"/>
    </row>
    <row r="912" spans="8:12" s="85" customFormat="1" ht="17.100000000000001" customHeight="1" x14ac:dyDescent="0.2">
      <c r="H912" s="91"/>
      <c r="I912" s="86"/>
      <c r="J912" s="87"/>
      <c r="L912" s="88"/>
    </row>
    <row r="913" spans="8:12" s="85" customFormat="1" ht="17.100000000000001" customHeight="1" x14ac:dyDescent="0.2">
      <c r="H913" s="91"/>
      <c r="I913" s="86"/>
      <c r="J913" s="87"/>
      <c r="L913" s="88"/>
    </row>
    <row r="914" spans="8:12" s="85" customFormat="1" ht="17.100000000000001" customHeight="1" x14ac:dyDescent="0.2">
      <c r="H914" s="91"/>
      <c r="I914" s="86"/>
      <c r="J914" s="87"/>
      <c r="L914" s="88"/>
    </row>
    <row r="915" spans="8:12" s="85" customFormat="1" ht="17.100000000000001" customHeight="1" x14ac:dyDescent="0.2">
      <c r="H915" s="91"/>
      <c r="I915" s="86"/>
      <c r="J915" s="87"/>
      <c r="L915" s="88"/>
    </row>
    <row r="916" spans="8:12" s="85" customFormat="1" ht="17.100000000000001" customHeight="1" x14ac:dyDescent="0.2">
      <c r="H916" s="91"/>
      <c r="I916" s="86"/>
      <c r="J916" s="87"/>
      <c r="L916" s="88"/>
    </row>
    <row r="917" spans="8:12" s="85" customFormat="1" ht="17.100000000000001" customHeight="1" x14ac:dyDescent="0.2">
      <c r="H917" s="91"/>
      <c r="I917" s="86"/>
      <c r="J917" s="87"/>
      <c r="L917" s="88"/>
    </row>
    <row r="918" spans="8:12" s="85" customFormat="1" ht="17.100000000000001" customHeight="1" x14ac:dyDescent="0.2">
      <c r="H918" s="91"/>
      <c r="I918" s="86"/>
      <c r="J918" s="87"/>
      <c r="L918" s="88"/>
    </row>
    <row r="919" spans="8:12" s="85" customFormat="1" ht="17.100000000000001" customHeight="1" x14ac:dyDescent="0.2">
      <c r="H919" s="91"/>
      <c r="I919" s="86"/>
      <c r="J919" s="87"/>
      <c r="L919" s="88"/>
    </row>
    <row r="920" spans="8:12" s="85" customFormat="1" ht="17.100000000000001" customHeight="1" x14ac:dyDescent="0.2">
      <c r="H920" s="91"/>
      <c r="I920" s="86"/>
      <c r="J920" s="87"/>
      <c r="L920" s="88"/>
    </row>
    <row r="921" spans="8:12" s="85" customFormat="1" ht="17.100000000000001" customHeight="1" x14ac:dyDescent="0.2">
      <c r="H921" s="91"/>
      <c r="I921" s="86"/>
      <c r="J921" s="87"/>
      <c r="L921" s="88"/>
    </row>
    <row r="922" spans="8:12" s="85" customFormat="1" ht="17.100000000000001" customHeight="1" x14ac:dyDescent="0.2">
      <c r="H922" s="91"/>
      <c r="I922" s="86"/>
      <c r="J922" s="87"/>
      <c r="L922" s="88"/>
    </row>
    <row r="923" spans="8:12" s="85" customFormat="1" ht="17.100000000000001" customHeight="1" x14ac:dyDescent="0.2">
      <c r="H923" s="91"/>
      <c r="I923" s="86"/>
      <c r="J923" s="87"/>
      <c r="L923" s="88"/>
    </row>
    <row r="924" spans="8:12" s="85" customFormat="1" ht="17.100000000000001" customHeight="1" x14ac:dyDescent="0.2">
      <c r="H924" s="91"/>
      <c r="I924" s="86"/>
      <c r="J924" s="87"/>
      <c r="L924" s="88"/>
    </row>
    <row r="925" spans="8:12" s="85" customFormat="1" ht="17.100000000000001" customHeight="1" x14ac:dyDescent="0.2">
      <c r="H925" s="91"/>
      <c r="I925" s="86"/>
      <c r="J925" s="87"/>
      <c r="L925" s="88"/>
    </row>
    <row r="926" spans="8:12" s="85" customFormat="1" ht="17.100000000000001" customHeight="1" x14ac:dyDescent="0.2">
      <c r="H926" s="91"/>
      <c r="I926" s="86"/>
      <c r="J926" s="87"/>
      <c r="L926" s="88"/>
    </row>
    <row r="927" spans="8:12" s="85" customFormat="1" ht="17.100000000000001" customHeight="1" x14ac:dyDescent="0.2">
      <c r="H927" s="91"/>
      <c r="I927" s="86"/>
      <c r="J927" s="87"/>
      <c r="L927" s="88"/>
    </row>
    <row r="928" spans="8:12" s="85" customFormat="1" ht="17.100000000000001" customHeight="1" x14ac:dyDescent="0.2">
      <c r="H928" s="91"/>
      <c r="I928" s="86"/>
      <c r="J928" s="87"/>
      <c r="L928" s="88"/>
    </row>
    <row r="929" spans="8:12" s="85" customFormat="1" ht="17.100000000000001" customHeight="1" x14ac:dyDescent="0.2">
      <c r="H929" s="91"/>
      <c r="I929" s="86"/>
      <c r="J929" s="87"/>
      <c r="L929" s="88"/>
    </row>
    <row r="930" spans="8:12" s="85" customFormat="1" ht="17.100000000000001" customHeight="1" x14ac:dyDescent="0.2">
      <c r="H930" s="91"/>
      <c r="I930" s="86"/>
      <c r="J930" s="87"/>
      <c r="L930" s="88"/>
    </row>
    <row r="931" spans="8:12" s="85" customFormat="1" ht="17.100000000000001" customHeight="1" x14ac:dyDescent="0.2">
      <c r="H931" s="91"/>
      <c r="I931" s="86"/>
      <c r="J931" s="87"/>
      <c r="L931" s="88"/>
    </row>
    <row r="932" spans="8:12" s="85" customFormat="1" ht="17.100000000000001" customHeight="1" x14ac:dyDescent="0.2">
      <c r="H932" s="91"/>
      <c r="I932" s="86"/>
      <c r="J932" s="87"/>
      <c r="L932" s="88"/>
    </row>
    <row r="933" spans="8:12" s="85" customFormat="1" ht="17.100000000000001" customHeight="1" x14ac:dyDescent="0.2">
      <c r="H933" s="91"/>
      <c r="I933" s="86"/>
      <c r="J933" s="87"/>
      <c r="L933" s="88"/>
    </row>
    <row r="934" spans="8:12" s="85" customFormat="1" ht="17.100000000000001" customHeight="1" x14ac:dyDescent="0.2">
      <c r="H934" s="91"/>
      <c r="I934" s="86"/>
      <c r="J934" s="87"/>
      <c r="L934" s="88"/>
    </row>
    <row r="935" spans="8:12" s="85" customFormat="1" ht="17.100000000000001" customHeight="1" x14ac:dyDescent="0.2">
      <c r="H935" s="91"/>
      <c r="I935" s="86"/>
      <c r="J935" s="87"/>
      <c r="L935" s="88"/>
    </row>
    <row r="936" spans="8:12" s="85" customFormat="1" ht="17.100000000000001" customHeight="1" x14ac:dyDescent="0.2">
      <c r="H936" s="91"/>
      <c r="I936" s="86"/>
      <c r="J936" s="87"/>
      <c r="L936" s="88"/>
    </row>
    <row r="937" spans="8:12" s="85" customFormat="1" ht="17.100000000000001" customHeight="1" x14ac:dyDescent="0.2">
      <c r="H937" s="91"/>
      <c r="I937" s="86"/>
      <c r="J937" s="87"/>
      <c r="L937" s="88"/>
    </row>
    <row r="938" spans="8:12" s="85" customFormat="1" ht="17.100000000000001" customHeight="1" x14ac:dyDescent="0.2">
      <c r="H938" s="91"/>
      <c r="I938" s="86"/>
      <c r="J938" s="87"/>
      <c r="L938" s="88"/>
    </row>
    <row r="939" spans="8:12" s="85" customFormat="1" ht="17.100000000000001" customHeight="1" x14ac:dyDescent="0.2">
      <c r="H939" s="91"/>
      <c r="I939" s="86"/>
      <c r="J939" s="87"/>
      <c r="L939" s="88"/>
    </row>
    <row r="940" spans="8:12" s="85" customFormat="1" ht="17.100000000000001" customHeight="1" x14ac:dyDescent="0.2">
      <c r="H940" s="91"/>
      <c r="I940" s="86"/>
      <c r="J940" s="87"/>
      <c r="L940" s="88"/>
    </row>
    <row r="941" spans="8:12" s="85" customFormat="1" ht="17.100000000000001" customHeight="1" x14ac:dyDescent="0.2">
      <c r="H941" s="91"/>
      <c r="I941" s="86"/>
      <c r="J941" s="87"/>
      <c r="L941" s="88"/>
    </row>
    <row r="942" spans="8:12" s="85" customFormat="1" ht="17.100000000000001" customHeight="1" x14ac:dyDescent="0.2">
      <c r="H942" s="91"/>
      <c r="I942" s="86"/>
      <c r="J942" s="87"/>
      <c r="L942" s="88"/>
    </row>
    <row r="943" spans="8:12" s="85" customFormat="1" ht="17.100000000000001" customHeight="1" x14ac:dyDescent="0.2">
      <c r="H943" s="91"/>
      <c r="I943" s="86"/>
      <c r="J943" s="87"/>
      <c r="L943" s="88"/>
    </row>
    <row r="944" spans="8:12" s="85" customFormat="1" ht="17.100000000000001" customHeight="1" x14ac:dyDescent="0.2">
      <c r="H944" s="91"/>
      <c r="I944" s="86"/>
      <c r="J944" s="87"/>
      <c r="L944" s="88"/>
    </row>
    <row r="945" spans="8:12" s="85" customFormat="1" ht="17.100000000000001" customHeight="1" x14ac:dyDescent="0.2">
      <c r="H945" s="91"/>
      <c r="I945" s="86"/>
      <c r="J945" s="87"/>
      <c r="L945" s="88"/>
    </row>
    <row r="946" spans="8:12" s="85" customFormat="1" ht="17.100000000000001" customHeight="1" x14ac:dyDescent="0.2">
      <c r="H946" s="91"/>
      <c r="I946" s="86"/>
      <c r="J946" s="87"/>
      <c r="L946" s="88"/>
    </row>
    <row r="947" spans="8:12" s="85" customFormat="1" ht="17.100000000000001" customHeight="1" x14ac:dyDescent="0.2">
      <c r="H947" s="91"/>
      <c r="I947" s="86"/>
      <c r="J947" s="87"/>
      <c r="L947" s="88"/>
    </row>
    <row r="948" spans="8:12" s="85" customFormat="1" ht="17.100000000000001" customHeight="1" x14ac:dyDescent="0.2">
      <c r="H948" s="91"/>
      <c r="I948" s="86"/>
      <c r="J948" s="87"/>
      <c r="L948" s="88"/>
    </row>
  </sheetData>
  <sheetProtection algorithmName="SHA-512" hashValue="wel6DRQRHnH5I9g8WWbAUzalzfIl8km2oIPEr2e77dsgJAUXwKDpFWeJwnyCzImLHL5wXw9JIu60l9owTMVVVQ==" saltValue="byTrN8os10Xn2QBc0ePXRA==" spinCount="100000" sheet="1" objects="1" scenarios="1"/>
  <autoFilter ref="R15:S96" xr:uid="{00000000-0009-0000-0000-000004000000}"/>
  <mergeCells count="19">
    <mergeCell ref="D11:L11"/>
    <mergeCell ref="D12:L12"/>
    <mergeCell ref="D13:L13"/>
    <mergeCell ref="D6:L6"/>
    <mergeCell ref="D7:L7"/>
    <mergeCell ref="F21:H21"/>
    <mergeCell ref="F22:H22"/>
    <mergeCell ref="F23:H23"/>
    <mergeCell ref="F19:H19"/>
    <mergeCell ref="F15:H15"/>
    <mergeCell ref="F16:H16"/>
    <mergeCell ref="F17:H17"/>
    <mergeCell ref="F18:H18"/>
    <mergeCell ref="F20:H20"/>
    <mergeCell ref="D8:L8"/>
    <mergeCell ref="D9:L9"/>
    <mergeCell ref="D10:L10"/>
    <mergeCell ref="D4:L4"/>
    <mergeCell ref="D5:L5"/>
  </mergeCells>
  <conditionalFormatting sqref="R16:R18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S16:S18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R19:R9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S19:S96">
    <cfRule type="cellIs" dxfId="4" priority="1" operator="equal">
      <formula>"aus"</formula>
    </cfRule>
    <cfRule type="cellIs" dxfId="3" priority="2" operator="equal">
      <formula>"ein"</formula>
    </cfRule>
  </conditionalFormatting>
  <pageMargins left="0.70866141732283472" right="0.70866141732283472" top="0.39370078740157483" bottom="0.78740157480314965" header="0.31496062992125984" footer="0.31496062992125984"/>
  <pageSetup paperSize="8" scale="68" orientation="portrait" r:id="rId1"/>
  <ignoredErrors>
    <ignoredError sqref="D17 D54:D55 D77 D75:D76 D78:D81 D57:D59 D46:D48" unlockedFormula="1"/>
    <ignoredError sqref="D56" formula="1" unlockedFormula="1"/>
    <ignoredError sqref="D45 D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7109375" defaultRowHeight="15" x14ac:dyDescent="0.25"/>
  <cols>
    <col min="1" max="1" width="26.7109375" style="124" bestFit="1" customWidth="1"/>
    <col min="2" max="2" width="15.28515625" style="124" bestFit="1" customWidth="1"/>
    <col min="3" max="3" width="33.28515625" style="124" bestFit="1" customWidth="1"/>
    <col min="4" max="4" width="10.7109375" style="108"/>
    <col min="5" max="16384" width="10.7109375" style="124"/>
  </cols>
  <sheetData>
    <row r="1" spans="1:3" x14ac:dyDescent="0.25">
      <c r="A1" s="121" t="s">
        <v>227</v>
      </c>
      <c r="B1" s="122"/>
      <c r="C1" s="122"/>
    </row>
    <row r="2" spans="1:3" x14ac:dyDescent="0.25">
      <c r="A2" s="123" t="s">
        <v>111</v>
      </c>
      <c r="B2" s="123"/>
      <c r="C2" s="122"/>
    </row>
    <row r="3" spans="1:3" x14ac:dyDescent="0.25">
      <c r="A3" s="123" t="s">
        <v>146</v>
      </c>
      <c r="B3" s="123"/>
      <c r="C3" s="122"/>
    </row>
    <row r="4" spans="1:3" x14ac:dyDescent="0.25">
      <c r="B4" s="123"/>
      <c r="C4" s="122"/>
    </row>
    <row r="5" spans="1:3" x14ac:dyDescent="0.25">
      <c r="C5" s="122"/>
    </row>
    <row r="6" spans="1:3" x14ac:dyDescent="0.25">
      <c r="C6" s="122"/>
    </row>
    <row r="7" spans="1:3" x14ac:dyDescent="0.25">
      <c r="C7" s="122"/>
    </row>
    <row r="8" spans="1:3" x14ac:dyDescent="0.25">
      <c r="C8" s="122"/>
    </row>
    <row r="9" spans="1:3" x14ac:dyDescent="0.25">
      <c r="C9" s="122"/>
    </row>
    <row r="10" spans="1:3" x14ac:dyDescent="0.25">
      <c r="C10" s="122"/>
    </row>
    <row r="11" spans="1:3" x14ac:dyDescent="0.25">
      <c r="C11" s="122"/>
    </row>
    <row r="12" spans="1:3" x14ac:dyDescent="0.25">
      <c r="C12" s="122"/>
    </row>
    <row r="13" spans="1:3" x14ac:dyDescent="0.25">
      <c r="C13" s="122"/>
    </row>
    <row r="14" spans="1:3" x14ac:dyDescent="0.25">
      <c r="C14" s="122"/>
    </row>
    <row r="15" spans="1:3" x14ac:dyDescent="0.25">
      <c r="C15" s="122"/>
    </row>
    <row r="16" spans="1:3" x14ac:dyDescent="0.25">
      <c r="C16" s="122"/>
    </row>
    <row r="17" spans="3:3" x14ac:dyDescent="0.25">
      <c r="C17" s="122"/>
    </row>
    <row r="18" spans="3:3" x14ac:dyDescent="0.25">
      <c r="C18" s="122"/>
    </row>
    <row r="19" spans="3:3" x14ac:dyDescent="0.25">
      <c r="C19" s="122"/>
    </row>
    <row r="20" spans="3:3" x14ac:dyDescent="0.25">
      <c r="C20" s="122"/>
    </row>
    <row r="21" spans="3:3" x14ac:dyDescent="0.25">
      <c r="C21" s="122"/>
    </row>
    <row r="22" spans="3:3" x14ac:dyDescent="0.25">
      <c r="C22" s="122"/>
    </row>
    <row r="23" spans="3:3" x14ac:dyDescent="0.25">
      <c r="C23" s="122"/>
    </row>
    <row r="24" spans="3:3" x14ac:dyDescent="0.25">
      <c r="C24" s="122"/>
    </row>
    <row r="25" spans="3:3" x14ac:dyDescent="0.25">
      <c r="C25" s="122"/>
    </row>
    <row r="26" spans="3:3" x14ac:dyDescent="0.25">
      <c r="C26" s="122"/>
    </row>
    <row r="27" spans="3:3" x14ac:dyDescent="0.25">
      <c r="C27" s="122"/>
    </row>
    <row r="28" spans="3:3" x14ac:dyDescent="0.25">
      <c r="C28" s="122"/>
    </row>
    <row r="29" spans="3:3" x14ac:dyDescent="0.25">
      <c r="C29" s="122"/>
    </row>
    <row r="30" spans="3:3" x14ac:dyDescent="0.25">
      <c r="C30" s="122"/>
    </row>
    <row r="31" spans="3:3" x14ac:dyDescent="0.25">
      <c r="C31" s="122"/>
    </row>
    <row r="32" spans="3:3" x14ac:dyDescent="0.25">
      <c r="C32" s="122"/>
    </row>
    <row r="33" spans="3:3" x14ac:dyDescent="0.25">
      <c r="C33" s="122"/>
    </row>
    <row r="34" spans="3:3" x14ac:dyDescent="0.25">
      <c r="C34" s="122"/>
    </row>
    <row r="35" spans="3:3" x14ac:dyDescent="0.25">
      <c r="C35" s="122"/>
    </row>
    <row r="36" spans="3:3" x14ac:dyDescent="0.25">
      <c r="C36" s="122"/>
    </row>
    <row r="37" spans="3:3" x14ac:dyDescent="0.25">
      <c r="C37" s="122"/>
    </row>
    <row r="38" spans="3:3" x14ac:dyDescent="0.25">
      <c r="C38" s="122"/>
    </row>
    <row r="39" spans="3:3" x14ac:dyDescent="0.25">
      <c r="C39" s="122"/>
    </row>
    <row r="40" spans="3:3" x14ac:dyDescent="0.25">
      <c r="C40" s="122"/>
    </row>
    <row r="41" spans="3:3" x14ac:dyDescent="0.25">
      <c r="C41" s="122"/>
    </row>
    <row r="42" spans="3:3" x14ac:dyDescent="0.25">
      <c r="C42" s="122"/>
    </row>
    <row r="43" spans="3:3" x14ac:dyDescent="0.25">
      <c r="C43" s="122"/>
    </row>
    <row r="44" spans="3:3" x14ac:dyDescent="0.25">
      <c r="C44" s="122"/>
    </row>
    <row r="45" spans="3:3" x14ac:dyDescent="0.25">
      <c r="C45" s="122"/>
    </row>
    <row r="46" spans="3:3" x14ac:dyDescent="0.25">
      <c r="C46" s="122"/>
    </row>
    <row r="47" spans="3:3" x14ac:dyDescent="0.25">
      <c r="C47" s="122"/>
    </row>
    <row r="48" spans="3:3" x14ac:dyDescent="0.25">
      <c r="C48" s="122"/>
    </row>
    <row r="49" spans="3:3" x14ac:dyDescent="0.25">
      <c r="C49" s="122"/>
    </row>
    <row r="50" spans="3:3" x14ac:dyDescent="0.25">
      <c r="C50" s="122"/>
    </row>
    <row r="51" spans="3:3" x14ac:dyDescent="0.25">
      <c r="C51" s="122"/>
    </row>
    <row r="52" spans="3:3" x14ac:dyDescent="0.25">
      <c r="C52" s="122"/>
    </row>
    <row r="53" spans="3:3" x14ac:dyDescent="0.25">
      <c r="C53" s="122"/>
    </row>
    <row r="54" spans="3:3" x14ac:dyDescent="0.25">
      <c r="C54" s="122"/>
    </row>
    <row r="55" spans="3:3" x14ac:dyDescent="0.25">
      <c r="C55" s="122"/>
    </row>
    <row r="56" spans="3:3" x14ac:dyDescent="0.25">
      <c r="C56" s="122"/>
    </row>
    <row r="57" spans="3:3" x14ac:dyDescent="0.25">
      <c r="C57" s="122"/>
    </row>
    <row r="58" spans="3:3" x14ac:dyDescent="0.25">
      <c r="C58" s="122"/>
    </row>
    <row r="59" spans="3:3" x14ac:dyDescent="0.25">
      <c r="C59" s="122"/>
    </row>
    <row r="60" spans="3:3" x14ac:dyDescent="0.25">
      <c r="C60" s="122"/>
    </row>
    <row r="61" spans="3:3" x14ac:dyDescent="0.25">
      <c r="C61" s="122"/>
    </row>
    <row r="62" spans="3:3" x14ac:dyDescent="0.25">
      <c r="C62" s="122"/>
    </row>
    <row r="63" spans="3:3" x14ac:dyDescent="0.25">
      <c r="C63" s="122"/>
    </row>
    <row r="64" spans="3:3" x14ac:dyDescent="0.25">
      <c r="C64" s="122"/>
    </row>
    <row r="65" spans="3:3" x14ac:dyDescent="0.25">
      <c r="C65" s="122"/>
    </row>
    <row r="66" spans="3:3" x14ac:dyDescent="0.25">
      <c r="C66" s="122"/>
    </row>
    <row r="67" spans="3:3" x14ac:dyDescent="0.25">
      <c r="C67" s="122"/>
    </row>
    <row r="68" spans="3:3" x14ac:dyDescent="0.25">
      <c r="C68" s="122"/>
    </row>
    <row r="69" spans="3:3" x14ac:dyDescent="0.25">
      <c r="C69" s="122"/>
    </row>
    <row r="70" spans="3:3" x14ac:dyDescent="0.25">
      <c r="C70" s="122"/>
    </row>
    <row r="71" spans="3:3" x14ac:dyDescent="0.25">
      <c r="C71" s="122"/>
    </row>
    <row r="72" spans="3:3" x14ac:dyDescent="0.25">
      <c r="C72" s="122"/>
    </row>
    <row r="73" spans="3:3" x14ac:dyDescent="0.25">
      <c r="C73" s="122"/>
    </row>
    <row r="74" spans="3:3" x14ac:dyDescent="0.25">
      <c r="C74" s="122"/>
    </row>
    <row r="75" spans="3:3" x14ac:dyDescent="0.25">
      <c r="C75" s="122"/>
    </row>
    <row r="76" spans="3:3" x14ac:dyDescent="0.25">
      <c r="C76" s="122"/>
    </row>
    <row r="77" spans="3:3" x14ac:dyDescent="0.25">
      <c r="C77" s="122"/>
    </row>
    <row r="78" spans="3:3" x14ac:dyDescent="0.25">
      <c r="C78" s="122"/>
    </row>
    <row r="79" spans="3:3" x14ac:dyDescent="0.25">
      <c r="C79" s="122"/>
    </row>
    <row r="80" spans="3:3" x14ac:dyDescent="0.25">
      <c r="C80" s="122"/>
    </row>
    <row r="81" spans="3:3" x14ac:dyDescent="0.25">
      <c r="C81" s="122"/>
    </row>
    <row r="82" spans="3:3" x14ac:dyDescent="0.25">
      <c r="C82" s="122"/>
    </row>
    <row r="83" spans="3:3" x14ac:dyDescent="0.25">
      <c r="C83" s="122"/>
    </row>
    <row r="84" spans="3:3" x14ac:dyDescent="0.25">
      <c r="C84" s="122"/>
    </row>
    <row r="85" spans="3:3" x14ac:dyDescent="0.25">
      <c r="C85" s="122"/>
    </row>
    <row r="86" spans="3:3" x14ac:dyDescent="0.25">
      <c r="C86" s="122"/>
    </row>
    <row r="87" spans="3:3" x14ac:dyDescent="0.25">
      <c r="C87" s="122"/>
    </row>
    <row r="88" spans="3:3" x14ac:dyDescent="0.25">
      <c r="C88" s="122"/>
    </row>
    <row r="89" spans="3:3" x14ac:dyDescent="0.25">
      <c r="C89" s="122"/>
    </row>
  </sheetData>
  <sheetProtection algorithmName="SHA-512" hashValue="g45vliRmjvv/tY+W8y4Xygj9yQl34RZ3yursaOEYamqKOOsZASqEuPTvyPuD3OOhtzYH4KFJoNNYdaFKRPaMJA==" saltValue="Pe04fM6sFMMVDJ+90aJvr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style="124" bestFit="1" customWidth="1"/>
    <col min="2" max="2" width="128" style="124" bestFit="1" customWidth="1"/>
    <col min="3" max="3" width="54.28515625" style="124" bestFit="1" customWidth="1"/>
    <col min="4" max="4" width="19" style="124" bestFit="1" customWidth="1"/>
    <col min="5" max="6" width="19" style="124" customWidth="1"/>
    <col min="7" max="7" width="23.28515625" style="124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25" t="s">
        <v>248</v>
      </c>
      <c r="B1" s="126" t="s">
        <v>112</v>
      </c>
      <c r="C1" s="126" t="s">
        <v>71</v>
      </c>
      <c r="D1" s="126" t="s">
        <v>249</v>
      </c>
      <c r="E1" s="125" t="s">
        <v>260</v>
      </c>
      <c r="F1" s="125" t="s">
        <v>248</v>
      </c>
      <c r="G1" s="125" t="s">
        <v>250</v>
      </c>
      <c r="H1" s="125" t="s">
        <v>251</v>
      </c>
      <c r="I1" s="127" t="s">
        <v>252</v>
      </c>
      <c r="J1" s="125" t="s">
        <v>253</v>
      </c>
      <c r="K1" s="125" t="s">
        <v>248</v>
      </c>
      <c r="L1" s="125" t="s">
        <v>251</v>
      </c>
      <c r="M1" s="127" t="s">
        <v>254</v>
      </c>
      <c r="N1" s="125" t="s">
        <v>255</v>
      </c>
      <c r="O1" s="128" t="s">
        <v>249</v>
      </c>
    </row>
    <row r="2" spans="1:15" x14ac:dyDescent="0.25">
      <c r="A2" s="123">
        <f>ROWS(A$2:$B2)</f>
        <v>1</v>
      </c>
      <c r="B2" s="366" t="s">
        <v>275</v>
      </c>
      <c r="C2" s="212"/>
      <c r="D2" s="211">
        <v>33505</v>
      </c>
      <c r="E2" s="124" t="str">
        <f>MID(TRIM(B2)&amp;"/"&amp;TRIM(C2),1,255)</f>
        <v>ASSIST - Sozialwirtschaftliche Dienstleistungen für Menschen mit Behinderung - gemeinnützige GmbH/</v>
      </c>
      <c r="F2" s="123">
        <f>ROWS($B$2:F2)</f>
        <v>1</v>
      </c>
      <c r="G2" s="124">
        <f>IF(B2=B1,"",IF(LEN(B2)&lt;1,"",A2))</f>
        <v>1</v>
      </c>
      <c r="H2" s="124">
        <f>IFERROR(SMALL(G$2:G$100,ROWS(G$2:$G2)),"")</f>
        <v>1</v>
      </c>
      <c r="I2" s="124" t="str">
        <f>IFERROR(VLOOKUP(H2,A:B,2,0),IF(H1&lt;&gt;"","&lt;Neu&gt;",""))</f>
        <v>ASSIST - Sozialwirtschaftliche Dienstleistungen für Menschen mit Behinderung - gemeinnützige GmbH</v>
      </c>
      <c r="J2" s="136">
        <f>Deckblatt_BMOB!C6</f>
        <v>0</v>
      </c>
      <c r="K2" t="str">
        <f>IF(AND($J$2=B2,$J$2&lt;&gt;0),A2,"")</f>
        <v/>
      </c>
      <c r="L2" s="124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36" t="str">
        <f>IF(Deckblatt_BMOB!C7=0," ",Deckblatt_BMOB!C7)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23">
        <f>ROWS(A$2:$B3)</f>
        <v>2</v>
      </c>
      <c r="B3" s="367" t="s">
        <v>353</v>
      </c>
      <c r="C3" s="212"/>
      <c r="D3" s="211">
        <v>34138</v>
      </c>
      <c r="E3" s="124" t="str">
        <f t="shared" ref="E3:E66" si="0">MID(TRIM(B3)&amp;"/"&amp;TRIM(C3),1,255)</f>
        <v>Autistenzentrum Arche Noah - Verein zur beruflichen und sozialen Rehabilitation und Integration von Autisten und Menschen mit anderer Behinderung/</v>
      </c>
      <c r="F3" s="123">
        <f>ROWS($B$2:F3)</f>
        <v>2</v>
      </c>
      <c r="G3" s="124">
        <f t="shared" ref="G3:G62" si="1">IF(B3=B2,"",IF(LEN(B3)&lt;1,"",A3))</f>
        <v>2</v>
      </c>
      <c r="H3" s="124">
        <f>IFERROR(SMALL(G$2:G$100,ROWS(G$2:$G3)),"")</f>
        <v>2</v>
      </c>
      <c r="I3" s="124" t="str">
        <f t="shared" ref="I3:I65" si="2">IFERROR(VLOOKUP(H3,A:B,2,0),IF(H2&lt;&gt;"","&lt;Neu&gt;",""))</f>
        <v>Autistenzentrum Arche Noah - Verein zur beruflichen und sozialen Rehabilitation und  Integration von Autisten und Menschen mit anderer Behinderung</v>
      </c>
      <c r="K3" t="str">
        <f t="shared" ref="K3:K66" si="3">IF(AND($J$2=B3,$J$2&lt;&gt;0),A3,"")</f>
        <v/>
      </c>
      <c r="L3" s="124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23">
        <f>ROWS(A$2:$B4)</f>
        <v>3</v>
      </c>
      <c r="B4" s="367" t="s">
        <v>276</v>
      </c>
      <c r="C4" s="212"/>
      <c r="D4" s="211">
        <v>47003</v>
      </c>
      <c r="E4" s="124" t="str">
        <f t="shared" si="0"/>
        <v>BALANCE Leben ohne Barrieren GmbH/</v>
      </c>
      <c r="F4" s="123">
        <f>ROWS($B$2:F4)</f>
        <v>3</v>
      </c>
      <c r="G4" s="124">
        <f t="shared" si="1"/>
        <v>3</v>
      </c>
      <c r="H4" s="124">
        <f>IFERROR(SMALL(G$2:G$100,ROWS(G$2:$G4)),"")</f>
        <v>3</v>
      </c>
      <c r="I4" s="124" t="str">
        <f t="shared" si="2"/>
        <v>BALANCE Leben ohne Barrieren GmbH</v>
      </c>
      <c r="K4" t="str">
        <f t="shared" si="3"/>
        <v/>
      </c>
      <c r="L4" s="124" t="str">
        <f>IFERROR(SMALL(K$2:K$100,ROWS($G$2:K4)),"")</f>
        <v/>
      </c>
      <c r="M4" t="str">
        <f t="shared" si="4"/>
        <v/>
      </c>
    </row>
    <row r="5" spans="1:15" x14ac:dyDescent="0.25">
      <c r="A5" s="123">
        <f>ROWS(A$2:$B5)</f>
        <v>4</v>
      </c>
      <c r="B5" s="368" t="s">
        <v>358</v>
      </c>
      <c r="C5" s="210"/>
      <c r="D5" s="211">
        <v>44571</v>
      </c>
      <c r="E5" s="124" t="str">
        <f t="shared" si="0"/>
        <v>CARDO gemeinnützige GmbH/</v>
      </c>
      <c r="F5" s="123">
        <f>ROWS($B$2:F5)</f>
        <v>4</v>
      </c>
      <c r="G5" s="124">
        <f t="shared" si="1"/>
        <v>4</v>
      </c>
      <c r="H5" s="124">
        <f>IFERROR(SMALL(G$2:G$100,ROWS(G$2:$G5)),"")</f>
        <v>4</v>
      </c>
      <c r="I5" s="124" t="str">
        <f t="shared" si="2"/>
        <v>CARDO gemeinnützige GmbH</v>
      </c>
      <c r="K5" t="str">
        <f t="shared" si="3"/>
        <v/>
      </c>
      <c r="L5" s="124" t="str">
        <f>IFERROR(SMALL(K$2:K$100,ROWS($G$2:K5)),"")</f>
        <v/>
      </c>
      <c r="M5" t="str">
        <f t="shared" si="4"/>
        <v/>
      </c>
    </row>
    <row r="6" spans="1:15" x14ac:dyDescent="0.25">
      <c r="A6" s="123">
        <f>ROWS(A$2:$B6)</f>
        <v>5</v>
      </c>
      <c r="B6" s="372" t="s">
        <v>256</v>
      </c>
      <c r="C6" s="210"/>
      <c r="D6" s="211">
        <v>30220</v>
      </c>
      <c r="E6" s="124" t="str">
        <f t="shared" si="0"/>
        <v>Caritas der Erzdiözese Wien (Caritasverband) gemeinnützige Gesellschaft mit beschränkter Haftung/</v>
      </c>
      <c r="F6" s="123">
        <f>ROWS($B$2:F6)</f>
        <v>5</v>
      </c>
      <c r="G6" s="124">
        <f t="shared" si="1"/>
        <v>5</v>
      </c>
      <c r="H6" s="124">
        <f>IFERROR(SMALL(G$2:G$100,ROWS(G$2:$G6)),"")</f>
        <v>5</v>
      </c>
      <c r="I6" s="124" t="str">
        <f t="shared" si="2"/>
        <v>Caritas der Erzdiözese Wien (Caritasverband) gemeinnützige Gesellschaft mit beschränkter Haftung</v>
      </c>
      <c r="K6" t="str">
        <f t="shared" si="3"/>
        <v/>
      </c>
      <c r="L6" s="124" t="str">
        <f>IFERROR(SMALL(K$2:K$100,ROWS($G$2:K6)),"")</f>
        <v/>
      </c>
      <c r="M6" t="str">
        <f t="shared" si="4"/>
        <v/>
      </c>
    </row>
    <row r="7" spans="1:15" x14ac:dyDescent="0.25">
      <c r="A7" s="123">
        <f>ROWS(A$2:$B7)</f>
        <v>6</v>
      </c>
      <c r="B7" s="368" t="s">
        <v>295</v>
      </c>
      <c r="C7" s="210"/>
      <c r="D7" s="211">
        <v>34204</v>
      </c>
      <c r="E7" s="124" t="str">
        <f t="shared" si="0"/>
        <v>DAS BAND - gemeinsam vielfältig, Verein für unterstütztes Arbeiten und Wohnen/</v>
      </c>
      <c r="F7" s="123">
        <f>ROWS($B$2:F7)</f>
        <v>6</v>
      </c>
      <c r="G7" s="124">
        <f t="shared" si="1"/>
        <v>6</v>
      </c>
      <c r="H7" s="124">
        <f>IFERROR(SMALL(G$2:G$100,ROWS(G$2:$G7)),"")</f>
        <v>6</v>
      </c>
      <c r="I7" s="124" t="str">
        <f t="shared" si="2"/>
        <v>DAS BAND - gemeinsam vielfältig, Verein für unterstütztes Arbeiten und Wohnen</v>
      </c>
      <c r="K7" t="str">
        <f t="shared" si="3"/>
        <v/>
      </c>
      <c r="L7" s="124" t="str">
        <f>IFERROR(SMALL(K$2:K$100,ROWS($G$2:K7)),"")</f>
        <v/>
      </c>
      <c r="M7" t="str">
        <f t="shared" si="4"/>
        <v/>
      </c>
    </row>
    <row r="8" spans="1:15" x14ac:dyDescent="0.25">
      <c r="A8" s="123">
        <f>ROWS(A$2:$B8)</f>
        <v>7</v>
      </c>
      <c r="B8" s="368" t="s">
        <v>277</v>
      </c>
      <c r="C8" s="210"/>
      <c r="D8" s="211">
        <v>33936</v>
      </c>
      <c r="E8" s="124" t="str">
        <f t="shared" si="0"/>
        <v>Habit - Haus der Barmherzigkeit Integrationsteam GmbH/</v>
      </c>
      <c r="F8" s="123">
        <f>ROWS($B$2:F8)</f>
        <v>7</v>
      </c>
      <c r="G8" s="124">
        <f t="shared" si="1"/>
        <v>7</v>
      </c>
      <c r="H8" s="124">
        <f>IFERROR(SMALL(G$2:G$100,ROWS(G$2:$G8)),"")</f>
        <v>7</v>
      </c>
      <c r="I8" s="124" t="str">
        <f t="shared" si="2"/>
        <v>Habit - Haus der Barmherzigkeit Integrationsteam GmbH</v>
      </c>
      <c r="K8" t="str">
        <f t="shared" si="3"/>
        <v/>
      </c>
      <c r="L8" s="124" t="str">
        <f>IFERROR(SMALL(K$2:K$100,ROWS($G$2:K8)),"")</f>
        <v/>
      </c>
      <c r="M8" t="str">
        <f t="shared" si="4"/>
        <v/>
      </c>
    </row>
    <row r="9" spans="1:15" x14ac:dyDescent="0.25">
      <c r="A9" s="123">
        <f>ROWS(A$2:$B9)</f>
        <v>8</v>
      </c>
      <c r="B9" s="368" t="s">
        <v>354</v>
      </c>
      <c r="C9" s="210"/>
      <c r="D9" s="211">
        <v>34227</v>
      </c>
      <c r="E9" s="124" t="str">
        <f t="shared" si="0"/>
        <v>Humanisierte Arbeitsstätte - Verein zur Förderung der besonderen Fähigkeiten von Menschen mit Behinderung/</v>
      </c>
      <c r="F9" s="123">
        <f>ROWS($B$2:F9)</f>
        <v>8</v>
      </c>
      <c r="G9" s="124">
        <f t="shared" si="1"/>
        <v>8</v>
      </c>
      <c r="H9" s="124">
        <f>IFERROR(SMALL(G$2:G$100,ROWS(G$2:$G9)),"")</f>
        <v>8</v>
      </c>
      <c r="I9" s="124" t="str">
        <f t="shared" si="2"/>
        <v>Humanisierte Arbeitsstätte - Verein zur Förderung der besonderen Fähigkeiten von Menschen mit Behinderung</v>
      </c>
      <c r="K9" t="str">
        <f t="shared" si="3"/>
        <v/>
      </c>
      <c r="L9" s="124" t="str">
        <f>IFERROR(SMALL(K$2:K$100,ROWS($G$2:K9)),"")</f>
        <v/>
      </c>
      <c r="M9" t="str">
        <f t="shared" si="4"/>
        <v/>
      </c>
    </row>
    <row r="10" spans="1:15" x14ac:dyDescent="0.25">
      <c r="A10" s="123">
        <f>ROWS(A$2:$B10)</f>
        <v>9</v>
      </c>
      <c r="B10" s="368" t="s">
        <v>278</v>
      </c>
      <c r="C10" s="210"/>
      <c r="D10" s="211">
        <v>41262</v>
      </c>
      <c r="E10" s="124" t="str">
        <f t="shared" si="0"/>
        <v>ITA GmbH/</v>
      </c>
      <c r="F10" s="123">
        <f>ROWS($B$2:F10)</f>
        <v>9</v>
      </c>
      <c r="G10" s="124">
        <f t="shared" si="1"/>
        <v>9</v>
      </c>
      <c r="H10" s="124">
        <f>IFERROR(SMALL(G$2:G$100,ROWS(G$2:$G10)),"")</f>
        <v>9</v>
      </c>
      <c r="I10" s="124" t="str">
        <f t="shared" si="2"/>
        <v>ITA GmbH</v>
      </c>
      <c r="K10" t="str">
        <f t="shared" si="3"/>
        <v/>
      </c>
      <c r="L10" s="124" t="str">
        <f>IFERROR(SMALL(K$2:K$100,ROWS($G$2:K10)),"")</f>
        <v/>
      </c>
      <c r="M10" t="str">
        <f t="shared" si="4"/>
        <v/>
      </c>
    </row>
    <row r="11" spans="1:15" x14ac:dyDescent="0.25">
      <c r="A11" s="123">
        <f>ROWS(A$2:$B11)</f>
        <v>10</v>
      </c>
      <c r="B11" s="368" t="s">
        <v>279</v>
      </c>
      <c r="C11" s="210"/>
      <c r="D11" s="211">
        <v>42246</v>
      </c>
      <c r="E11" s="124" t="str">
        <f t="shared" si="0"/>
        <v>Jugend am Werk Sozial:Raum GmbH/</v>
      </c>
      <c r="F11" s="123">
        <f>ROWS($B$2:F11)</f>
        <v>10</v>
      </c>
      <c r="G11" s="124">
        <f t="shared" si="1"/>
        <v>10</v>
      </c>
      <c r="H11" s="124">
        <f>IFERROR(SMALL(G$2:G$100,ROWS(G$2:$G11)),"")</f>
        <v>10</v>
      </c>
      <c r="I11" s="124" t="str">
        <f t="shared" si="2"/>
        <v>Jugend am Werk Sozial:Raum GmbH</v>
      </c>
      <c r="K11" t="str">
        <f t="shared" si="3"/>
        <v/>
      </c>
      <c r="L11" s="124" t="str">
        <f>IFERROR(SMALL(K$2:K$100,ROWS($G$2:K11)),"")</f>
        <v/>
      </c>
      <c r="M11" t="str">
        <f t="shared" si="4"/>
        <v/>
      </c>
    </row>
    <row r="12" spans="1:15" x14ac:dyDescent="0.25">
      <c r="A12" s="123">
        <f>ROWS(A$2:$B12)</f>
        <v>11</v>
      </c>
      <c r="B12" s="368" t="s">
        <v>280</v>
      </c>
      <c r="C12" s="210"/>
      <c r="D12" s="211">
        <v>34215</v>
      </c>
      <c r="E12" s="124" t="str">
        <f t="shared" si="0"/>
        <v>KOMIT GmbH/</v>
      </c>
      <c r="F12" s="123">
        <f>ROWS($B$2:F12)</f>
        <v>11</v>
      </c>
      <c r="G12" s="124">
        <f t="shared" si="1"/>
        <v>11</v>
      </c>
      <c r="H12" s="124">
        <f>IFERROR(SMALL(G$2:G$100,ROWS(G$2:$G12)),"")</f>
        <v>11</v>
      </c>
      <c r="I12" s="124" t="str">
        <f t="shared" si="2"/>
        <v>KOMIT GmbH</v>
      </c>
      <c r="K12" t="str">
        <f t="shared" si="3"/>
        <v/>
      </c>
      <c r="L12" s="124" t="str">
        <f>IFERROR(SMALL(K$2:K$100,ROWS($G$2:K12)),"")</f>
        <v/>
      </c>
      <c r="M12" t="str">
        <f t="shared" si="4"/>
        <v/>
      </c>
    </row>
    <row r="13" spans="1:15" x14ac:dyDescent="0.25">
      <c r="A13" s="123">
        <f>ROWS(A$2:$B13)</f>
        <v>12</v>
      </c>
      <c r="B13" s="368" t="s">
        <v>355</v>
      </c>
      <c r="C13" s="210"/>
      <c r="D13" s="211">
        <v>50153</v>
      </c>
      <c r="E13" s="124" t="str">
        <f t="shared" si="0"/>
        <v>Lebenshilfe Wien GmbH/</v>
      </c>
      <c r="F13" s="123">
        <f>ROWS($B$2:F13)</f>
        <v>12</v>
      </c>
      <c r="G13" s="124">
        <f t="shared" si="1"/>
        <v>12</v>
      </c>
      <c r="H13" s="124">
        <f>IFERROR(SMALL(G$2:G$100,ROWS(G$2:$G13)),"")</f>
        <v>12</v>
      </c>
      <c r="I13" s="124" t="str">
        <f t="shared" si="2"/>
        <v>Lebenshilfe Wien GmbH</v>
      </c>
      <c r="K13" t="str">
        <f t="shared" si="3"/>
        <v/>
      </c>
      <c r="L13" s="124" t="str">
        <f>IFERROR(SMALL(K$2:K$100,ROWS($G$2:K13)),"")</f>
        <v/>
      </c>
      <c r="M13" t="str">
        <f t="shared" si="4"/>
        <v/>
      </c>
    </row>
    <row r="14" spans="1:15" x14ac:dyDescent="0.25">
      <c r="A14" s="123">
        <f>ROWS(A$2:$B14)</f>
        <v>13</v>
      </c>
      <c r="B14" s="368" t="s">
        <v>281</v>
      </c>
      <c r="C14" s="210"/>
      <c r="D14" s="211">
        <v>44438</v>
      </c>
      <c r="E14" s="124" t="str">
        <f t="shared" si="0"/>
        <v>ÖHTB Arbeiten GmbH/</v>
      </c>
      <c r="F14" s="123">
        <f>ROWS($B$2:F14)</f>
        <v>13</v>
      </c>
      <c r="G14" s="124">
        <f t="shared" si="1"/>
        <v>13</v>
      </c>
      <c r="H14" s="124">
        <f>IFERROR(SMALL(G$2:G$100,ROWS(G$2:$G14)),"")</f>
        <v>13</v>
      </c>
      <c r="I14" s="124" t="str">
        <f t="shared" si="2"/>
        <v>ÖHTB Arbeiten GmbH</v>
      </c>
      <c r="K14" t="str">
        <f t="shared" si="3"/>
        <v/>
      </c>
      <c r="L14" s="124" t="str">
        <f>IFERROR(SMALL(K$2:K$100,ROWS($G$2:K14)),"")</f>
        <v/>
      </c>
      <c r="M14" t="str">
        <f t="shared" si="4"/>
        <v/>
      </c>
    </row>
    <row r="15" spans="1:15" x14ac:dyDescent="0.25">
      <c r="A15" s="123">
        <f>ROWS(A$2:$B15)</f>
        <v>14</v>
      </c>
      <c r="B15" s="368" t="s">
        <v>282</v>
      </c>
      <c r="C15" s="210"/>
      <c r="D15" s="211">
        <v>33546</v>
      </c>
      <c r="E15" s="124" t="str">
        <f t="shared" si="0"/>
        <v>Österreichischer Verband für Spastiker-Eingliederung (Pädagogische Mehrfachtherapie für cerebral Bewegungsgestörte und Mehrfachbehinderte nach Petö und Keil)/</v>
      </c>
      <c r="F15" s="123">
        <f>ROWS($B$2:F15)</f>
        <v>14</v>
      </c>
      <c r="G15" s="124">
        <f t="shared" si="1"/>
        <v>14</v>
      </c>
      <c r="H15" s="124">
        <f>IFERROR(SMALL(G$2:G$100,ROWS(G$2:$G15)),"")</f>
        <v>14</v>
      </c>
      <c r="I15" s="124" t="str">
        <f t="shared" si="2"/>
        <v>Österreichischer Verband für Spastiker-Eingliederung (Pädagogische Mehrfachtherapie für cerebral Bewegungsgestörte und Mehrfachbehinderte nach Petö und Keil)</v>
      </c>
      <c r="K15" t="str">
        <f t="shared" si="3"/>
        <v/>
      </c>
      <c r="L15" s="124" t="str">
        <f>IFERROR(SMALL(K$2:K$100,ROWS($G$2:K15)),"")</f>
        <v/>
      </c>
      <c r="M15" t="str">
        <f t="shared" si="4"/>
        <v/>
      </c>
    </row>
    <row r="16" spans="1:15" x14ac:dyDescent="0.25">
      <c r="A16" s="123">
        <f>ROWS(A$2:$B16)</f>
        <v>15</v>
      </c>
      <c r="B16" s="368" t="s">
        <v>356</v>
      </c>
      <c r="C16" s="210"/>
      <c r="D16" s="211">
        <v>33690</v>
      </c>
      <c r="E16" s="124" t="str">
        <f t="shared" si="0"/>
        <v>Rainman's Home Verein zur Rehabilitation und Integration autistisch und anders behinderter Menschen/</v>
      </c>
      <c r="F16" s="123">
        <f>ROWS($B$2:F16)</f>
        <v>15</v>
      </c>
      <c r="G16" s="124">
        <f t="shared" si="1"/>
        <v>15</v>
      </c>
      <c r="H16" s="124">
        <f>IFERROR(SMALL(G$2:G$100,ROWS(G$2:$G16)),"")</f>
        <v>15</v>
      </c>
      <c r="I16" s="124" t="str">
        <f t="shared" si="2"/>
        <v>Rainman's Home  Verein zur Rehabilitation und Integration autistisch und anders behinderter Menschen</v>
      </c>
      <c r="K16" t="str">
        <f t="shared" si="3"/>
        <v/>
      </c>
      <c r="L16" s="124" t="str">
        <f>IFERROR(SMALL(K$2:K$100,ROWS($G$2:K16)),"")</f>
        <v/>
      </c>
      <c r="M16" t="str">
        <f t="shared" si="4"/>
        <v/>
      </c>
    </row>
    <row r="17" spans="1:13" x14ac:dyDescent="0.25">
      <c r="A17" s="123">
        <f>ROWS(A$2:$B17)</f>
        <v>16</v>
      </c>
      <c r="B17" s="368" t="s">
        <v>283</v>
      </c>
      <c r="C17" s="210"/>
      <c r="D17" s="211">
        <v>35135</v>
      </c>
      <c r="E17" s="124" t="str">
        <f t="shared" si="0"/>
        <v>REiNTEGRA gemeinnützige GmbH/</v>
      </c>
      <c r="F17" s="123">
        <f>ROWS($B$2:F17)</f>
        <v>16</v>
      </c>
      <c r="G17" s="124">
        <f t="shared" si="1"/>
        <v>16</v>
      </c>
      <c r="H17" s="124">
        <f>IFERROR(SMALL(G$2:G$100,ROWS(G$2:$G17)),"")</f>
        <v>16</v>
      </c>
      <c r="I17" s="124" t="str">
        <f t="shared" si="2"/>
        <v>REiNTEGRA gemeinnützige GmbH</v>
      </c>
      <c r="K17" t="str">
        <f t="shared" si="3"/>
        <v/>
      </c>
      <c r="L17" s="124" t="str">
        <f>IFERROR(SMALL(K$2:K$100,ROWS($G$2:K17)),"")</f>
        <v/>
      </c>
      <c r="M17" t="str">
        <f t="shared" si="4"/>
        <v/>
      </c>
    </row>
    <row r="18" spans="1:13" x14ac:dyDescent="0.25">
      <c r="A18" s="123">
        <f>ROWS(A$2:$B18)</f>
        <v>17</v>
      </c>
      <c r="B18" s="368" t="s">
        <v>284</v>
      </c>
      <c r="C18" s="210"/>
      <c r="D18" s="211">
        <v>34216</v>
      </c>
      <c r="E18" s="124" t="str">
        <f t="shared" si="0"/>
        <v>Sozialtherapeutische Lebens- und Arbeitsgemeinschaft/</v>
      </c>
      <c r="F18" s="123">
        <f>ROWS($B$2:F18)</f>
        <v>17</v>
      </c>
      <c r="G18" s="124">
        <f t="shared" si="1"/>
        <v>17</v>
      </c>
      <c r="H18" s="124">
        <f>IFERROR(SMALL(G$2:G$100,ROWS(G$2:$G18)),"")</f>
        <v>17</v>
      </c>
      <c r="I18" s="124" t="str">
        <f t="shared" si="2"/>
        <v>Sozialtherapeutische Lebens- und Arbeitsgemeinschaft</v>
      </c>
      <c r="K18" t="str">
        <f t="shared" si="3"/>
        <v/>
      </c>
      <c r="L18" s="124" t="str">
        <f>IFERROR(SMALL(K$2:K$100,ROWS($G$2:K18)),"")</f>
        <v/>
      </c>
      <c r="M18" t="str">
        <f t="shared" si="4"/>
        <v/>
      </c>
    </row>
    <row r="19" spans="1:13" x14ac:dyDescent="0.25">
      <c r="A19" s="123">
        <f>ROWS(A$2:$B19)</f>
        <v>18</v>
      </c>
      <c r="B19" s="368" t="s">
        <v>285</v>
      </c>
      <c r="C19" s="210"/>
      <c r="D19" s="211">
        <v>33698</v>
      </c>
      <c r="E19" s="124" t="str">
        <f t="shared" si="0"/>
        <v>Verein GIN (Gemeinwesenintegration und Normalisierung)/</v>
      </c>
      <c r="F19" s="123">
        <f>ROWS($B$2:F19)</f>
        <v>18</v>
      </c>
      <c r="G19" s="124">
        <f t="shared" si="1"/>
        <v>18</v>
      </c>
      <c r="H19" s="124">
        <f>IFERROR(SMALL(G$2:G$100,ROWS(G$2:$G19)),"")</f>
        <v>18</v>
      </c>
      <c r="I19" s="124" t="str">
        <f t="shared" si="2"/>
        <v>Verein GIN (Gemeinwesenintegration und Normalisierung)</v>
      </c>
      <c r="K19" t="str">
        <f t="shared" si="3"/>
        <v/>
      </c>
      <c r="L19" s="124" t="str">
        <f>IFERROR(SMALL(K$2:K$100,ROWS($G$2:K19)),"")</f>
        <v/>
      </c>
      <c r="M19" t="str">
        <f t="shared" si="4"/>
        <v/>
      </c>
    </row>
    <row r="20" spans="1:13" x14ac:dyDescent="0.25">
      <c r="A20" s="123">
        <f>ROWS(A$2:$B20)</f>
        <v>19</v>
      </c>
      <c r="B20" s="368" t="s">
        <v>286</v>
      </c>
      <c r="C20" s="210"/>
      <c r="D20" s="211">
        <v>33683</v>
      </c>
      <c r="E20" s="124" t="str">
        <f t="shared" si="0"/>
        <v>Verein LOK Leben ohne Krankenhaus/</v>
      </c>
      <c r="F20" s="123">
        <f>ROWS($B$2:F20)</f>
        <v>19</v>
      </c>
      <c r="G20" s="124">
        <f t="shared" si="1"/>
        <v>19</v>
      </c>
      <c r="H20" s="124">
        <f>IFERROR(SMALL(G$2:G$100,ROWS(G$2:$G20)),"")</f>
        <v>19</v>
      </c>
      <c r="I20" s="124" t="str">
        <f t="shared" si="2"/>
        <v>Verein LOK Leben ohne Krankenhaus</v>
      </c>
      <c r="K20" t="str">
        <f t="shared" si="3"/>
        <v/>
      </c>
      <c r="L20" s="124" t="str">
        <f>IFERROR(SMALL(K$2:K$100,ROWS($G$2:K20)),"")</f>
        <v/>
      </c>
      <c r="M20" t="str">
        <f t="shared" si="4"/>
        <v/>
      </c>
    </row>
    <row r="21" spans="1:13" x14ac:dyDescent="0.25">
      <c r="A21" s="123">
        <f>ROWS(A$2:$B21)</f>
        <v>20</v>
      </c>
      <c r="B21" s="369" t="s">
        <v>287</v>
      </c>
      <c r="C21" s="210"/>
      <c r="D21" s="211">
        <v>33691</v>
      </c>
      <c r="E21" s="124" t="str">
        <f t="shared" si="0"/>
        <v>Verein zur Schaffung alternativer Beschäftigungsmöglichkeiten für Psychisch Kranke - VAB/</v>
      </c>
      <c r="F21" s="123">
        <f>ROWS($B$2:F21)</f>
        <v>20</v>
      </c>
      <c r="G21" s="124">
        <f t="shared" si="1"/>
        <v>20</v>
      </c>
      <c r="H21" s="124">
        <f>IFERROR(SMALL(G$2:G$100,ROWS(G$2:$G21)),"")</f>
        <v>20</v>
      </c>
      <c r="I21" s="124" t="str">
        <f t="shared" si="2"/>
        <v>Verein zur Schaffung alternativer Beschäftigungsmöglichkeiten für Psychisch Kranke - VAB</v>
      </c>
      <c r="K21" t="str">
        <f t="shared" si="3"/>
        <v/>
      </c>
      <c r="L21" s="124" t="str">
        <f>IFERROR(SMALL(K$2:K$100,ROWS($G$2:K21)),"")</f>
        <v/>
      </c>
      <c r="M21" t="str">
        <f t="shared" si="4"/>
        <v/>
      </c>
    </row>
    <row r="22" spans="1:13" x14ac:dyDescent="0.25">
      <c r="A22" s="123">
        <f>ROWS(A$2:$B22)</f>
        <v>21</v>
      </c>
      <c r="B22" s="369" t="s">
        <v>288</v>
      </c>
      <c r="C22" s="210"/>
      <c r="D22" s="211">
        <v>44170</v>
      </c>
      <c r="E22" s="124" t="str">
        <f t="shared" si="0"/>
        <v>Waldorf Behindertenbetreuung GmbH/</v>
      </c>
      <c r="F22" s="123">
        <f>ROWS($B$2:F22)</f>
        <v>21</v>
      </c>
      <c r="G22" s="124">
        <f t="shared" si="1"/>
        <v>21</v>
      </c>
      <c r="H22" s="124">
        <f>IFERROR(SMALL(G$2:G$100,ROWS(G$2:$G22)),"")</f>
        <v>21</v>
      </c>
      <c r="I22" s="124" t="str">
        <f t="shared" si="2"/>
        <v>Waldorf Behindertenbetreuung GmbH</v>
      </c>
      <c r="K22" t="str">
        <f t="shared" si="3"/>
        <v/>
      </c>
      <c r="L22" s="124" t="str">
        <f>IFERROR(SMALL(K$2:K$100,ROWS($G$2:K22)),"")</f>
        <v/>
      </c>
      <c r="M22" t="str">
        <f t="shared" si="4"/>
        <v/>
      </c>
    </row>
    <row r="23" spans="1:13" x14ac:dyDescent="0.25">
      <c r="A23" s="123">
        <f>ROWS(A$2:$B23)</f>
        <v>22</v>
      </c>
      <c r="B23" s="124" t="s">
        <v>289</v>
      </c>
      <c r="D23" s="124">
        <v>33430</v>
      </c>
      <c r="E23" s="124" t="str">
        <f t="shared" si="0"/>
        <v>Wiener Sozialdienste Förderung &amp; Begleitung GmbH/</v>
      </c>
      <c r="F23" s="123">
        <f>ROWS($B$2:F23)</f>
        <v>22</v>
      </c>
      <c r="G23" s="124">
        <f t="shared" si="1"/>
        <v>22</v>
      </c>
      <c r="H23" s="124">
        <f>IFERROR(SMALL(G$2:G$100,ROWS(G$2:$G23)),"")</f>
        <v>22</v>
      </c>
      <c r="I23" s="124" t="str">
        <f t="shared" si="2"/>
        <v>Wiener Sozialdienste Förderung &amp; Begleitung GmbH</v>
      </c>
      <c r="K23" t="str">
        <f t="shared" si="3"/>
        <v/>
      </c>
      <c r="L23" s="124" t="str">
        <f>IFERROR(SMALL(K$2:K$100,ROWS($G$2:K23)),"")</f>
        <v/>
      </c>
      <c r="M23" t="str">
        <f t="shared" si="4"/>
        <v/>
      </c>
    </row>
    <row r="24" spans="1:13" x14ac:dyDescent="0.25">
      <c r="A24" s="123">
        <f>ROWS(A$2:$B24)</f>
        <v>23</v>
      </c>
      <c r="E24" s="124" t="str">
        <f t="shared" si="0"/>
        <v>/</v>
      </c>
      <c r="F24" s="123">
        <f>ROWS($B$2:F24)</f>
        <v>23</v>
      </c>
      <c r="G24" s="124" t="str">
        <f t="shared" si="1"/>
        <v/>
      </c>
      <c r="H24" s="124" t="str">
        <f>IFERROR(SMALL(G$2:G$100,ROWS(G$2:$G24)),"")</f>
        <v/>
      </c>
      <c r="I24" s="124" t="str">
        <f t="shared" si="2"/>
        <v>&lt;Neu&gt;</v>
      </c>
      <c r="K24" t="str">
        <f t="shared" si="3"/>
        <v/>
      </c>
      <c r="L24" s="124" t="str">
        <f>IFERROR(SMALL(K$2:K$100,ROWS($G$2:K24)),"")</f>
        <v/>
      </c>
      <c r="M24" t="str">
        <f t="shared" si="4"/>
        <v/>
      </c>
    </row>
    <row r="25" spans="1:13" x14ac:dyDescent="0.25">
      <c r="A25" s="123">
        <f>ROWS(A$2:$B25)</f>
        <v>24</v>
      </c>
      <c r="E25" s="124" t="str">
        <f t="shared" si="0"/>
        <v>/</v>
      </c>
      <c r="F25" s="123">
        <f>ROWS($B$2:F25)</f>
        <v>24</v>
      </c>
      <c r="G25" s="124" t="str">
        <f t="shared" si="1"/>
        <v/>
      </c>
      <c r="H25" s="124" t="str">
        <f>IFERROR(SMALL(G$2:G$100,ROWS(G$2:$G25)),"")</f>
        <v/>
      </c>
      <c r="I25" s="124" t="str">
        <f t="shared" si="2"/>
        <v/>
      </c>
      <c r="K25" t="str">
        <f t="shared" si="3"/>
        <v/>
      </c>
      <c r="L25" s="124" t="str">
        <f>IFERROR(SMALL(K$2:K$100,ROWS($G$2:K25)),"")</f>
        <v/>
      </c>
      <c r="M25" t="str">
        <f t="shared" si="4"/>
        <v/>
      </c>
    </row>
    <row r="26" spans="1:13" x14ac:dyDescent="0.25">
      <c r="A26" s="123">
        <f>ROWS(A$2:$B26)</f>
        <v>25</v>
      </c>
      <c r="E26" s="124" t="str">
        <f t="shared" si="0"/>
        <v>/</v>
      </c>
      <c r="F26" s="123">
        <f>ROWS($B$2:F26)</f>
        <v>25</v>
      </c>
      <c r="G26" s="124" t="str">
        <f t="shared" si="1"/>
        <v/>
      </c>
      <c r="H26" s="124" t="str">
        <f>IFERROR(SMALL(G$2:G$100,ROWS(G$2:$G26)),"")</f>
        <v/>
      </c>
      <c r="I26" s="124" t="str">
        <f t="shared" si="2"/>
        <v/>
      </c>
      <c r="K26" t="str">
        <f t="shared" si="3"/>
        <v/>
      </c>
      <c r="L26" s="124" t="str">
        <f>IFERROR(SMALL(K$2:K$100,ROWS($G$2:K26)),"")</f>
        <v/>
      </c>
      <c r="M26" t="str">
        <f t="shared" si="4"/>
        <v/>
      </c>
    </row>
    <row r="27" spans="1:13" x14ac:dyDescent="0.25">
      <c r="A27" s="123">
        <f>ROWS(A$2:$B27)</f>
        <v>26</v>
      </c>
      <c r="E27" s="124" t="str">
        <f t="shared" si="0"/>
        <v>/</v>
      </c>
      <c r="F27" s="123">
        <f>ROWS($B$2:F27)</f>
        <v>26</v>
      </c>
      <c r="G27" s="124" t="str">
        <f t="shared" si="1"/>
        <v/>
      </c>
      <c r="H27" s="124" t="str">
        <f>IFERROR(SMALL(G$2:G$100,ROWS(G$2:$G27)),"")</f>
        <v/>
      </c>
      <c r="I27" s="124" t="str">
        <f t="shared" si="2"/>
        <v/>
      </c>
      <c r="K27" t="str">
        <f t="shared" si="3"/>
        <v/>
      </c>
      <c r="L27" s="124" t="str">
        <f>IFERROR(SMALL(K$2:K$100,ROWS($G$2:K27)),"")</f>
        <v/>
      </c>
      <c r="M27" t="str">
        <f t="shared" si="4"/>
        <v/>
      </c>
    </row>
    <row r="28" spans="1:13" x14ac:dyDescent="0.25">
      <c r="A28" s="123">
        <f>ROWS(A$2:$B28)</f>
        <v>27</v>
      </c>
      <c r="E28" s="124" t="str">
        <f t="shared" si="0"/>
        <v>/</v>
      </c>
      <c r="F28" s="123">
        <f>ROWS($B$2:F28)</f>
        <v>27</v>
      </c>
      <c r="G28" s="124" t="str">
        <f t="shared" si="1"/>
        <v/>
      </c>
      <c r="H28" s="124" t="str">
        <f>IFERROR(SMALL(G$2:G$100,ROWS(G$2:$G28)),"")</f>
        <v/>
      </c>
      <c r="I28" s="124" t="str">
        <f t="shared" si="2"/>
        <v/>
      </c>
      <c r="K28" t="str">
        <f t="shared" si="3"/>
        <v/>
      </c>
      <c r="L28" s="124" t="str">
        <f>IFERROR(SMALL(K$2:K$100,ROWS($G$2:K28)),"")</f>
        <v/>
      </c>
      <c r="M28" t="str">
        <f t="shared" si="4"/>
        <v/>
      </c>
    </row>
    <row r="29" spans="1:13" x14ac:dyDescent="0.25">
      <c r="A29" s="123">
        <f>ROWS(A$2:$B29)</f>
        <v>28</v>
      </c>
      <c r="E29" s="124" t="str">
        <f t="shared" si="0"/>
        <v>/</v>
      </c>
      <c r="F29" s="123">
        <f>ROWS($B$2:F29)</f>
        <v>28</v>
      </c>
      <c r="G29" s="124" t="str">
        <f t="shared" si="1"/>
        <v/>
      </c>
      <c r="H29" s="124" t="str">
        <f>IFERROR(SMALL(G$2:G$100,ROWS(G$2:$G29)),"")</f>
        <v/>
      </c>
      <c r="I29" s="124" t="str">
        <f t="shared" si="2"/>
        <v/>
      </c>
      <c r="K29" t="str">
        <f t="shared" si="3"/>
        <v/>
      </c>
      <c r="L29" s="124" t="str">
        <f>IFERROR(SMALL(K$2:K$100,ROWS($G$2:K29)),"")</f>
        <v/>
      </c>
      <c r="M29" t="str">
        <f t="shared" si="4"/>
        <v/>
      </c>
    </row>
    <row r="30" spans="1:13" x14ac:dyDescent="0.25">
      <c r="A30" s="123">
        <f>ROWS(A$2:$B30)</f>
        <v>29</v>
      </c>
      <c r="E30" s="124" t="str">
        <f t="shared" si="0"/>
        <v>/</v>
      </c>
      <c r="F30" s="123">
        <f>ROWS($B$2:F30)</f>
        <v>29</v>
      </c>
      <c r="G30" s="124" t="str">
        <f t="shared" si="1"/>
        <v/>
      </c>
      <c r="H30" s="124" t="str">
        <f>IFERROR(SMALL(G$2:G$100,ROWS(G$2:$G30)),"")</f>
        <v/>
      </c>
      <c r="I30" s="124" t="str">
        <f t="shared" si="2"/>
        <v/>
      </c>
      <c r="K30" t="str">
        <f t="shared" si="3"/>
        <v/>
      </c>
      <c r="L30" s="124" t="str">
        <f>IFERROR(SMALL(K$2:K$100,ROWS($G$2:K30)),"")</f>
        <v/>
      </c>
      <c r="M30" t="str">
        <f t="shared" si="4"/>
        <v/>
      </c>
    </row>
    <row r="31" spans="1:13" x14ac:dyDescent="0.25">
      <c r="A31" s="123">
        <f>ROWS(A$2:$B31)</f>
        <v>30</v>
      </c>
      <c r="E31" s="124" t="str">
        <f t="shared" si="0"/>
        <v>/</v>
      </c>
      <c r="F31" s="123">
        <f>ROWS($B$2:F31)</f>
        <v>30</v>
      </c>
      <c r="G31" s="124" t="str">
        <f t="shared" si="1"/>
        <v/>
      </c>
      <c r="H31" s="124" t="str">
        <f>IFERROR(SMALL(G$2:G$100,ROWS(G$2:$G31)),"")</f>
        <v/>
      </c>
      <c r="I31" s="124" t="str">
        <f t="shared" si="2"/>
        <v/>
      </c>
      <c r="K31" t="str">
        <f t="shared" si="3"/>
        <v/>
      </c>
      <c r="L31" s="124" t="str">
        <f>IFERROR(SMALL(K$2:K$100,ROWS($G$2:K31)),"")</f>
        <v/>
      </c>
      <c r="M31" t="str">
        <f t="shared" si="4"/>
        <v/>
      </c>
    </row>
    <row r="32" spans="1:13" x14ac:dyDescent="0.25">
      <c r="A32" s="123">
        <f>ROWS(A$2:$B32)</f>
        <v>31</v>
      </c>
      <c r="E32" s="124" t="str">
        <f t="shared" si="0"/>
        <v>/</v>
      </c>
      <c r="F32" s="123">
        <f>ROWS($B$2:F32)</f>
        <v>31</v>
      </c>
      <c r="G32" s="124" t="str">
        <f t="shared" si="1"/>
        <v/>
      </c>
      <c r="H32" s="124" t="str">
        <f>IFERROR(SMALL(G$2:G$100,ROWS(G$2:$G32)),"")</f>
        <v/>
      </c>
      <c r="I32" s="124" t="str">
        <f t="shared" si="2"/>
        <v/>
      </c>
      <c r="K32" t="str">
        <f t="shared" si="3"/>
        <v/>
      </c>
      <c r="L32" s="124" t="str">
        <f>IFERROR(SMALL(K$2:K$100,ROWS($G$2:K32)),"")</f>
        <v/>
      </c>
      <c r="M32" t="str">
        <f t="shared" si="4"/>
        <v/>
      </c>
    </row>
    <row r="33" spans="1:13" x14ac:dyDescent="0.25">
      <c r="A33" s="123">
        <f>ROWS(A$2:$B33)</f>
        <v>32</v>
      </c>
      <c r="E33" s="124" t="str">
        <f t="shared" si="0"/>
        <v>/</v>
      </c>
      <c r="F33" s="123">
        <f>ROWS($B$2:F33)</f>
        <v>32</v>
      </c>
      <c r="G33" s="124" t="str">
        <f t="shared" si="1"/>
        <v/>
      </c>
      <c r="H33" s="124" t="str">
        <f>IFERROR(SMALL(G$2:G$100,ROWS(G$2:$G33)),"")</f>
        <v/>
      </c>
      <c r="I33" s="124" t="str">
        <f t="shared" si="2"/>
        <v/>
      </c>
      <c r="K33" t="str">
        <f t="shared" si="3"/>
        <v/>
      </c>
      <c r="L33" s="124" t="str">
        <f>IFERROR(SMALL(K$2:K$100,ROWS($G$2:K33)),"")</f>
        <v/>
      </c>
      <c r="M33" t="str">
        <f t="shared" si="4"/>
        <v/>
      </c>
    </row>
    <row r="34" spans="1:13" x14ac:dyDescent="0.25">
      <c r="A34" s="123">
        <f>ROWS(A$2:$B34)</f>
        <v>33</v>
      </c>
      <c r="E34" s="124" t="str">
        <f t="shared" si="0"/>
        <v>/</v>
      </c>
      <c r="F34" s="123">
        <f>ROWS($B$2:F34)</f>
        <v>33</v>
      </c>
      <c r="G34" s="124" t="str">
        <f t="shared" si="1"/>
        <v/>
      </c>
      <c r="H34" s="124" t="str">
        <f>IFERROR(SMALL(G$2:G$100,ROWS(G$2:$G34)),"")</f>
        <v/>
      </c>
      <c r="I34" s="124" t="str">
        <f t="shared" si="2"/>
        <v/>
      </c>
      <c r="K34" t="str">
        <f t="shared" si="3"/>
        <v/>
      </c>
      <c r="L34" s="124" t="str">
        <f>IFERROR(SMALL(K$2:K$100,ROWS($G$2:K34)),"")</f>
        <v/>
      </c>
      <c r="M34" t="str">
        <f t="shared" si="4"/>
        <v/>
      </c>
    </row>
    <row r="35" spans="1:13" x14ac:dyDescent="0.25">
      <c r="A35" s="123">
        <f>ROWS(A$2:$B35)</f>
        <v>34</v>
      </c>
      <c r="E35" s="124" t="str">
        <f t="shared" si="0"/>
        <v>/</v>
      </c>
      <c r="F35" s="123">
        <f>ROWS($B$2:F35)</f>
        <v>34</v>
      </c>
      <c r="G35" s="124" t="str">
        <f t="shared" si="1"/>
        <v/>
      </c>
      <c r="H35" s="124" t="str">
        <f>IFERROR(SMALL(G$2:G$100,ROWS(G$2:$G35)),"")</f>
        <v/>
      </c>
      <c r="I35" s="124" t="str">
        <f t="shared" si="2"/>
        <v/>
      </c>
      <c r="K35" t="str">
        <f t="shared" si="3"/>
        <v/>
      </c>
      <c r="L35" s="124" t="str">
        <f>IFERROR(SMALL(K$2:K$100,ROWS($G$2:K35)),"")</f>
        <v/>
      </c>
      <c r="M35" t="str">
        <f t="shared" si="4"/>
        <v/>
      </c>
    </row>
    <row r="36" spans="1:13" x14ac:dyDescent="0.25">
      <c r="A36" s="123">
        <f>ROWS(A$2:$B36)</f>
        <v>35</v>
      </c>
      <c r="E36" s="124" t="str">
        <f t="shared" si="0"/>
        <v>/</v>
      </c>
      <c r="F36" s="123">
        <f>ROWS($B$2:F36)</f>
        <v>35</v>
      </c>
      <c r="G36" s="124" t="str">
        <f t="shared" si="1"/>
        <v/>
      </c>
      <c r="H36" s="124" t="str">
        <f>IFERROR(SMALL(G$2:G$100,ROWS(G$2:$G36)),"")</f>
        <v/>
      </c>
      <c r="I36" s="124" t="str">
        <f t="shared" si="2"/>
        <v/>
      </c>
      <c r="K36" t="str">
        <f t="shared" si="3"/>
        <v/>
      </c>
      <c r="L36" s="124" t="str">
        <f>IFERROR(SMALL(K$2:K$100,ROWS($G$2:K36)),"")</f>
        <v/>
      </c>
      <c r="M36" t="str">
        <f t="shared" si="4"/>
        <v/>
      </c>
    </row>
    <row r="37" spans="1:13" x14ac:dyDescent="0.25">
      <c r="A37" s="123">
        <f>ROWS(A$2:$B37)</f>
        <v>36</v>
      </c>
      <c r="E37" s="124" t="str">
        <f t="shared" si="0"/>
        <v>/</v>
      </c>
      <c r="F37" s="123">
        <f>ROWS($B$2:F37)</f>
        <v>36</v>
      </c>
      <c r="G37" s="124" t="str">
        <f t="shared" si="1"/>
        <v/>
      </c>
      <c r="H37" s="124" t="str">
        <f>IFERROR(SMALL(G$2:G$100,ROWS(G$2:$G37)),"")</f>
        <v/>
      </c>
      <c r="I37" s="124" t="str">
        <f t="shared" si="2"/>
        <v/>
      </c>
      <c r="K37" t="str">
        <f t="shared" si="3"/>
        <v/>
      </c>
      <c r="L37" s="124" t="str">
        <f>IFERROR(SMALL(K$2:K$100,ROWS($G$2:K37)),"")</f>
        <v/>
      </c>
      <c r="M37" t="str">
        <f t="shared" si="4"/>
        <v/>
      </c>
    </row>
    <row r="38" spans="1:13" x14ac:dyDescent="0.25">
      <c r="A38" s="123">
        <f>ROWS(A$2:$B38)</f>
        <v>37</v>
      </c>
      <c r="E38" s="124" t="str">
        <f t="shared" si="0"/>
        <v>/</v>
      </c>
      <c r="F38" s="123">
        <f>ROWS($B$2:F38)</f>
        <v>37</v>
      </c>
      <c r="G38" s="124" t="str">
        <f t="shared" si="1"/>
        <v/>
      </c>
      <c r="H38" s="124" t="str">
        <f>IFERROR(SMALL(G$2:G$100,ROWS(G$2:$G38)),"")</f>
        <v/>
      </c>
      <c r="I38" s="124" t="str">
        <f t="shared" si="2"/>
        <v/>
      </c>
      <c r="K38" t="str">
        <f t="shared" si="3"/>
        <v/>
      </c>
      <c r="L38" s="124" t="str">
        <f>IFERROR(SMALL(K$2:K$100,ROWS($G$2:K38)),"")</f>
        <v/>
      </c>
      <c r="M38" t="str">
        <f t="shared" si="4"/>
        <v/>
      </c>
    </row>
    <row r="39" spans="1:13" x14ac:dyDescent="0.25">
      <c r="A39" s="123">
        <f>ROWS(A$2:$B39)</f>
        <v>38</v>
      </c>
      <c r="E39" s="124" t="str">
        <f t="shared" si="0"/>
        <v>/</v>
      </c>
      <c r="F39" s="123">
        <f>ROWS($B$2:F39)</f>
        <v>38</v>
      </c>
      <c r="G39" s="124" t="str">
        <f t="shared" si="1"/>
        <v/>
      </c>
      <c r="H39" s="124" t="str">
        <f>IFERROR(SMALL(G$2:G$100,ROWS(G$2:$G39)),"")</f>
        <v/>
      </c>
      <c r="I39" s="124" t="str">
        <f t="shared" si="2"/>
        <v/>
      </c>
      <c r="K39" t="str">
        <f t="shared" si="3"/>
        <v/>
      </c>
      <c r="L39" s="124" t="str">
        <f>IFERROR(SMALL(K$2:K$100,ROWS($G$2:K39)),"")</f>
        <v/>
      </c>
      <c r="M39" t="str">
        <f t="shared" si="4"/>
        <v/>
      </c>
    </row>
    <row r="40" spans="1:13" x14ac:dyDescent="0.25">
      <c r="A40" s="123">
        <f>ROWS(A$2:$B40)</f>
        <v>39</v>
      </c>
      <c r="E40" s="124" t="str">
        <f t="shared" si="0"/>
        <v>/</v>
      </c>
      <c r="F40" s="123">
        <f>ROWS($B$2:F40)</f>
        <v>39</v>
      </c>
      <c r="G40" s="124" t="str">
        <f t="shared" si="1"/>
        <v/>
      </c>
      <c r="H40" s="124" t="str">
        <f>IFERROR(SMALL(G$2:G$100,ROWS(G$2:$G40)),"")</f>
        <v/>
      </c>
      <c r="I40" s="124" t="str">
        <f t="shared" si="2"/>
        <v/>
      </c>
      <c r="K40" t="str">
        <f t="shared" si="3"/>
        <v/>
      </c>
      <c r="L40" s="124" t="str">
        <f>IFERROR(SMALL(K$2:K$100,ROWS($G$2:K40)),"")</f>
        <v/>
      </c>
      <c r="M40" t="str">
        <f t="shared" si="4"/>
        <v/>
      </c>
    </row>
    <row r="41" spans="1:13" x14ac:dyDescent="0.25">
      <c r="A41" s="123">
        <f>ROWS(A$2:$B41)</f>
        <v>40</v>
      </c>
      <c r="E41" s="124" t="str">
        <f t="shared" si="0"/>
        <v>/</v>
      </c>
      <c r="F41" s="123">
        <f>ROWS($B$2:F41)</f>
        <v>40</v>
      </c>
      <c r="G41" s="124" t="str">
        <f t="shared" si="1"/>
        <v/>
      </c>
      <c r="H41" s="124" t="str">
        <f>IFERROR(SMALL(G$2:G$100,ROWS(G$2:$G41)),"")</f>
        <v/>
      </c>
      <c r="I41" s="124" t="str">
        <f t="shared" si="2"/>
        <v/>
      </c>
      <c r="K41" t="str">
        <f t="shared" si="3"/>
        <v/>
      </c>
      <c r="L41" s="124" t="str">
        <f>IFERROR(SMALL(K$2:K$100,ROWS($G$2:K41)),"")</f>
        <v/>
      </c>
      <c r="M41" t="str">
        <f t="shared" si="4"/>
        <v/>
      </c>
    </row>
    <row r="42" spans="1:13" x14ac:dyDescent="0.25">
      <c r="A42" s="123">
        <f>ROWS(A$2:$B42)</f>
        <v>41</v>
      </c>
      <c r="E42" s="124" t="str">
        <f t="shared" si="0"/>
        <v>/</v>
      </c>
      <c r="F42" s="123">
        <f>ROWS($B$2:F42)</f>
        <v>41</v>
      </c>
      <c r="G42" s="124" t="str">
        <f t="shared" si="1"/>
        <v/>
      </c>
      <c r="H42" s="124" t="str">
        <f>IFERROR(SMALL(G$2:G$100,ROWS(G$2:$G42)),"")</f>
        <v/>
      </c>
      <c r="I42" s="124" t="str">
        <f t="shared" si="2"/>
        <v/>
      </c>
      <c r="K42" t="str">
        <f t="shared" si="3"/>
        <v/>
      </c>
      <c r="L42" s="124" t="str">
        <f>IFERROR(SMALL(K$2:K$100,ROWS($G$2:K42)),"")</f>
        <v/>
      </c>
      <c r="M42" t="str">
        <f t="shared" si="4"/>
        <v/>
      </c>
    </row>
    <row r="43" spans="1:13" x14ac:dyDescent="0.25">
      <c r="A43" s="123">
        <f>ROWS(A$2:$B43)</f>
        <v>42</v>
      </c>
      <c r="E43" s="124" t="str">
        <f t="shared" si="0"/>
        <v>/</v>
      </c>
      <c r="F43" s="123">
        <f>ROWS($B$2:F43)</f>
        <v>42</v>
      </c>
      <c r="G43" s="124" t="str">
        <f t="shared" si="1"/>
        <v/>
      </c>
      <c r="H43" s="124" t="str">
        <f>IFERROR(SMALL(G$2:G$100,ROWS(G$2:$G43)),"")</f>
        <v/>
      </c>
      <c r="I43" s="124" t="str">
        <f t="shared" si="2"/>
        <v/>
      </c>
      <c r="K43" t="str">
        <f t="shared" si="3"/>
        <v/>
      </c>
      <c r="L43" s="124" t="str">
        <f>IFERROR(SMALL(K$2:K$100,ROWS($G$2:K43)),"")</f>
        <v/>
      </c>
      <c r="M43" t="str">
        <f t="shared" si="4"/>
        <v/>
      </c>
    </row>
    <row r="44" spans="1:13" x14ac:dyDescent="0.25">
      <c r="A44" s="123">
        <f>ROWS(A$2:$B44)</f>
        <v>43</v>
      </c>
      <c r="E44" s="124" t="str">
        <f t="shared" si="0"/>
        <v>/</v>
      </c>
      <c r="F44" s="123">
        <f>ROWS($B$2:F44)</f>
        <v>43</v>
      </c>
      <c r="G44" s="124" t="str">
        <f t="shared" si="1"/>
        <v/>
      </c>
      <c r="H44" s="124" t="str">
        <f>IFERROR(SMALL(G$2:G$100,ROWS(G$2:$G44)),"")</f>
        <v/>
      </c>
      <c r="I44" s="124" t="str">
        <f t="shared" si="2"/>
        <v/>
      </c>
      <c r="K44" t="str">
        <f t="shared" si="3"/>
        <v/>
      </c>
      <c r="L44" s="124" t="str">
        <f>IFERROR(SMALL(K$2:K$100,ROWS($G$2:K44)),"")</f>
        <v/>
      </c>
      <c r="M44" t="str">
        <f t="shared" si="4"/>
        <v/>
      </c>
    </row>
    <row r="45" spans="1:13" x14ac:dyDescent="0.25">
      <c r="A45" s="123">
        <f>ROWS(A$2:$B45)</f>
        <v>44</v>
      </c>
      <c r="E45" s="124" t="str">
        <f t="shared" si="0"/>
        <v>/</v>
      </c>
      <c r="F45" s="123">
        <f>ROWS($B$2:F45)</f>
        <v>44</v>
      </c>
      <c r="G45" s="124" t="str">
        <f t="shared" si="1"/>
        <v/>
      </c>
      <c r="H45" s="124" t="str">
        <f>IFERROR(SMALL(G$2:G$100,ROWS(G$2:$G45)),"")</f>
        <v/>
      </c>
      <c r="I45" s="124" t="str">
        <f t="shared" si="2"/>
        <v/>
      </c>
      <c r="K45" t="str">
        <f t="shared" si="3"/>
        <v/>
      </c>
      <c r="L45" s="124" t="str">
        <f>IFERROR(SMALL(K$2:K$100,ROWS($G$2:K45)),"")</f>
        <v/>
      </c>
      <c r="M45" t="str">
        <f t="shared" si="4"/>
        <v/>
      </c>
    </row>
    <row r="46" spans="1:13" x14ac:dyDescent="0.25">
      <c r="A46" s="123">
        <f>ROWS(A$2:$B46)</f>
        <v>45</v>
      </c>
      <c r="E46" s="124" t="str">
        <f t="shared" si="0"/>
        <v>/</v>
      </c>
      <c r="F46" s="123">
        <f>ROWS($B$2:F46)</f>
        <v>45</v>
      </c>
      <c r="G46" s="124" t="str">
        <f t="shared" si="1"/>
        <v/>
      </c>
      <c r="H46" s="124" t="str">
        <f>IFERROR(SMALL(G$2:G$100,ROWS(G$2:$G46)),"")</f>
        <v/>
      </c>
      <c r="I46" s="124" t="str">
        <f t="shared" si="2"/>
        <v/>
      </c>
      <c r="K46" t="str">
        <f t="shared" si="3"/>
        <v/>
      </c>
      <c r="L46" s="124" t="str">
        <f>IFERROR(SMALL(K$2:K$100,ROWS($G$2:K46)),"")</f>
        <v/>
      </c>
      <c r="M46" t="str">
        <f t="shared" si="4"/>
        <v/>
      </c>
    </row>
    <row r="47" spans="1:13" x14ac:dyDescent="0.25">
      <c r="A47" s="123">
        <f>ROWS(A$2:$B47)</f>
        <v>46</v>
      </c>
      <c r="E47" s="124" t="str">
        <f t="shared" si="0"/>
        <v>/</v>
      </c>
      <c r="F47" s="123">
        <f>ROWS($B$2:F47)</f>
        <v>46</v>
      </c>
      <c r="G47" s="124" t="str">
        <f t="shared" si="1"/>
        <v/>
      </c>
      <c r="H47" s="124" t="str">
        <f>IFERROR(SMALL(G$2:G$100,ROWS(G$2:$G47)),"")</f>
        <v/>
      </c>
      <c r="I47" s="124" t="str">
        <f t="shared" si="2"/>
        <v/>
      </c>
      <c r="K47" t="str">
        <f t="shared" si="3"/>
        <v/>
      </c>
      <c r="L47" s="124" t="str">
        <f>IFERROR(SMALL(K$2:K$100,ROWS($G$2:K47)),"")</f>
        <v/>
      </c>
      <c r="M47" t="str">
        <f t="shared" si="4"/>
        <v/>
      </c>
    </row>
    <row r="48" spans="1:13" x14ac:dyDescent="0.25">
      <c r="A48" s="123">
        <f>ROWS(A$2:$B48)</f>
        <v>47</v>
      </c>
      <c r="E48" s="124" t="str">
        <f t="shared" si="0"/>
        <v>/</v>
      </c>
      <c r="F48" s="123">
        <f>ROWS($B$2:F48)</f>
        <v>47</v>
      </c>
      <c r="G48" s="124" t="str">
        <f t="shared" si="1"/>
        <v/>
      </c>
      <c r="H48" s="124" t="str">
        <f>IFERROR(SMALL(G$2:G$100,ROWS(G$2:$G48)),"")</f>
        <v/>
      </c>
      <c r="I48" s="124" t="str">
        <f t="shared" si="2"/>
        <v/>
      </c>
      <c r="K48" t="str">
        <f t="shared" si="3"/>
        <v/>
      </c>
      <c r="L48" s="124" t="str">
        <f>IFERROR(SMALL(K$2:K$100,ROWS($G$2:K48)),"")</f>
        <v/>
      </c>
      <c r="M48" t="str">
        <f t="shared" si="4"/>
        <v/>
      </c>
    </row>
    <row r="49" spans="1:13" x14ac:dyDescent="0.25">
      <c r="A49" s="123">
        <f>ROWS(A$2:$B49)</f>
        <v>48</v>
      </c>
      <c r="E49" s="124" t="str">
        <f t="shared" si="0"/>
        <v>/</v>
      </c>
      <c r="F49" s="123">
        <f>ROWS($B$2:F49)</f>
        <v>48</v>
      </c>
      <c r="G49" s="124" t="str">
        <f t="shared" si="1"/>
        <v/>
      </c>
      <c r="H49" s="124" t="str">
        <f>IFERROR(SMALL(G$2:G$100,ROWS(G$2:$G49)),"")</f>
        <v/>
      </c>
      <c r="I49" s="124" t="str">
        <f t="shared" si="2"/>
        <v/>
      </c>
      <c r="K49" t="str">
        <f t="shared" si="3"/>
        <v/>
      </c>
      <c r="L49" s="124" t="str">
        <f>IFERROR(SMALL(K$2:K$100,ROWS($G$2:K49)),"")</f>
        <v/>
      </c>
      <c r="M49" t="str">
        <f t="shared" si="4"/>
        <v/>
      </c>
    </row>
    <row r="50" spans="1:13" x14ac:dyDescent="0.25">
      <c r="A50" s="123">
        <f>ROWS(A$2:$B50)</f>
        <v>49</v>
      </c>
      <c r="E50" s="124" t="str">
        <f t="shared" si="0"/>
        <v>/</v>
      </c>
      <c r="F50" s="123">
        <f>ROWS($B$2:F50)</f>
        <v>49</v>
      </c>
      <c r="G50" s="124" t="str">
        <f t="shared" si="1"/>
        <v/>
      </c>
      <c r="H50" s="124" t="str">
        <f>IFERROR(SMALL(G$2:G$100,ROWS(G$2:$G50)),"")</f>
        <v/>
      </c>
      <c r="I50" s="124" t="str">
        <f t="shared" si="2"/>
        <v/>
      </c>
      <c r="K50" t="str">
        <f t="shared" si="3"/>
        <v/>
      </c>
      <c r="L50" s="124" t="str">
        <f>IFERROR(SMALL(K$2:K$100,ROWS($G$2:K50)),"")</f>
        <v/>
      </c>
      <c r="M50" t="str">
        <f t="shared" si="4"/>
        <v/>
      </c>
    </row>
    <row r="51" spans="1:13" x14ac:dyDescent="0.25">
      <c r="A51" s="123">
        <f>ROWS(A$2:$B51)</f>
        <v>50</v>
      </c>
      <c r="E51" s="124" t="str">
        <f t="shared" si="0"/>
        <v>/</v>
      </c>
      <c r="F51" s="123">
        <f>ROWS($B$2:F51)</f>
        <v>50</v>
      </c>
      <c r="G51" s="124" t="str">
        <f t="shared" si="1"/>
        <v/>
      </c>
      <c r="H51" s="124" t="str">
        <f>IFERROR(SMALL(G$2:G$100,ROWS(G$2:$G51)),"")</f>
        <v/>
      </c>
      <c r="I51" s="124" t="str">
        <f t="shared" si="2"/>
        <v/>
      </c>
      <c r="K51" t="str">
        <f t="shared" si="3"/>
        <v/>
      </c>
      <c r="L51" s="124" t="str">
        <f>IFERROR(SMALL(K$2:K$100,ROWS($G$2:K51)),"")</f>
        <v/>
      </c>
      <c r="M51" t="str">
        <f t="shared" si="4"/>
        <v/>
      </c>
    </row>
    <row r="52" spans="1:13" x14ac:dyDescent="0.25">
      <c r="A52" s="123">
        <f>ROWS(A$2:$B52)</f>
        <v>51</v>
      </c>
      <c r="E52" s="124" t="str">
        <f t="shared" si="0"/>
        <v>/</v>
      </c>
      <c r="F52" s="123">
        <f>ROWS($B$2:F52)</f>
        <v>51</v>
      </c>
      <c r="G52" s="124" t="str">
        <f t="shared" si="1"/>
        <v/>
      </c>
      <c r="H52" s="124" t="str">
        <f>IFERROR(SMALL(G$2:G$100,ROWS(G$2:$G52)),"")</f>
        <v/>
      </c>
      <c r="I52" s="124" t="str">
        <f t="shared" si="2"/>
        <v/>
      </c>
      <c r="K52" t="str">
        <f t="shared" si="3"/>
        <v/>
      </c>
      <c r="L52" s="124" t="str">
        <f>IFERROR(SMALL(K$2:K$100,ROWS($G$2:K52)),"")</f>
        <v/>
      </c>
      <c r="M52" t="str">
        <f t="shared" si="4"/>
        <v/>
      </c>
    </row>
    <row r="53" spans="1:13" x14ac:dyDescent="0.25">
      <c r="A53" s="123">
        <f>ROWS(A$2:$B53)</f>
        <v>52</v>
      </c>
      <c r="E53" s="124" t="str">
        <f t="shared" si="0"/>
        <v>/</v>
      </c>
      <c r="F53" s="123">
        <f>ROWS($B$2:F53)</f>
        <v>52</v>
      </c>
      <c r="G53" s="124" t="str">
        <f t="shared" si="1"/>
        <v/>
      </c>
      <c r="H53" s="124" t="str">
        <f>IFERROR(SMALL(G$2:G$100,ROWS(G$2:$G53)),"")</f>
        <v/>
      </c>
      <c r="I53" s="124" t="str">
        <f t="shared" si="2"/>
        <v/>
      </c>
      <c r="K53" t="str">
        <f t="shared" si="3"/>
        <v/>
      </c>
      <c r="L53" s="124" t="str">
        <f>IFERROR(SMALL(K$2:K$100,ROWS($G$2:K53)),"")</f>
        <v/>
      </c>
      <c r="M53" t="str">
        <f t="shared" si="4"/>
        <v/>
      </c>
    </row>
    <row r="54" spans="1:13" x14ac:dyDescent="0.25">
      <c r="A54" s="123">
        <f>ROWS(A$2:$B54)</f>
        <v>53</v>
      </c>
      <c r="E54" s="124" t="str">
        <f t="shared" si="0"/>
        <v>/</v>
      </c>
      <c r="F54" s="123">
        <f>ROWS($B$2:F54)</f>
        <v>53</v>
      </c>
      <c r="G54" s="124" t="str">
        <f t="shared" si="1"/>
        <v/>
      </c>
      <c r="H54" s="124" t="str">
        <f>IFERROR(SMALL(G$2:G$100,ROWS(G$2:$G54)),"")</f>
        <v/>
      </c>
      <c r="I54" s="124" t="str">
        <f t="shared" si="2"/>
        <v/>
      </c>
      <c r="K54" t="str">
        <f t="shared" si="3"/>
        <v/>
      </c>
      <c r="L54" s="124" t="str">
        <f>IFERROR(SMALL(K$2:K$100,ROWS($G$2:K54)),"")</f>
        <v/>
      </c>
      <c r="M54" t="str">
        <f t="shared" si="4"/>
        <v/>
      </c>
    </row>
    <row r="55" spans="1:13" x14ac:dyDescent="0.25">
      <c r="A55" s="123">
        <f>ROWS(A$2:$B55)</f>
        <v>54</v>
      </c>
      <c r="E55" s="124" t="str">
        <f t="shared" si="0"/>
        <v>/</v>
      </c>
      <c r="F55" s="123">
        <f>ROWS($B$2:F55)</f>
        <v>54</v>
      </c>
      <c r="G55" s="124" t="str">
        <f t="shared" si="1"/>
        <v/>
      </c>
      <c r="H55" s="124" t="str">
        <f>IFERROR(SMALL(G$2:G$100,ROWS(G$2:$G55)),"")</f>
        <v/>
      </c>
      <c r="I55" s="124" t="str">
        <f t="shared" si="2"/>
        <v/>
      </c>
      <c r="K55" t="str">
        <f t="shared" si="3"/>
        <v/>
      </c>
      <c r="L55" s="124" t="str">
        <f>IFERROR(SMALL(K$2:K$100,ROWS($G$2:K55)),"")</f>
        <v/>
      </c>
      <c r="M55" t="str">
        <f t="shared" si="4"/>
        <v/>
      </c>
    </row>
    <row r="56" spans="1:13" x14ac:dyDescent="0.25">
      <c r="A56" s="123">
        <f>ROWS(A$2:$B56)</f>
        <v>55</v>
      </c>
      <c r="E56" s="124" t="str">
        <f t="shared" si="0"/>
        <v>/</v>
      </c>
      <c r="F56" s="123">
        <f>ROWS($B$2:F56)</f>
        <v>55</v>
      </c>
      <c r="G56" s="124" t="str">
        <f t="shared" si="1"/>
        <v/>
      </c>
      <c r="H56" s="124" t="str">
        <f>IFERROR(SMALL(G$2:G$100,ROWS(G$2:$G56)),"")</f>
        <v/>
      </c>
      <c r="I56" s="124" t="str">
        <f t="shared" si="2"/>
        <v/>
      </c>
      <c r="K56" t="str">
        <f t="shared" si="3"/>
        <v/>
      </c>
      <c r="L56" s="124" t="str">
        <f>IFERROR(SMALL(K$2:K$100,ROWS($G$2:K56)),"")</f>
        <v/>
      </c>
      <c r="M56" t="str">
        <f t="shared" si="4"/>
        <v/>
      </c>
    </row>
    <row r="57" spans="1:13" x14ac:dyDescent="0.25">
      <c r="A57" s="123">
        <f>ROWS(A$2:$B57)</f>
        <v>56</v>
      </c>
      <c r="E57" s="124" t="str">
        <f t="shared" si="0"/>
        <v>/</v>
      </c>
      <c r="F57" s="123">
        <f>ROWS($B$2:F57)</f>
        <v>56</v>
      </c>
      <c r="G57" s="124" t="str">
        <f t="shared" si="1"/>
        <v/>
      </c>
      <c r="H57" s="124" t="str">
        <f>IFERROR(SMALL(G$2:G$100,ROWS(G$2:$G57)),"")</f>
        <v/>
      </c>
      <c r="I57" s="124" t="str">
        <f t="shared" si="2"/>
        <v/>
      </c>
      <c r="K57" t="str">
        <f t="shared" si="3"/>
        <v/>
      </c>
      <c r="L57" s="124" t="str">
        <f>IFERROR(SMALL(K$2:K$100,ROWS($G$2:K57)),"")</f>
        <v/>
      </c>
      <c r="M57" t="str">
        <f t="shared" si="4"/>
        <v/>
      </c>
    </row>
    <row r="58" spans="1:13" x14ac:dyDescent="0.25">
      <c r="A58" s="123">
        <f>ROWS(A$2:$B58)</f>
        <v>57</v>
      </c>
      <c r="E58" s="124" t="str">
        <f t="shared" si="0"/>
        <v>/</v>
      </c>
      <c r="F58" s="123">
        <f>ROWS($B$2:F58)</f>
        <v>57</v>
      </c>
      <c r="G58" s="124" t="str">
        <f t="shared" si="1"/>
        <v/>
      </c>
      <c r="H58" s="124" t="str">
        <f>IFERROR(SMALL(G$2:G$100,ROWS(G$2:$G58)),"")</f>
        <v/>
      </c>
      <c r="I58" s="124" t="str">
        <f t="shared" si="2"/>
        <v/>
      </c>
      <c r="K58" t="str">
        <f t="shared" si="3"/>
        <v/>
      </c>
      <c r="L58" s="124" t="str">
        <f>IFERROR(SMALL(K$2:K$100,ROWS($G$2:K58)),"")</f>
        <v/>
      </c>
      <c r="M58" t="str">
        <f t="shared" si="4"/>
        <v/>
      </c>
    </row>
    <row r="59" spans="1:13" x14ac:dyDescent="0.25">
      <c r="A59" s="123">
        <f>ROWS(A$2:$B59)</f>
        <v>58</v>
      </c>
      <c r="E59" s="124" t="str">
        <f t="shared" si="0"/>
        <v>/</v>
      </c>
      <c r="F59" s="123">
        <f>ROWS($B$2:F59)</f>
        <v>58</v>
      </c>
      <c r="G59" s="124" t="str">
        <f t="shared" si="1"/>
        <v/>
      </c>
      <c r="H59" s="124" t="str">
        <f>IFERROR(SMALL(G$2:G$100,ROWS(G$2:$G59)),"")</f>
        <v/>
      </c>
      <c r="I59" s="124" t="str">
        <f t="shared" si="2"/>
        <v/>
      </c>
      <c r="K59" t="str">
        <f t="shared" si="3"/>
        <v/>
      </c>
      <c r="L59" s="124" t="str">
        <f>IFERROR(SMALL(K$2:K$100,ROWS($G$2:K59)),"")</f>
        <v/>
      </c>
      <c r="M59" t="str">
        <f t="shared" si="4"/>
        <v/>
      </c>
    </row>
    <row r="60" spans="1:13" x14ac:dyDescent="0.25">
      <c r="A60" s="123">
        <f>ROWS(A$2:$B60)</f>
        <v>59</v>
      </c>
      <c r="E60" s="124" t="str">
        <f t="shared" si="0"/>
        <v>/</v>
      </c>
      <c r="F60" s="123">
        <f>ROWS($B$2:F60)</f>
        <v>59</v>
      </c>
      <c r="G60" s="124" t="str">
        <f t="shared" si="1"/>
        <v/>
      </c>
      <c r="H60" s="124" t="str">
        <f>IFERROR(SMALL(G$2:G$100,ROWS(G$2:$G60)),"")</f>
        <v/>
      </c>
      <c r="I60" s="124" t="str">
        <f t="shared" si="2"/>
        <v/>
      </c>
      <c r="K60" t="str">
        <f t="shared" si="3"/>
        <v/>
      </c>
      <c r="L60" s="124" t="str">
        <f>IFERROR(SMALL(K$2:K$100,ROWS($G$2:K60)),"")</f>
        <v/>
      </c>
      <c r="M60" t="str">
        <f t="shared" si="4"/>
        <v/>
      </c>
    </row>
    <row r="61" spans="1:13" x14ac:dyDescent="0.25">
      <c r="A61" s="123">
        <f>ROWS(A$2:$B61)</f>
        <v>60</v>
      </c>
      <c r="E61" s="124" t="str">
        <f t="shared" si="0"/>
        <v>/</v>
      </c>
      <c r="F61" s="123">
        <f>ROWS($B$2:F61)</f>
        <v>60</v>
      </c>
      <c r="G61" s="124" t="str">
        <f t="shared" si="1"/>
        <v/>
      </c>
      <c r="H61" s="124" t="str">
        <f>IFERROR(SMALL(G$2:G$100,ROWS(G$2:$G61)),"")</f>
        <v/>
      </c>
      <c r="I61" s="124" t="str">
        <f t="shared" si="2"/>
        <v/>
      </c>
      <c r="K61" t="str">
        <f t="shared" si="3"/>
        <v/>
      </c>
      <c r="L61" s="124" t="str">
        <f>IFERROR(SMALL(K$2:K$100,ROWS($G$2:K61)),"")</f>
        <v/>
      </c>
      <c r="M61" t="str">
        <f t="shared" si="4"/>
        <v/>
      </c>
    </row>
    <row r="62" spans="1:13" x14ac:dyDescent="0.25">
      <c r="A62" s="123">
        <f>ROWS(A$2:$B62)</f>
        <v>61</v>
      </c>
      <c r="E62" s="124" t="str">
        <f t="shared" si="0"/>
        <v>/</v>
      </c>
      <c r="F62" s="123">
        <f>ROWS($B$2:F62)</f>
        <v>61</v>
      </c>
      <c r="G62" s="124" t="str">
        <f t="shared" si="1"/>
        <v/>
      </c>
      <c r="H62" s="124" t="str">
        <f>IFERROR(SMALL(G$2:G$100,ROWS(G$2:$G62)),"")</f>
        <v/>
      </c>
      <c r="I62" s="124" t="str">
        <f t="shared" si="2"/>
        <v/>
      </c>
      <c r="K62" t="str">
        <f t="shared" si="3"/>
        <v/>
      </c>
      <c r="L62" s="124" t="str">
        <f>IFERROR(SMALL(K$2:K$100,ROWS($G$2:K62)),"")</f>
        <v/>
      </c>
      <c r="M62" t="str">
        <f t="shared" si="4"/>
        <v/>
      </c>
    </row>
    <row r="63" spans="1:13" x14ac:dyDescent="0.25">
      <c r="A63" s="123">
        <f>ROWS(A$2:$B63)</f>
        <v>62</v>
      </c>
      <c r="B63"/>
      <c r="C63"/>
      <c r="D63"/>
      <c r="E63" s="124" t="str">
        <f t="shared" si="0"/>
        <v>/</v>
      </c>
      <c r="F63" s="123">
        <f>ROWS($B$2:F63)</f>
        <v>62</v>
      </c>
      <c r="G63" s="124" t="str">
        <f>IF(B63=B62,"",IF(LEN(B63)&lt;1,"",A63))</f>
        <v/>
      </c>
      <c r="H63" s="124" t="str">
        <f>IFERROR(SMALL(G$2:G$100,ROWS(G$2:$G63)),"")</f>
        <v/>
      </c>
      <c r="I63" s="124" t="str">
        <f t="shared" si="2"/>
        <v/>
      </c>
      <c r="K63" t="str">
        <f t="shared" si="3"/>
        <v/>
      </c>
      <c r="L63" s="124" t="str">
        <f>IFERROR(SMALL(K$2:K$100,ROWS($G$2:K63)),"")</f>
        <v/>
      </c>
      <c r="M63" t="str">
        <f t="shared" si="4"/>
        <v/>
      </c>
    </row>
    <row r="64" spans="1:13" x14ac:dyDescent="0.25">
      <c r="A64" s="123">
        <f>ROWS(A$2:$B64)</f>
        <v>63</v>
      </c>
      <c r="B64"/>
      <c r="C64"/>
      <c r="D64"/>
      <c r="E64" s="124" t="str">
        <f t="shared" si="0"/>
        <v>/</v>
      </c>
      <c r="F64" s="123">
        <f>ROWS($B$2:F64)</f>
        <v>63</v>
      </c>
      <c r="G64" s="124" t="str">
        <f t="shared" ref="G64:G100" si="5">IF(B64=B63,"",IF(LEN(B64)&lt;1,"",A64))</f>
        <v/>
      </c>
      <c r="H64" s="124" t="str">
        <f>IFERROR(SMALL(G$2:G$100,ROWS(G$2:$G64)),"")</f>
        <v/>
      </c>
      <c r="I64" s="124" t="str">
        <f t="shared" si="2"/>
        <v/>
      </c>
      <c r="K64" t="str">
        <f t="shared" si="3"/>
        <v/>
      </c>
      <c r="L64" s="124" t="str">
        <f>IFERROR(SMALL(K$2:K$100,ROWS($G$2:K64)),"")</f>
        <v/>
      </c>
      <c r="M64" t="str">
        <f t="shared" si="4"/>
        <v/>
      </c>
    </row>
    <row r="65" spans="1:13" x14ac:dyDescent="0.25">
      <c r="A65" s="123">
        <f>ROWS(A$2:$B65)</f>
        <v>64</v>
      </c>
      <c r="B65"/>
      <c r="C65"/>
      <c r="D65"/>
      <c r="E65" s="124" t="str">
        <f t="shared" si="0"/>
        <v>/</v>
      </c>
      <c r="F65" s="123">
        <f>ROWS($B$2:F65)</f>
        <v>64</v>
      </c>
      <c r="G65" s="124" t="str">
        <f t="shared" si="5"/>
        <v/>
      </c>
      <c r="H65" s="124" t="str">
        <f>IFERROR(SMALL(G$2:G$100,ROWS(G$2:$G65)),"")</f>
        <v/>
      </c>
      <c r="I65" s="124" t="str">
        <f t="shared" si="2"/>
        <v/>
      </c>
      <c r="K65" t="str">
        <f t="shared" si="3"/>
        <v/>
      </c>
      <c r="L65" s="124" t="str">
        <f>IFERROR(SMALL(K$2:K$100,ROWS($G$2:K65)),"")</f>
        <v/>
      </c>
      <c r="M65" t="str">
        <f t="shared" si="4"/>
        <v/>
      </c>
    </row>
    <row r="66" spans="1:13" x14ac:dyDescent="0.25">
      <c r="A66" s="123">
        <f>ROWS(A$2:$B66)</f>
        <v>65</v>
      </c>
      <c r="B66"/>
      <c r="C66"/>
      <c r="D66"/>
      <c r="E66" s="124" t="str">
        <f t="shared" si="0"/>
        <v>/</v>
      </c>
      <c r="F66" s="123">
        <f>ROWS($B$2:F66)</f>
        <v>65</v>
      </c>
      <c r="G66" s="124" t="str">
        <f t="shared" si="5"/>
        <v/>
      </c>
      <c r="H66" s="124" t="str">
        <f>IFERROR(SMALL(G$2:G$100,ROWS(G$2:$G66)),"")</f>
        <v/>
      </c>
      <c r="I66" s="124" t="str">
        <f t="shared" ref="I66:I100" si="6">IFERROR(VLOOKUP(H66,A:B,2,0),IF(H65&lt;&gt;"","&lt;Neu&gt;",""))</f>
        <v/>
      </c>
      <c r="K66" t="str">
        <f t="shared" si="3"/>
        <v/>
      </c>
      <c r="L66" s="124" t="str">
        <f>IFERROR(SMALL(K$2:K$100,ROWS($G$2:K66)),"")</f>
        <v/>
      </c>
      <c r="M66" t="str">
        <f t="shared" si="4"/>
        <v/>
      </c>
    </row>
    <row r="67" spans="1:13" x14ac:dyDescent="0.25">
      <c r="A67" s="123">
        <f>ROWS(A$2:$B67)</f>
        <v>66</v>
      </c>
      <c r="B67"/>
      <c r="C67"/>
      <c r="D67"/>
      <c r="E67" s="124" t="str">
        <f t="shared" ref="E67:E100" si="7">MID(TRIM(B67)&amp;"/"&amp;TRIM(C67),1,255)</f>
        <v>/</v>
      </c>
      <c r="F67" s="123">
        <f>ROWS($B$2:F67)</f>
        <v>66</v>
      </c>
      <c r="G67" s="124" t="str">
        <f t="shared" si="5"/>
        <v/>
      </c>
      <c r="H67" s="124" t="str">
        <f>IFERROR(SMALL(G$2:G$100,ROWS(G$2:$G67)),"")</f>
        <v/>
      </c>
      <c r="I67" s="124" t="str">
        <f t="shared" si="6"/>
        <v/>
      </c>
      <c r="K67" t="str">
        <f t="shared" ref="K67:K100" si="8">IF(AND($J$2=B67,$J$2&lt;&gt;0),A67,"")</f>
        <v/>
      </c>
      <c r="L67" s="124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23">
        <f>ROWS(A$2:$B68)</f>
        <v>67</v>
      </c>
      <c r="B68"/>
      <c r="C68"/>
      <c r="D68"/>
      <c r="E68" s="124" t="str">
        <f t="shared" si="7"/>
        <v>/</v>
      </c>
      <c r="F68" s="123">
        <f>ROWS($B$2:F68)</f>
        <v>67</v>
      </c>
      <c r="G68" s="124" t="str">
        <f t="shared" si="5"/>
        <v/>
      </c>
      <c r="H68" s="124" t="str">
        <f>IFERROR(SMALL(G$2:G$100,ROWS(G$2:$G68)),"")</f>
        <v/>
      </c>
      <c r="I68" s="124" t="str">
        <f t="shared" si="6"/>
        <v/>
      </c>
      <c r="K68" t="str">
        <f t="shared" si="8"/>
        <v/>
      </c>
      <c r="L68" s="124" t="str">
        <f>IFERROR(SMALL(K$2:K$100,ROWS($G$2:K68)),"")</f>
        <v/>
      </c>
      <c r="M68" t="str">
        <f t="shared" si="9"/>
        <v/>
      </c>
    </row>
    <row r="69" spans="1:13" x14ac:dyDescent="0.25">
      <c r="A69" s="123">
        <f>ROWS(A$2:$B69)</f>
        <v>68</v>
      </c>
      <c r="B69"/>
      <c r="C69"/>
      <c r="D69"/>
      <c r="E69" s="124" t="str">
        <f t="shared" si="7"/>
        <v>/</v>
      </c>
      <c r="F69" s="123">
        <f>ROWS($B$2:F69)</f>
        <v>68</v>
      </c>
      <c r="G69" s="124" t="str">
        <f t="shared" si="5"/>
        <v/>
      </c>
      <c r="H69" s="124" t="str">
        <f>IFERROR(SMALL(G$2:G$100,ROWS(G$2:$G69)),"")</f>
        <v/>
      </c>
      <c r="I69" s="124" t="str">
        <f t="shared" si="6"/>
        <v/>
      </c>
      <c r="K69" t="str">
        <f t="shared" si="8"/>
        <v/>
      </c>
      <c r="L69" s="124" t="str">
        <f>IFERROR(SMALL(K$2:K$100,ROWS($G$2:K69)),"")</f>
        <v/>
      </c>
      <c r="M69" t="str">
        <f t="shared" si="9"/>
        <v/>
      </c>
    </row>
    <row r="70" spans="1:13" x14ac:dyDescent="0.25">
      <c r="A70" s="123">
        <f>ROWS(A$2:$B70)</f>
        <v>69</v>
      </c>
      <c r="B70"/>
      <c r="C70"/>
      <c r="D70"/>
      <c r="E70" s="124" t="str">
        <f t="shared" si="7"/>
        <v>/</v>
      </c>
      <c r="F70" s="123">
        <f>ROWS($B$2:F70)</f>
        <v>69</v>
      </c>
      <c r="G70" s="124" t="str">
        <f t="shared" si="5"/>
        <v/>
      </c>
      <c r="H70" s="124" t="str">
        <f>IFERROR(SMALL(G$2:G$100,ROWS(G$2:$G70)),"")</f>
        <v/>
      </c>
      <c r="I70" s="124" t="str">
        <f t="shared" si="6"/>
        <v/>
      </c>
      <c r="K70" t="str">
        <f t="shared" si="8"/>
        <v/>
      </c>
      <c r="L70" s="124" t="str">
        <f>IFERROR(SMALL(K$2:K$100,ROWS($G$2:K70)),"")</f>
        <v/>
      </c>
      <c r="M70" t="str">
        <f t="shared" si="9"/>
        <v/>
      </c>
    </row>
    <row r="71" spans="1:13" x14ac:dyDescent="0.25">
      <c r="A71" s="123">
        <f>ROWS(A$2:$B71)</f>
        <v>70</v>
      </c>
      <c r="B71"/>
      <c r="C71"/>
      <c r="D71"/>
      <c r="E71" s="124" t="str">
        <f t="shared" si="7"/>
        <v>/</v>
      </c>
      <c r="F71" s="123">
        <f>ROWS($B$2:F71)</f>
        <v>70</v>
      </c>
      <c r="G71" s="124" t="str">
        <f t="shared" si="5"/>
        <v/>
      </c>
      <c r="H71" s="124" t="str">
        <f>IFERROR(SMALL(G$2:G$100,ROWS(G$2:$G71)),"")</f>
        <v/>
      </c>
      <c r="I71" s="124" t="str">
        <f t="shared" si="6"/>
        <v/>
      </c>
      <c r="K71" t="str">
        <f t="shared" si="8"/>
        <v/>
      </c>
      <c r="L71" s="124" t="str">
        <f>IFERROR(SMALL(K$2:K$100,ROWS($G$2:K71)),"")</f>
        <v/>
      </c>
      <c r="M71" t="str">
        <f t="shared" si="9"/>
        <v/>
      </c>
    </row>
    <row r="72" spans="1:13" x14ac:dyDescent="0.25">
      <c r="A72" s="123">
        <f>ROWS(A$2:$B72)</f>
        <v>71</v>
      </c>
      <c r="B72"/>
      <c r="C72"/>
      <c r="D72"/>
      <c r="E72" s="124" t="str">
        <f t="shared" si="7"/>
        <v>/</v>
      </c>
      <c r="F72" s="123">
        <f>ROWS($B$2:F72)</f>
        <v>71</v>
      </c>
      <c r="G72" s="124" t="str">
        <f t="shared" si="5"/>
        <v/>
      </c>
      <c r="H72" s="124" t="str">
        <f>IFERROR(SMALL(G$2:G$100,ROWS(G$2:$G72)),"")</f>
        <v/>
      </c>
      <c r="I72" s="124" t="str">
        <f t="shared" si="6"/>
        <v/>
      </c>
      <c r="K72" t="str">
        <f t="shared" si="8"/>
        <v/>
      </c>
      <c r="L72" s="124" t="str">
        <f>IFERROR(SMALL(K$2:K$100,ROWS($G$2:K72)),"")</f>
        <v/>
      </c>
      <c r="M72" t="str">
        <f t="shared" si="9"/>
        <v/>
      </c>
    </row>
    <row r="73" spans="1:13" x14ac:dyDescent="0.25">
      <c r="A73" s="123">
        <f>ROWS(A$2:$B73)</f>
        <v>72</v>
      </c>
      <c r="B73"/>
      <c r="C73"/>
      <c r="D73"/>
      <c r="E73" s="124" t="str">
        <f t="shared" si="7"/>
        <v>/</v>
      </c>
      <c r="F73" s="123">
        <f>ROWS($B$2:F73)</f>
        <v>72</v>
      </c>
      <c r="G73" s="124" t="str">
        <f t="shared" si="5"/>
        <v/>
      </c>
      <c r="H73" s="124" t="str">
        <f>IFERROR(SMALL(G$2:G$100,ROWS(G$2:$G73)),"")</f>
        <v/>
      </c>
      <c r="I73" s="124" t="str">
        <f t="shared" si="6"/>
        <v/>
      </c>
      <c r="K73" t="str">
        <f t="shared" si="8"/>
        <v/>
      </c>
      <c r="L73" s="124" t="str">
        <f>IFERROR(SMALL(K$2:K$100,ROWS($G$2:K73)),"")</f>
        <v/>
      </c>
      <c r="M73" t="str">
        <f t="shared" si="9"/>
        <v/>
      </c>
    </row>
    <row r="74" spans="1:13" x14ac:dyDescent="0.25">
      <c r="A74" s="123">
        <f>ROWS(A$2:$B74)</f>
        <v>73</v>
      </c>
      <c r="B74"/>
      <c r="C74"/>
      <c r="D74"/>
      <c r="E74" s="124" t="str">
        <f t="shared" si="7"/>
        <v>/</v>
      </c>
      <c r="F74" s="123">
        <f>ROWS($B$2:F74)</f>
        <v>73</v>
      </c>
      <c r="G74" s="124" t="str">
        <f t="shared" si="5"/>
        <v/>
      </c>
      <c r="H74" s="124" t="str">
        <f>IFERROR(SMALL(G$2:G$100,ROWS(G$2:$G74)),"")</f>
        <v/>
      </c>
      <c r="I74" s="124" t="str">
        <f t="shared" si="6"/>
        <v/>
      </c>
      <c r="K74" t="str">
        <f t="shared" si="8"/>
        <v/>
      </c>
      <c r="L74" s="124" t="str">
        <f>IFERROR(SMALL(K$2:K$100,ROWS($G$2:K74)),"")</f>
        <v/>
      </c>
      <c r="M74" t="str">
        <f t="shared" si="9"/>
        <v/>
      </c>
    </row>
    <row r="75" spans="1:13" x14ac:dyDescent="0.25">
      <c r="A75" s="123">
        <f>ROWS(A$2:$B75)</f>
        <v>74</v>
      </c>
      <c r="B75"/>
      <c r="C75"/>
      <c r="D75"/>
      <c r="E75" s="124" t="str">
        <f t="shared" si="7"/>
        <v>/</v>
      </c>
      <c r="F75" s="123">
        <f>ROWS($B$2:F75)</f>
        <v>74</v>
      </c>
      <c r="G75" s="124" t="str">
        <f t="shared" si="5"/>
        <v/>
      </c>
      <c r="H75" s="124" t="str">
        <f>IFERROR(SMALL(G$2:G$100,ROWS(G$2:$G75)),"")</f>
        <v/>
      </c>
      <c r="I75" s="124" t="str">
        <f t="shared" si="6"/>
        <v/>
      </c>
      <c r="K75" t="str">
        <f t="shared" si="8"/>
        <v/>
      </c>
      <c r="L75" s="124" t="str">
        <f>IFERROR(SMALL(K$2:K$100,ROWS($G$2:K75)),"")</f>
        <v/>
      </c>
      <c r="M75" t="str">
        <f t="shared" si="9"/>
        <v/>
      </c>
    </row>
    <row r="76" spans="1:13" x14ac:dyDescent="0.25">
      <c r="A76" s="123">
        <f>ROWS(A$2:$B76)</f>
        <v>75</v>
      </c>
      <c r="B76"/>
      <c r="C76"/>
      <c r="D76"/>
      <c r="E76" s="124" t="str">
        <f t="shared" si="7"/>
        <v>/</v>
      </c>
      <c r="F76" s="123">
        <f>ROWS($B$2:F76)</f>
        <v>75</v>
      </c>
      <c r="G76" s="124" t="str">
        <f t="shared" si="5"/>
        <v/>
      </c>
      <c r="H76" s="124" t="str">
        <f>IFERROR(SMALL(G$2:G$100,ROWS(G$2:$G76)),"")</f>
        <v/>
      </c>
      <c r="I76" s="124" t="str">
        <f t="shared" si="6"/>
        <v/>
      </c>
      <c r="K76" t="str">
        <f t="shared" si="8"/>
        <v/>
      </c>
      <c r="L76" s="124" t="str">
        <f>IFERROR(SMALL(K$2:K$100,ROWS($G$2:K76)),"")</f>
        <v/>
      </c>
      <c r="M76" t="str">
        <f t="shared" si="9"/>
        <v/>
      </c>
    </row>
    <row r="77" spans="1:13" x14ac:dyDescent="0.25">
      <c r="A77" s="123">
        <f>ROWS(A$2:$B77)</f>
        <v>76</v>
      </c>
      <c r="B77"/>
      <c r="C77"/>
      <c r="D77"/>
      <c r="E77" s="124" t="str">
        <f t="shared" si="7"/>
        <v>/</v>
      </c>
      <c r="F77" s="123">
        <f>ROWS($B$2:F77)</f>
        <v>76</v>
      </c>
      <c r="G77" s="124" t="str">
        <f t="shared" si="5"/>
        <v/>
      </c>
      <c r="H77" s="124" t="str">
        <f>IFERROR(SMALL(G$2:G$100,ROWS(G$2:$G77)),"")</f>
        <v/>
      </c>
      <c r="I77" s="124" t="str">
        <f t="shared" si="6"/>
        <v/>
      </c>
      <c r="K77" t="str">
        <f t="shared" si="8"/>
        <v/>
      </c>
      <c r="L77" s="124" t="str">
        <f>IFERROR(SMALL(K$2:K$100,ROWS($G$2:K77)),"")</f>
        <v/>
      </c>
      <c r="M77" t="str">
        <f t="shared" si="9"/>
        <v/>
      </c>
    </row>
    <row r="78" spans="1:13" x14ac:dyDescent="0.25">
      <c r="A78" s="123">
        <f>ROWS(A$2:$B78)</f>
        <v>77</v>
      </c>
      <c r="B78"/>
      <c r="C78"/>
      <c r="D78"/>
      <c r="E78" s="124" t="str">
        <f t="shared" si="7"/>
        <v>/</v>
      </c>
      <c r="F78" s="123">
        <f>ROWS($B$2:F78)</f>
        <v>77</v>
      </c>
      <c r="G78" s="124" t="str">
        <f t="shared" si="5"/>
        <v/>
      </c>
      <c r="H78" s="124" t="str">
        <f>IFERROR(SMALL(G$2:G$100,ROWS(G$2:$G78)),"")</f>
        <v/>
      </c>
      <c r="I78" s="124" t="str">
        <f t="shared" si="6"/>
        <v/>
      </c>
      <c r="K78" t="str">
        <f t="shared" si="8"/>
        <v/>
      </c>
      <c r="L78" s="124" t="str">
        <f>IFERROR(SMALL(K$2:K$100,ROWS($G$2:K78)),"")</f>
        <v/>
      </c>
      <c r="M78" t="str">
        <f t="shared" si="9"/>
        <v/>
      </c>
    </row>
    <row r="79" spans="1:13" x14ac:dyDescent="0.25">
      <c r="A79" s="123">
        <f>ROWS(A$2:$B79)</f>
        <v>78</v>
      </c>
      <c r="B79"/>
      <c r="C79"/>
      <c r="D79"/>
      <c r="E79" s="124" t="str">
        <f t="shared" si="7"/>
        <v>/</v>
      </c>
      <c r="F79" s="123">
        <f>ROWS($B$2:F79)</f>
        <v>78</v>
      </c>
      <c r="G79" s="124" t="str">
        <f t="shared" si="5"/>
        <v/>
      </c>
      <c r="H79" s="124" t="str">
        <f>IFERROR(SMALL(G$2:G$100,ROWS(G$2:$G79)),"")</f>
        <v/>
      </c>
      <c r="I79" s="124" t="str">
        <f t="shared" si="6"/>
        <v/>
      </c>
      <c r="K79" t="str">
        <f t="shared" si="8"/>
        <v/>
      </c>
      <c r="L79" s="124" t="str">
        <f>IFERROR(SMALL(K$2:K$100,ROWS($G$2:K79)),"")</f>
        <v/>
      </c>
      <c r="M79" t="str">
        <f t="shared" si="9"/>
        <v/>
      </c>
    </row>
    <row r="80" spans="1:13" x14ac:dyDescent="0.25">
      <c r="A80" s="123">
        <f>ROWS(A$2:$B80)</f>
        <v>79</v>
      </c>
      <c r="B80"/>
      <c r="C80"/>
      <c r="D80"/>
      <c r="E80" s="124" t="str">
        <f t="shared" si="7"/>
        <v>/</v>
      </c>
      <c r="F80" s="123">
        <f>ROWS($B$2:F80)</f>
        <v>79</v>
      </c>
      <c r="G80" s="124" t="str">
        <f t="shared" si="5"/>
        <v/>
      </c>
      <c r="H80" s="124" t="str">
        <f>IFERROR(SMALL(G$2:G$100,ROWS(G$2:$G80)),"")</f>
        <v/>
      </c>
      <c r="I80" s="124" t="str">
        <f t="shared" si="6"/>
        <v/>
      </c>
      <c r="K80" t="str">
        <f t="shared" si="8"/>
        <v/>
      </c>
      <c r="L80" s="124" t="str">
        <f>IFERROR(SMALL(K$2:K$100,ROWS($G$2:K80)),"")</f>
        <v/>
      </c>
      <c r="M80" t="str">
        <f t="shared" si="9"/>
        <v/>
      </c>
    </row>
    <row r="81" spans="1:13" x14ac:dyDescent="0.25">
      <c r="A81" s="123">
        <f>ROWS(A$2:$B81)</f>
        <v>80</v>
      </c>
      <c r="B81"/>
      <c r="C81"/>
      <c r="D81"/>
      <c r="E81" s="124" t="str">
        <f t="shared" si="7"/>
        <v>/</v>
      </c>
      <c r="F81" s="123">
        <f>ROWS($B$2:F81)</f>
        <v>80</v>
      </c>
      <c r="G81" s="124" t="str">
        <f t="shared" si="5"/>
        <v/>
      </c>
      <c r="H81" s="124" t="str">
        <f>IFERROR(SMALL(G$2:G$100,ROWS(G$2:$G81)),"")</f>
        <v/>
      </c>
      <c r="I81" s="124" t="str">
        <f t="shared" si="6"/>
        <v/>
      </c>
      <c r="K81" t="str">
        <f t="shared" si="8"/>
        <v/>
      </c>
      <c r="L81" s="124" t="str">
        <f>IFERROR(SMALL(K$2:K$100,ROWS($G$2:K81)),"")</f>
        <v/>
      </c>
      <c r="M81" t="str">
        <f t="shared" si="9"/>
        <v/>
      </c>
    </row>
    <row r="82" spans="1:13" x14ac:dyDescent="0.25">
      <c r="A82" s="123">
        <f>ROWS(A$2:$B82)</f>
        <v>81</v>
      </c>
      <c r="B82"/>
      <c r="C82"/>
      <c r="D82"/>
      <c r="E82" s="124" t="str">
        <f t="shared" si="7"/>
        <v>/</v>
      </c>
      <c r="F82" s="123">
        <f>ROWS($B$2:F82)</f>
        <v>81</v>
      </c>
      <c r="G82" s="124" t="str">
        <f t="shared" si="5"/>
        <v/>
      </c>
      <c r="H82" s="124" t="str">
        <f>IFERROR(SMALL(G$2:G$100,ROWS(G$2:$G82)),"")</f>
        <v/>
      </c>
      <c r="I82" s="124" t="str">
        <f t="shared" si="6"/>
        <v/>
      </c>
      <c r="K82" t="str">
        <f t="shared" si="8"/>
        <v/>
      </c>
      <c r="L82" s="124" t="str">
        <f>IFERROR(SMALL(K$2:K$100,ROWS($G$2:K82)),"")</f>
        <v/>
      </c>
      <c r="M82" t="str">
        <f t="shared" si="9"/>
        <v/>
      </c>
    </row>
    <row r="83" spans="1:13" x14ac:dyDescent="0.25">
      <c r="A83" s="123">
        <f>ROWS(A$2:$B83)</f>
        <v>82</v>
      </c>
      <c r="B83"/>
      <c r="C83"/>
      <c r="D83"/>
      <c r="E83" s="124" t="str">
        <f t="shared" si="7"/>
        <v>/</v>
      </c>
      <c r="F83" s="123">
        <f>ROWS($B$2:F83)</f>
        <v>82</v>
      </c>
      <c r="G83" s="124" t="str">
        <f t="shared" si="5"/>
        <v/>
      </c>
      <c r="H83" s="124" t="str">
        <f>IFERROR(SMALL(G$2:G$100,ROWS(G$2:$G83)),"")</f>
        <v/>
      </c>
      <c r="I83" s="124" t="str">
        <f t="shared" si="6"/>
        <v/>
      </c>
      <c r="K83" t="str">
        <f t="shared" si="8"/>
        <v/>
      </c>
      <c r="L83" s="124" t="str">
        <f>IFERROR(SMALL(K$2:K$100,ROWS($G$2:K83)),"")</f>
        <v/>
      </c>
      <c r="M83" t="str">
        <f t="shared" si="9"/>
        <v/>
      </c>
    </row>
    <row r="84" spans="1:13" x14ac:dyDescent="0.25">
      <c r="A84" s="123">
        <f>ROWS(A$2:$B84)</f>
        <v>83</v>
      </c>
      <c r="B84"/>
      <c r="C84"/>
      <c r="D84"/>
      <c r="E84" s="124" t="str">
        <f t="shared" si="7"/>
        <v>/</v>
      </c>
      <c r="F84" s="123">
        <f>ROWS($B$2:F84)</f>
        <v>83</v>
      </c>
      <c r="G84" s="124" t="str">
        <f t="shared" si="5"/>
        <v/>
      </c>
      <c r="H84" s="124" t="str">
        <f>IFERROR(SMALL(G$2:G$100,ROWS(G$2:$G84)),"")</f>
        <v/>
      </c>
      <c r="I84" s="124" t="str">
        <f t="shared" si="6"/>
        <v/>
      </c>
      <c r="K84" t="str">
        <f t="shared" si="8"/>
        <v/>
      </c>
      <c r="L84" s="124" t="str">
        <f>IFERROR(SMALL(K$2:K$100,ROWS($G$2:K84)),"")</f>
        <v/>
      </c>
      <c r="M84" t="str">
        <f t="shared" si="9"/>
        <v/>
      </c>
    </row>
    <row r="85" spans="1:13" x14ac:dyDescent="0.25">
      <c r="A85" s="123">
        <f>ROWS(A$2:$B85)</f>
        <v>84</v>
      </c>
      <c r="B85"/>
      <c r="C85"/>
      <c r="D85"/>
      <c r="E85" s="124" t="str">
        <f t="shared" si="7"/>
        <v>/</v>
      </c>
      <c r="F85" s="123">
        <f>ROWS($B$2:F85)</f>
        <v>84</v>
      </c>
      <c r="G85" s="124" t="str">
        <f t="shared" si="5"/>
        <v/>
      </c>
      <c r="H85" s="124" t="str">
        <f>IFERROR(SMALL(G$2:G$100,ROWS(G$2:$G85)),"")</f>
        <v/>
      </c>
      <c r="I85" s="124" t="str">
        <f t="shared" si="6"/>
        <v/>
      </c>
      <c r="K85" t="str">
        <f t="shared" si="8"/>
        <v/>
      </c>
      <c r="L85" s="124" t="str">
        <f>IFERROR(SMALL(K$2:K$100,ROWS($G$2:K85)),"")</f>
        <v/>
      </c>
      <c r="M85" t="str">
        <f t="shared" si="9"/>
        <v/>
      </c>
    </row>
    <row r="86" spans="1:13" x14ac:dyDescent="0.25">
      <c r="A86" s="123">
        <f>ROWS(A$2:$B86)</f>
        <v>85</v>
      </c>
      <c r="B86"/>
      <c r="C86"/>
      <c r="D86"/>
      <c r="E86" s="124" t="str">
        <f t="shared" si="7"/>
        <v>/</v>
      </c>
      <c r="F86" s="123">
        <f>ROWS($B$2:F86)</f>
        <v>85</v>
      </c>
      <c r="G86" s="124" t="str">
        <f t="shared" si="5"/>
        <v/>
      </c>
      <c r="H86" s="124" t="str">
        <f>IFERROR(SMALL(G$2:G$100,ROWS(G$2:$G86)),"")</f>
        <v/>
      </c>
      <c r="I86" s="124" t="str">
        <f t="shared" si="6"/>
        <v/>
      </c>
      <c r="K86" t="str">
        <f t="shared" si="8"/>
        <v/>
      </c>
      <c r="L86" s="124" t="str">
        <f>IFERROR(SMALL(K$2:K$100,ROWS($G$2:K86)),"")</f>
        <v/>
      </c>
      <c r="M86" t="str">
        <f t="shared" si="9"/>
        <v/>
      </c>
    </row>
    <row r="87" spans="1:13" x14ac:dyDescent="0.25">
      <c r="A87" s="123">
        <f>ROWS(A$2:$B87)</f>
        <v>86</v>
      </c>
      <c r="B87"/>
      <c r="C87"/>
      <c r="D87"/>
      <c r="E87" s="124" t="str">
        <f t="shared" si="7"/>
        <v>/</v>
      </c>
      <c r="F87" s="123">
        <f>ROWS($B$2:F87)</f>
        <v>86</v>
      </c>
      <c r="G87" s="124" t="str">
        <f t="shared" si="5"/>
        <v/>
      </c>
      <c r="H87" s="124" t="str">
        <f>IFERROR(SMALL(G$2:G$100,ROWS(G$2:$G87)),"")</f>
        <v/>
      </c>
      <c r="I87" s="124" t="str">
        <f t="shared" si="6"/>
        <v/>
      </c>
      <c r="K87" t="str">
        <f t="shared" si="8"/>
        <v/>
      </c>
      <c r="L87" s="124" t="str">
        <f>IFERROR(SMALL(K$2:K$100,ROWS($G$2:K87)),"")</f>
        <v/>
      </c>
      <c r="M87" t="str">
        <f t="shared" si="9"/>
        <v/>
      </c>
    </row>
    <row r="88" spans="1:13" x14ac:dyDescent="0.25">
      <c r="A88" s="123">
        <f>ROWS(A$2:$B88)</f>
        <v>87</v>
      </c>
      <c r="B88"/>
      <c r="C88"/>
      <c r="D88"/>
      <c r="E88" s="124" t="str">
        <f t="shared" si="7"/>
        <v>/</v>
      </c>
      <c r="F88" s="123">
        <f>ROWS($B$2:F88)</f>
        <v>87</v>
      </c>
      <c r="G88" s="124" t="str">
        <f t="shared" si="5"/>
        <v/>
      </c>
      <c r="H88" s="124" t="str">
        <f>IFERROR(SMALL(G$2:G$100,ROWS(G$2:$G88)),"")</f>
        <v/>
      </c>
      <c r="I88" s="124" t="str">
        <f t="shared" si="6"/>
        <v/>
      </c>
      <c r="K88" t="str">
        <f t="shared" si="8"/>
        <v/>
      </c>
      <c r="L88" s="124" t="str">
        <f>IFERROR(SMALL(K$2:K$100,ROWS($G$2:K88)),"")</f>
        <v/>
      </c>
      <c r="M88" t="str">
        <f t="shared" si="9"/>
        <v/>
      </c>
    </row>
    <row r="89" spans="1:13" x14ac:dyDescent="0.25">
      <c r="A89" s="123">
        <f>ROWS(A$2:$B89)</f>
        <v>88</v>
      </c>
      <c r="B89"/>
      <c r="C89"/>
      <c r="D89"/>
      <c r="E89" s="124" t="str">
        <f t="shared" si="7"/>
        <v>/</v>
      </c>
      <c r="F89" s="123">
        <f>ROWS($B$2:F89)</f>
        <v>88</v>
      </c>
      <c r="G89" s="124" t="str">
        <f t="shared" si="5"/>
        <v/>
      </c>
      <c r="H89" s="124" t="str">
        <f>IFERROR(SMALL(G$2:G$100,ROWS(G$2:$G89)),"")</f>
        <v/>
      </c>
      <c r="I89" s="124" t="str">
        <f t="shared" si="6"/>
        <v/>
      </c>
      <c r="K89" t="str">
        <f t="shared" si="8"/>
        <v/>
      </c>
      <c r="L89" s="124" t="str">
        <f>IFERROR(SMALL(K$2:K$100,ROWS($G$2:K89)),"")</f>
        <v/>
      </c>
      <c r="M89" t="str">
        <f t="shared" si="9"/>
        <v/>
      </c>
    </row>
    <row r="90" spans="1:13" x14ac:dyDescent="0.25">
      <c r="A90" s="123">
        <f>ROWS(A$2:$B90)</f>
        <v>89</v>
      </c>
      <c r="B90"/>
      <c r="C90"/>
      <c r="D90"/>
      <c r="E90" s="124" t="str">
        <f t="shared" si="7"/>
        <v>/</v>
      </c>
      <c r="F90" s="123">
        <f>ROWS($B$2:F90)</f>
        <v>89</v>
      </c>
      <c r="G90" s="124" t="str">
        <f t="shared" si="5"/>
        <v/>
      </c>
      <c r="H90" s="124" t="str">
        <f>IFERROR(SMALL(G$2:G$100,ROWS(G$2:$G90)),"")</f>
        <v/>
      </c>
      <c r="I90" s="124" t="str">
        <f t="shared" si="6"/>
        <v/>
      </c>
      <c r="K90" t="str">
        <f t="shared" si="8"/>
        <v/>
      </c>
      <c r="L90" s="124" t="str">
        <f>IFERROR(SMALL(K$2:K$100,ROWS($G$2:K90)),"")</f>
        <v/>
      </c>
      <c r="M90" t="str">
        <f t="shared" si="9"/>
        <v/>
      </c>
    </row>
    <row r="91" spans="1:13" x14ac:dyDescent="0.25">
      <c r="A91" s="123">
        <f>ROWS(A$2:$B91)</f>
        <v>90</v>
      </c>
      <c r="B91"/>
      <c r="C91"/>
      <c r="D91"/>
      <c r="E91" s="124" t="str">
        <f t="shared" si="7"/>
        <v>/</v>
      </c>
      <c r="F91" s="123">
        <f>ROWS($B$2:F91)</f>
        <v>90</v>
      </c>
      <c r="G91" s="124" t="str">
        <f t="shared" si="5"/>
        <v/>
      </c>
      <c r="H91" s="124" t="str">
        <f>IFERROR(SMALL(G$2:G$100,ROWS(G$2:$G91)),"")</f>
        <v/>
      </c>
      <c r="I91" s="124" t="str">
        <f t="shared" si="6"/>
        <v/>
      </c>
      <c r="K91" t="str">
        <f t="shared" si="8"/>
        <v/>
      </c>
      <c r="L91" s="124" t="str">
        <f>IFERROR(SMALL(K$2:K$100,ROWS($G$2:K91)),"")</f>
        <v/>
      </c>
      <c r="M91" t="str">
        <f t="shared" si="9"/>
        <v/>
      </c>
    </row>
    <row r="92" spans="1:13" x14ac:dyDescent="0.25">
      <c r="A92" s="123">
        <f>ROWS(A$2:$B92)</f>
        <v>91</v>
      </c>
      <c r="B92"/>
      <c r="C92"/>
      <c r="D92"/>
      <c r="E92" s="124" t="str">
        <f t="shared" si="7"/>
        <v>/</v>
      </c>
      <c r="F92" s="123">
        <f>ROWS($B$2:F92)</f>
        <v>91</v>
      </c>
      <c r="G92" s="124" t="str">
        <f t="shared" si="5"/>
        <v/>
      </c>
      <c r="H92" s="124" t="str">
        <f>IFERROR(SMALL(G$2:G$100,ROWS(G$2:$G92)),"")</f>
        <v/>
      </c>
      <c r="I92" s="124" t="str">
        <f t="shared" si="6"/>
        <v/>
      </c>
      <c r="K92" t="str">
        <f t="shared" si="8"/>
        <v/>
      </c>
      <c r="L92" s="124" t="str">
        <f>IFERROR(SMALL(K$2:K$100,ROWS($G$2:K92)),"")</f>
        <v/>
      </c>
      <c r="M92" t="str">
        <f t="shared" si="9"/>
        <v/>
      </c>
    </row>
    <row r="93" spans="1:13" x14ac:dyDescent="0.25">
      <c r="A93" s="123">
        <f>ROWS(A$2:$B93)</f>
        <v>92</v>
      </c>
      <c r="B93"/>
      <c r="C93"/>
      <c r="D93"/>
      <c r="E93" s="124" t="str">
        <f t="shared" si="7"/>
        <v>/</v>
      </c>
      <c r="F93" s="123">
        <f>ROWS($B$2:F93)</f>
        <v>92</v>
      </c>
      <c r="G93" s="124" t="str">
        <f t="shared" si="5"/>
        <v/>
      </c>
      <c r="H93" s="124" t="str">
        <f>IFERROR(SMALL(G$2:G$100,ROWS(G$2:$G93)),"")</f>
        <v/>
      </c>
      <c r="I93" s="124" t="str">
        <f t="shared" si="6"/>
        <v/>
      </c>
      <c r="K93" t="str">
        <f t="shared" si="8"/>
        <v/>
      </c>
      <c r="L93" s="124" t="str">
        <f>IFERROR(SMALL(K$2:K$100,ROWS($G$2:K93)),"")</f>
        <v/>
      </c>
      <c r="M93" t="str">
        <f t="shared" si="9"/>
        <v/>
      </c>
    </row>
    <row r="94" spans="1:13" x14ac:dyDescent="0.25">
      <c r="A94" s="123">
        <f>ROWS(A$2:$B94)</f>
        <v>93</v>
      </c>
      <c r="B94"/>
      <c r="C94"/>
      <c r="D94"/>
      <c r="E94" s="124" t="str">
        <f t="shared" si="7"/>
        <v>/</v>
      </c>
      <c r="F94" s="123">
        <f>ROWS($B$2:F94)</f>
        <v>93</v>
      </c>
      <c r="G94" s="124" t="str">
        <f t="shared" si="5"/>
        <v/>
      </c>
      <c r="H94" s="124" t="str">
        <f>IFERROR(SMALL(G$2:G$100,ROWS(G$2:$G94)),"")</f>
        <v/>
      </c>
      <c r="I94" s="124" t="str">
        <f t="shared" si="6"/>
        <v/>
      </c>
      <c r="K94" t="str">
        <f t="shared" si="8"/>
        <v/>
      </c>
      <c r="L94" s="124" t="str">
        <f>IFERROR(SMALL(K$2:K$100,ROWS($G$2:K94)),"")</f>
        <v/>
      </c>
      <c r="M94" t="str">
        <f t="shared" si="9"/>
        <v/>
      </c>
    </row>
    <row r="95" spans="1:13" x14ac:dyDescent="0.25">
      <c r="A95" s="123">
        <f>ROWS(A$2:$B95)</f>
        <v>94</v>
      </c>
      <c r="B95"/>
      <c r="C95"/>
      <c r="D95"/>
      <c r="E95" s="124" t="str">
        <f t="shared" si="7"/>
        <v>/</v>
      </c>
      <c r="F95" s="123">
        <f>ROWS($B$2:F95)</f>
        <v>94</v>
      </c>
      <c r="G95" s="124" t="str">
        <f t="shared" si="5"/>
        <v/>
      </c>
      <c r="H95" s="124" t="str">
        <f>IFERROR(SMALL(G$2:G$100,ROWS(G$2:$G95)),"")</f>
        <v/>
      </c>
      <c r="I95" s="124" t="str">
        <f t="shared" si="6"/>
        <v/>
      </c>
      <c r="K95" t="str">
        <f t="shared" si="8"/>
        <v/>
      </c>
      <c r="L95" s="124" t="str">
        <f>IFERROR(SMALL(K$2:K$100,ROWS($G$2:K95)),"")</f>
        <v/>
      </c>
      <c r="M95" t="str">
        <f t="shared" si="9"/>
        <v/>
      </c>
    </row>
    <row r="96" spans="1:13" x14ac:dyDescent="0.25">
      <c r="A96" s="123">
        <f>ROWS(A$2:$B96)</f>
        <v>95</v>
      </c>
      <c r="B96"/>
      <c r="C96"/>
      <c r="D96"/>
      <c r="E96" s="124" t="str">
        <f t="shared" si="7"/>
        <v>/</v>
      </c>
      <c r="F96" s="123">
        <f>ROWS($B$2:F96)</f>
        <v>95</v>
      </c>
      <c r="G96" s="124" t="str">
        <f t="shared" si="5"/>
        <v/>
      </c>
      <c r="H96" s="124" t="str">
        <f>IFERROR(SMALL(G$2:G$100,ROWS(G$2:$G96)),"")</f>
        <v/>
      </c>
      <c r="I96" s="124" t="str">
        <f t="shared" si="6"/>
        <v/>
      </c>
      <c r="K96" t="str">
        <f t="shared" si="8"/>
        <v/>
      </c>
      <c r="L96" s="124" t="str">
        <f>IFERROR(SMALL(K$2:K$100,ROWS($G$2:K96)),"")</f>
        <v/>
      </c>
      <c r="M96" t="str">
        <f t="shared" si="9"/>
        <v/>
      </c>
    </row>
    <row r="97" spans="1:13" x14ac:dyDescent="0.25">
      <c r="A97" s="123">
        <f>ROWS(A$2:$B97)</f>
        <v>96</v>
      </c>
      <c r="B97"/>
      <c r="C97"/>
      <c r="D97"/>
      <c r="E97" s="124" t="str">
        <f t="shared" si="7"/>
        <v>/</v>
      </c>
      <c r="F97" s="123">
        <f>ROWS($B$2:F97)</f>
        <v>96</v>
      </c>
      <c r="G97" s="124" t="str">
        <f t="shared" si="5"/>
        <v/>
      </c>
      <c r="H97" s="124" t="str">
        <f>IFERROR(SMALL(G$2:G$100,ROWS(G$2:$G97)),"")</f>
        <v/>
      </c>
      <c r="I97" s="124" t="str">
        <f t="shared" si="6"/>
        <v/>
      </c>
      <c r="K97" t="str">
        <f t="shared" si="8"/>
        <v/>
      </c>
      <c r="L97" s="124" t="str">
        <f>IFERROR(SMALL(K$2:K$100,ROWS($G$2:K97)),"")</f>
        <v/>
      </c>
      <c r="M97" t="str">
        <f t="shared" si="9"/>
        <v/>
      </c>
    </row>
    <row r="98" spans="1:13" x14ac:dyDescent="0.25">
      <c r="A98" s="123">
        <f>ROWS(A$2:$B98)</f>
        <v>97</v>
      </c>
      <c r="B98"/>
      <c r="C98"/>
      <c r="D98"/>
      <c r="E98" s="124" t="str">
        <f t="shared" si="7"/>
        <v>/</v>
      </c>
      <c r="F98" s="123">
        <f>ROWS($B$2:F98)</f>
        <v>97</v>
      </c>
      <c r="G98" s="124" t="str">
        <f t="shared" si="5"/>
        <v/>
      </c>
      <c r="H98" s="124" t="str">
        <f>IFERROR(SMALL(G$2:G$100,ROWS(G$2:$G98)),"")</f>
        <v/>
      </c>
      <c r="I98" s="124" t="str">
        <f t="shared" si="6"/>
        <v/>
      </c>
      <c r="K98" t="str">
        <f t="shared" si="8"/>
        <v/>
      </c>
      <c r="L98" s="124" t="str">
        <f>IFERROR(SMALL(K$2:K$100,ROWS($G$2:K98)),"")</f>
        <v/>
      </c>
      <c r="M98" t="str">
        <f t="shared" si="9"/>
        <v/>
      </c>
    </row>
    <row r="99" spans="1:13" x14ac:dyDescent="0.25">
      <c r="A99" s="123">
        <f>ROWS(A$2:$B99)</f>
        <v>98</v>
      </c>
      <c r="B99"/>
      <c r="C99"/>
      <c r="D99"/>
      <c r="E99" s="124" t="str">
        <f t="shared" si="7"/>
        <v>/</v>
      </c>
      <c r="F99" s="123">
        <f>ROWS($B$2:F99)</f>
        <v>98</v>
      </c>
      <c r="G99" s="124" t="str">
        <f t="shared" si="5"/>
        <v/>
      </c>
      <c r="H99" s="124" t="str">
        <f>IFERROR(SMALL(G$2:G$100,ROWS(G$2:$G99)),"")</f>
        <v/>
      </c>
      <c r="I99" s="124" t="str">
        <f t="shared" si="6"/>
        <v/>
      </c>
      <c r="K99" t="str">
        <f t="shared" si="8"/>
        <v/>
      </c>
      <c r="L99" s="124" t="str">
        <f>IFERROR(SMALL(K$2:K$100,ROWS($G$2:K99)),"")</f>
        <v/>
      </c>
      <c r="M99" t="str">
        <f t="shared" si="9"/>
        <v/>
      </c>
    </row>
    <row r="100" spans="1:13" x14ac:dyDescent="0.25">
      <c r="A100" s="123">
        <f>ROWS(A$2:$B100)</f>
        <v>99</v>
      </c>
      <c r="B100"/>
      <c r="C100"/>
      <c r="D100"/>
      <c r="E100" s="124" t="str">
        <f t="shared" si="7"/>
        <v>/</v>
      </c>
      <c r="F100" s="123">
        <f>ROWS($B$2:F100)</f>
        <v>99</v>
      </c>
      <c r="G100" s="124" t="str">
        <f t="shared" si="5"/>
        <v/>
      </c>
      <c r="H100" s="124" t="str">
        <f>IFERROR(SMALL(G$2:G$100,ROWS(G$2:$G100)),"")</f>
        <v/>
      </c>
      <c r="I100" s="124" t="str">
        <f t="shared" si="6"/>
        <v/>
      </c>
      <c r="K100" t="str">
        <f t="shared" si="8"/>
        <v/>
      </c>
      <c r="L100" s="124" t="str">
        <f>IFERROR(SMALL(K$2:K$100,ROWS($G$2:K100)),"")</f>
        <v/>
      </c>
      <c r="M100" t="str">
        <f t="shared" si="9"/>
        <v/>
      </c>
    </row>
    <row r="101" spans="1:13" s="131" customFormat="1" x14ac:dyDescent="0.25">
      <c r="A101" s="129"/>
      <c r="B101" s="130" t="s">
        <v>257</v>
      </c>
    </row>
    <row r="102" spans="1:13" x14ac:dyDescent="0.25">
      <c r="A102" s="123"/>
      <c r="B102"/>
      <c r="C102"/>
      <c r="D102"/>
      <c r="E102"/>
      <c r="F102"/>
      <c r="G102"/>
    </row>
    <row r="103" spans="1:13" x14ac:dyDescent="0.25">
      <c r="A103" s="123"/>
      <c r="B103"/>
      <c r="C103"/>
      <c r="D103"/>
      <c r="E103"/>
      <c r="F103"/>
      <c r="G103"/>
    </row>
    <row r="104" spans="1:13" x14ac:dyDescent="0.25">
      <c r="A104" s="123"/>
      <c r="B104"/>
      <c r="C104"/>
      <c r="D104"/>
      <c r="E104"/>
      <c r="F104"/>
      <c r="G104"/>
    </row>
    <row r="105" spans="1:13" x14ac:dyDescent="0.25">
      <c r="A105" s="123"/>
      <c r="B105"/>
      <c r="C105"/>
      <c r="D105"/>
      <c r="E105"/>
      <c r="F105"/>
      <c r="G105"/>
    </row>
    <row r="106" spans="1:13" x14ac:dyDescent="0.25">
      <c r="A106" s="123"/>
      <c r="B106"/>
      <c r="C106"/>
      <c r="D106"/>
      <c r="E106"/>
      <c r="F106"/>
      <c r="G106"/>
    </row>
    <row r="107" spans="1:13" x14ac:dyDescent="0.25">
      <c r="A107" s="123"/>
      <c r="B107"/>
      <c r="C107"/>
      <c r="D107"/>
      <c r="E107"/>
      <c r="F107"/>
      <c r="G107"/>
    </row>
    <row r="108" spans="1:13" x14ac:dyDescent="0.25">
      <c r="A108" s="123"/>
      <c r="B108"/>
      <c r="C108"/>
      <c r="D108"/>
      <c r="E108"/>
      <c r="F108"/>
      <c r="G108"/>
    </row>
    <row r="109" spans="1:13" x14ac:dyDescent="0.25">
      <c r="A109" s="123"/>
      <c r="B109"/>
      <c r="C109"/>
      <c r="D109"/>
      <c r="E109"/>
      <c r="F109"/>
      <c r="G109"/>
    </row>
    <row r="110" spans="1:13" x14ac:dyDescent="0.25">
      <c r="A110" s="123"/>
      <c r="B110"/>
      <c r="C110"/>
      <c r="D110"/>
      <c r="E110"/>
      <c r="F110"/>
      <c r="G110"/>
    </row>
    <row r="111" spans="1:13" x14ac:dyDescent="0.25">
      <c r="A111" s="123"/>
      <c r="B111"/>
      <c r="C111"/>
      <c r="D111"/>
      <c r="E111"/>
      <c r="F111"/>
      <c r="G111"/>
    </row>
    <row r="112" spans="1:13" x14ac:dyDescent="0.25">
      <c r="A112" s="123"/>
      <c r="B112"/>
      <c r="C112"/>
      <c r="D112"/>
      <c r="E112"/>
      <c r="F112"/>
      <c r="G112"/>
    </row>
    <row r="113" spans="1:7" x14ac:dyDescent="0.25">
      <c r="A113" s="123"/>
      <c r="B113"/>
      <c r="C113"/>
      <c r="D113"/>
      <c r="E113"/>
      <c r="F113"/>
      <c r="G113"/>
    </row>
    <row r="114" spans="1:7" x14ac:dyDescent="0.25">
      <c r="A114" s="123"/>
      <c r="B114"/>
      <c r="C114"/>
      <c r="D114"/>
      <c r="E114"/>
      <c r="F114"/>
      <c r="G114"/>
    </row>
    <row r="115" spans="1:7" x14ac:dyDescent="0.25">
      <c r="A115" s="123"/>
      <c r="B115"/>
      <c r="C115"/>
      <c r="D115"/>
      <c r="E115"/>
      <c r="F115"/>
      <c r="G115"/>
    </row>
    <row r="116" spans="1:7" x14ac:dyDescent="0.25">
      <c r="A116" s="123"/>
      <c r="B116"/>
      <c r="C116"/>
      <c r="D116"/>
      <c r="E116"/>
      <c r="F116"/>
      <c r="G116"/>
    </row>
  </sheetData>
  <sheetProtection algorithmName="SHA-512" hashValue="Fo/9M5hVTyb37ItCzTPR2hvLdGmuEwR2EtEnDmFdPYmE01FHwdZKfcgKXXCz8hunszbsi35YU9NpxakQRV3xzw==" saltValue="qVoToY5TvxfFo0xxwa7MO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bestFit="1" customWidth="1"/>
    <col min="2" max="2" width="65.7109375" style="124" bestFit="1" customWidth="1"/>
    <col min="3" max="3" width="68" style="124" bestFit="1" customWidth="1"/>
    <col min="4" max="4" width="12.28515625" style="124" bestFit="1" customWidth="1"/>
    <col min="5" max="5" width="12.42578125" style="124" bestFit="1" customWidth="1"/>
    <col min="6" max="6" width="114.28515625" style="124" customWidth="1"/>
    <col min="7" max="7" width="10.42578125" style="124" customWidth="1"/>
    <col min="8" max="8" width="12.42578125" style="124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25" t="s">
        <v>248</v>
      </c>
      <c r="B1" s="132" t="s">
        <v>258</v>
      </c>
      <c r="C1" s="133" t="s">
        <v>38</v>
      </c>
      <c r="D1" s="126" t="s">
        <v>163</v>
      </c>
      <c r="E1" s="126" t="s">
        <v>259</v>
      </c>
      <c r="F1" s="125" t="s">
        <v>260</v>
      </c>
      <c r="G1" s="125" t="s">
        <v>248</v>
      </c>
      <c r="H1" s="125" t="s">
        <v>274</v>
      </c>
      <c r="I1" s="125" t="s">
        <v>250</v>
      </c>
      <c r="J1" s="125" t="s">
        <v>251</v>
      </c>
      <c r="K1" s="127" t="s">
        <v>261</v>
      </c>
      <c r="L1" s="134" t="s">
        <v>262</v>
      </c>
      <c r="M1" s="125" t="s">
        <v>274</v>
      </c>
      <c r="N1" s="125" t="s">
        <v>248</v>
      </c>
      <c r="O1" s="125" t="s">
        <v>250</v>
      </c>
      <c r="P1" s="125" t="s">
        <v>251</v>
      </c>
      <c r="Q1" s="127" t="s">
        <v>38</v>
      </c>
      <c r="R1" s="134" t="s">
        <v>263</v>
      </c>
      <c r="S1" s="125" t="s">
        <v>248</v>
      </c>
      <c r="T1" s="125" t="s">
        <v>251</v>
      </c>
      <c r="U1" s="125" t="s">
        <v>264</v>
      </c>
      <c r="V1" s="127" t="s">
        <v>163</v>
      </c>
      <c r="W1" s="125" t="s">
        <v>265</v>
      </c>
      <c r="X1" s="134" t="s">
        <v>266</v>
      </c>
      <c r="Y1" s="125" t="s">
        <v>267</v>
      </c>
      <c r="Z1" s="128" t="s">
        <v>268</v>
      </c>
    </row>
    <row r="2" spans="1:26" x14ac:dyDescent="0.25">
      <c r="A2" s="123">
        <f>ROWS(A$2:$B2)</f>
        <v>1</v>
      </c>
      <c r="B2" t="s">
        <v>290</v>
      </c>
      <c r="C2" t="s">
        <v>290</v>
      </c>
      <c r="D2" s="108" t="s">
        <v>290</v>
      </c>
      <c r="E2" s="124">
        <v>202080001</v>
      </c>
      <c r="F2" s="124" t="str">
        <f>B2&amp;"/"&amp;C2&amp;"/"&amp;D2</f>
        <v>Mobilitätskonzept/Mobilitätskonzept/Mobilitätskonzept</v>
      </c>
      <c r="G2" s="123">
        <f>ROWS($B$2:G2)</f>
        <v>1</v>
      </c>
      <c r="H2" s="175"/>
      <c r="I2" s="124">
        <f>IF(B2=B1,"",IF(LEN(B2)&lt;1,"",A2))</f>
        <v>1</v>
      </c>
      <c r="J2" s="124">
        <f>IFERROR(SMALL(I$2:I$100,ROWS($E$2:I2)),"")</f>
        <v>1</v>
      </c>
      <c r="K2" s="124" t="str">
        <f t="shared" ref="K2:K65" si="0">IFERROR(VLOOKUP(J2,A:B,2,0),IF(J1&lt;&gt;"","&lt;Neu&gt;",""))</f>
        <v>Mobilitätskonzept</v>
      </c>
      <c r="L2" s="213" t="str">
        <f>Deckblatt_BMOB!C8</f>
        <v>Mobilitätskonzept</v>
      </c>
      <c r="M2" s="17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Mobilitätskonzept</v>
      </c>
      <c r="R2" s="213" t="str">
        <f>Deckblatt_BMOB!C9</f>
        <v>Mobilitätskonzept</v>
      </c>
      <c r="S2">
        <f>IF(AND($L$2&amp;$R$2=B2&amp;C2,$R$2&lt;&gt;0),A2,"")</f>
        <v>1</v>
      </c>
      <c r="T2">
        <f>IFERROR(SMALL(S$2:S$100,ROWS(S$2:S2)),"")</f>
        <v>1</v>
      </c>
      <c r="U2">
        <f t="shared" ref="U2:U65" si="2">IFERROR(IF(VLOOKUP(T2,A:D,4,0)=0,"",T2),"")</f>
        <v>1</v>
      </c>
      <c r="V2" t="str">
        <f t="shared" ref="V2:V65" si="3">IFERROR(VLOOKUP(U2,A:D,4,0),IF(U1&lt;&gt;"","&lt;Neu&gt;",""))</f>
        <v>Mobilitätskonzept</v>
      </c>
      <c r="W2">
        <f>U2</f>
        <v>1</v>
      </c>
      <c r="X2" s="213" t="str">
        <f>Deckblatt_BMOB!C10</f>
        <v>Mobilitätskonzept</v>
      </c>
      <c r="Y2">
        <f>IFERROR(VLOOKUP(X2,V:W,2,0),"")</f>
        <v>1</v>
      </c>
      <c r="Z2">
        <f>IFERROR(VLOOKUP(VLOOKUP(IF(L2=0,"",L2)&amp;"/"&amp;IF(R2=0,"",TRIM(R2))&amp;"/"&amp;IF(X2=0,"",TRIM(X2)),F:G,2,0),A:E,5,0),"Auswahl fehlt")</f>
        <v>202080001</v>
      </c>
    </row>
    <row r="3" spans="1:26" x14ac:dyDescent="0.25">
      <c r="A3" s="123">
        <f>ROWS(A$2:$B3)</f>
        <v>2</v>
      </c>
      <c r="F3" s="124" t="str">
        <f t="shared" ref="F3:F66" si="4">B3&amp;"/"&amp;C3&amp;"/"&amp;D3</f>
        <v>//</v>
      </c>
      <c r="G3" s="123">
        <f>ROWS($B$2:G3)</f>
        <v>2</v>
      </c>
      <c r="H3" s="175"/>
      <c r="I3" s="124" t="str">
        <f t="shared" ref="I3:I66" si="5">IF(B3=B2,"",IF(LEN(B3)&lt;1,"",A3))</f>
        <v/>
      </c>
      <c r="J3" s="124" t="str">
        <f>IFERROR(SMALL(I$2:I$100,ROWS($E$2:I3)),"")</f>
        <v/>
      </c>
      <c r="K3" s="124" t="str">
        <f t="shared" si="0"/>
        <v>&lt;Neu&gt;</v>
      </c>
      <c r="M3" s="17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>&lt;Neu&gt;</v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23">
        <f>ROWS(A$2:$B4)</f>
        <v>3</v>
      </c>
      <c r="F4" s="124" t="str">
        <f t="shared" si="4"/>
        <v>//</v>
      </c>
      <c r="G4" s="123">
        <f>ROWS($B$2:G4)</f>
        <v>3</v>
      </c>
      <c r="H4" s="175"/>
      <c r="I4" s="124" t="str">
        <f t="shared" si="5"/>
        <v/>
      </c>
      <c r="J4" s="124" t="str">
        <f>IFERROR(SMALL(I$2:I$100,ROWS($E$2:I4)),"")</f>
        <v/>
      </c>
      <c r="K4" s="124" t="str">
        <f t="shared" si="0"/>
        <v/>
      </c>
      <c r="M4" s="17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24"/>
    </row>
    <row r="5" spans="1:26" x14ac:dyDescent="0.25">
      <c r="A5" s="123">
        <f>ROWS(A$2:$B5)</f>
        <v>4</v>
      </c>
      <c r="F5" s="124" t="str">
        <f t="shared" si="4"/>
        <v>//</v>
      </c>
      <c r="G5" s="123">
        <f>ROWS($B$2:G5)</f>
        <v>4</v>
      </c>
      <c r="H5" s="175"/>
      <c r="I5" s="124" t="str">
        <f t="shared" si="5"/>
        <v/>
      </c>
      <c r="J5" s="124" t="str">
        <f>IFERROR(SMALL(I$2:I$100,ROWS($E$2:I5)),"")</f>
        <v/>
      </c>
      <c r="K5" s="124" t="str">
        <f t="shared" si="0"/>
        <v/>
      </c>
      <c r="M5" s="17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23">
        <f>ROWS(A$2:$B6)</f>
        <v>5</v>
      </c>
      <c r="F6" s="124" t="str">
        <f t="shared" si="4"/>
        <v>//</v>
      </c>
      <c r="G6" s="123">
        <f>ROWS($B$2:G6)</f>
        <v>5</v>
      </c>
      <c r="H6" s="175"/>
      <c r="I6" s="124" t="str">
        <f t="shared" si="5"/>
        <v/>
      </c>
      <c r="J6" s="124" t="str">
        <f>IFERROR(SMALL(I$2:I$100,ROWS($E$2:I6)),"")</f>
        <v/>
      </c>
      <c r="K6" s="124" t="str">
        <f t="shared" si="0"/>
        <v/>
      </c>
      <c r="M6" s="17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23">
        <f>ROWS(A$2:$B7)</f>
        <v>6</v>
      </c>
      <c r="F7" s="124" t="str">
        <f t="shared" si="4"/>
        <v>//</v>
      </c>
      <c r="G7" s="123">
        <f>ROWS($B$2:G7)</f>
        <v>6</v>
      </c>
      <c r="H7" s="175"/>
      <c r="I7" s="124" t="str">
        <f t="shared" si="5"/>
        <v/>
      </c>
      <c r="J7" s="124" t="str">
        <f>IFERROR(SMALL(I$2:I$100,ROWS($E$2:I7)),"")</f>
        <v/>
      </c>
      <c r="K7" s="124" t="str">
        <f t="shared" si="0"/>
        <v/>
      </c>
      <c r="M7" s="17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23">
        <f>ROWS(A$2:$B8)</f>
        <v>7</v>
      </c>
      <c r="F8" s="124" t="str">
        <f t="shared" si="4"/>
        <v>//</v>
      </c>
      <c r="G8" s="123">
        <f>ROWS($B$2:G8)</f>
        <v>7</v>
      </c>
      <c r="H8" s="175"/>
      <c r="I8" s="124" t="str">
        <f t="shared" si="5"/>
        <v/>
      </c>
      <c r="J8" s="124" t="str">
        <f>IFERROR(SMALL(I$2:I$100,ROWS($E$2:I8)),"")</f>
        <v/>
      </c>
      <c r="K8" s="124" t="str">
        <f t="shared" si="0"/>
        <v/>
      </c>
      <c r="M8" s="17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23">
        <f>ROWS(A$2:$B9)</f>
        <v>8</v>
      </c>
      <c r="F9" s="124" t="str">
        <f t="shared" si="4"/>
        <v>//</v>
      </c>
      <c r="G9" s="123">
        <f>ROWS($B$2:G9)</f>
        <v>8</v>
      </c>
      <c r="H9" s="175"/>
      <c r="I9" s="124" t="str">
        <f t="shared" si="5"/>
        <v/>
      </c>
      <c r="J9" s="124" t="str">
        <f>IFERROR(SMALL(I$2:I$100,ROWS($E$2:I9)),"")</f>
        <v/>
      </c>
      <c r="K9" s="124" t="str">
        <f t="shared" si="0"/>
        <v/>
      </c>
      <c r="M9" s="17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23">
        <f>ROWS(A$2:$B10)</f>
        <v>9</v>
      </c>
      <c r="F10" s="124" t="str">
        <f t="shared" si="4"/>
        <v>//</v>
      </c>
      <c r="G10" s="123">
        <f>ROWS($B$2:G10)</f>
        <v>9</v>
      </c>
      <c r="H10" s="175"/>
      <c r="I10" s="124" t="str">
        <f t="shared" si="5"/>
        <v/>
      </c>
      <c r="J10" s="124" t="str">
        <f>IFERROR(SMALL(I$2:I$100,ROWS($E$2:I10)),"")</f>
        <v/>
      </c>
      <c r="K10" s="124" t="str">
        <f t="shared" si="0"/>
        <v/>
      </c>
      <c r="M10" s="17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23">
        <f>ROWS(A$2:$B11)</f>
        <v>10</v>
      </c>
      <c r="F11" s="124" t="str">
        <f t="shared" si="4"/>
        <v>//</v>
      </c>
      <c r="G11" s="123">
        <f>ROWS($B$2:G11)</f>
        <v>10</v>
      </c>
      <c r="H11" s="175"/>
      <c r="I11" s="124" t="str">
        <f t="shared" si="5"/>
        <v/>
      </c>
      <c r="J11" s="124" t="str">
        <f>IFERROR(SMALL(I$2:I$100,ROWS($E$2:I11)),"")</f>
        <v/>
      </c>
      <c r="K11" s="124" t="str">
        <f t="shared" si="0"/>
        <v/>
      </c>
      <c r="M11" s="17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23">
        <f>ROWS(A$2:$B12)</f>
        <v>11</v>
      </c>
      <c r="D12" s="135"/>
      <c r="F12" s="124" t="str">
        <f t="shared" si="4"/>
        <v>//</v>
      </c>
      <c r="G12" s="123">
        <f>ROWS($B$2:G12)</f>
        <v>11</v>
      </c>
      <c r="H12" s="175"/>
      <c r="I12" s="124" t="str">
        <f t="shared" si="5"/>
        <v/>
      </c>
      <c r="J12" s="124" t="str">
        <f>IFERROR(SMALL(I$2:I$100,ROWS($E$2:I12)),"")</f>
        <v/>
      </c>
      <c r="K12" s="124" t="str">
        <f t="shared" si="0"/>
        <v/>
      </c>
      <c r="M12" s="17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23">
        <f>ROWS(A$2:$B13)</f>
        <v>12</v>
      </c>
      <c r="F13" s="124" t="str">
        <f t="shared" si="4"/>
        <v>//</v>
      </c>
      <c r="G13" s="123">
        <f>ROWS($B$2:G13)</f>
        <v>12</v>
      </c>
      <c r="H13" s="175"/>
      <c r="I13" s="124" t="str">
        <f t="shared" si="5"/>
        <v/>
      </c>
      <c r="J13" s="124" t="str">
        <f>IFERROR(SMALL(I$2:I$100,ROWS($E$2:I13)),"")</f>
        <v/>
      </c>
      <c r="K13" s="124" t="str">
        <f t="shared" si="0"/>
        <v/>
      </c>
      <c r="M13" s="17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23">
        <f>ROWS(A$2:$B14)</f>
        <v>13</v>
      </c>
      <c r="F14" s="124" t="str">
        <f t="shared" si="4"/>
        <v>//</v>
      </c>
      <c r="G14" s="123">
        <f>ROWS($B$2:G14)</f>
        <v>13</v>
      </c>
      <c r="H14" s="175"/>
      <c r="I14" s="124" t="str">
        <f t="shared" si="5"/>
        <v/>
      </c>
      <c r="J14" s="124" t="str">
        <f>IFERROR(SMALL(I$2:I$100,ROWS($E$2:I14)),"")</f>
        <v/>
      </c>
      <c r="K14" s="124" t="str">
        <f t="shared" si="0"/>
        <v/>
      </c>
      <c r="M14" s="17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23">
        <f>ROWS(A$2:$B15)</f>
        <v>14</v>
      </c>
      <c r="F15" s="124" t="str">
        <f t="shared" si="4"/>
        <v>//</v>
      </c>
      <c r="G15" s="123">
        <f>ROWS($B$2:G15)</f>
        <v>14</v>
      </c>
      <c r="H15" s="175"/>
      <c r="I15" s="124" t="str">
        <f t="shared" si="5"/>
        <v/>
      </c>
      <c r="J15" s="124" t="str">
        <f>IFERROR(SMALL(I$2:I$100,ROWS($E$2:I15)),"")</f>
        <v/>
      </c>
      <c r="K15" s="124" t="str">
        <f t="shared" si="0"/>
        <v/>
      </c>
      <c r="M15" s="17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23">
        <f>ROWS(A$2:$B16)</f>
        <v>15</v>
      </c>
      <c r="F16" s="124" t="str">
        <f t="shared" si="4"/>
        <v>//</v>
      </c>
      <c r="G16" s="123">
        <f>ROWS($B$2:G16)</f>
        <v>15</v>
      </c>
      <c r="H16" s="175"/>
      <c r="I16" s="124" t="str">
        <f t="shared" si="5"/>
        <v/>
      </c>
      <c r="J16" s="124" t="str">
        <f>IFERROR(SMALL(I$2:I$100,ROWS($E$2:I16)),"")</f>
        <v/>
      </c>
      <c r="K16" s="124" t="str">
        <f t="shared" si="0"/>
        <v/>
      </c>
      <c r="M16" s="17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23">
        <f>ROWS(A$2:$B17)</f>
        <v>16</v>
      </c>
      <c r="D17" s="135"/>
      <c r="F17" s="124" t="str">
        <f t="shared" si="4"/>
        <v>//</v>
      </c>
      <c r="G17" s="123">
        <f>ROWS($B$2:G17)</f>
        <v>16</v>
      </c>
      <c r="H17" s="175"/>
      <c r="I17" s="124" t="str">
        <f t="shared" si="5"/>
        <v/>
      </c>
      <c r="J17" s="124" t="str">
        <f>IFERROR(SMALL(I$2:I$100,ROWS($E$2:I17)),"")</f>
        <v/>
      </c>
      <c r="K17" s="124" t="str">
        <f t="shared" si="0"/>
        <v/>
      </c>
      <c r="M17" s="17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23">
        <f>ROWS(A$2:$B18)</f>
        <v>17</v>
      </c>
      <c r="F18" s="124" t="str">
        <f t="shared" si="4"/>
        <v>//</v>
      </c>
      <c r="G18" s="123">
        <f>ROWS($B$2:G18)</f>
        <v>17</v>
      </c>
      <c r="H18" s="175"/>
      <c r="I18" s="124" t="str">
        <f t="shared" si="5"/>
        <v/>
      </c>
      <c r="J18" s="124" t="str">
        <f>IFERROR(SMALL(I$2:I$100,ROWS($E$2:I18)),"")</f>
        <v/>
      </c>
      <c r="K18" s="124" t="str">
        <f t="shared" si="0"/>
        <v/>
      </c>
      <c r="M18" s="17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23">
        <f>ROWS(A$2:$B19)</f>
        <v>18</v>
      </c>
      <c r="F19" s="124" t="str">
        <f t="shared" si="4"/>
        <v>//</v>
      </c>
      <c r="G19" s="123">
        <f>ROWS($B$2:G19)</f>
        <v>18</v>
      </c>
      <c r="H19" s="175"/>
      <c r="I19" s="124" t="str">
        <f t="shared" si="5"/>
        <v/>
      </c>
      <c r="J19" s="124" t="str">
        <f>IFERROR(SMALL(I$2:I$100,ROWS($E$2:I19)),"")</f>
        <v/>
      </c>
      <c r="K19" s="124" t="str">
        <f t="shared" si="0"/>
        <v/>
      </c>
      <c r="M19" s="17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23">
        <f>ROWS(A$2:$B20)</f>
        <v>19</v>
      </c>
      <c r="F20" s="124" t="str">
        <f t="shared" si="4"/>
        <v>//</v>
      </c>
      <c r="G20" s="123">
        <f>ROWS($B$2:G20)</f>
        <v>19</v>
      </c>
      <c r="H20" s="175"/>
      <c r="I20" s="124" t="str">
        <f t="shared" si="5"/>
        <v/>
      </c>
      <c r="J20" s="124" t="str">
        <f>IFERROR(SMALL(I$2:I$100,ROWS($E$2:I20)),"")</f>
        <v/>
      </c>
      <c r="K20" s="124" t="str">
        <f t="shared" si="0"/>
        <v/>
      </c>
      <c r="M20" s="17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23">
        <f>ROWS(A$2:$B21)</f>
        <v>20</v>
      </c>
      <c r="F21" s="124" t="str">
        <f t="shared" si="4"/>
        <v>//</v>
      </c>
      <c r="G21" s="123">
        <f>ROWS($B$2:G21)</f>
        <v>20</v>
      </c>
      <c r="H21" s="175"/>
      <c r="I21" s="124" t="str">
        <f t="shared" si="5"/>
        <v/>
      </c>
      <c r="J21" s="124" t="str">
        <f>IFERROR(SMALL(I$2:I$100,ROWS($E$2:I21)),"")</f>
        <v/>
      </c>
      <c r="K21" s="124" t="str">
        <f t="shared" si="0"/>
        <v/>
      </c>
      <c r="M21" s="17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23">
        <f>ROWS(A$2:$B22)</f>
        <v>21</v>
      </c>
      <c r="F22" s="124" t="str">
        <f t="shared" si="4"/>
        <v>//</v>
      </c>
      <c r="G22" s="123">
        <f>ROWS($B$2:G22)</f>
        <v>21</v>
      </c>
      <c r="H22" s="175"/>
      <c r="I22" s="124" t="str">
        <f t="shared" si="5"/>
        <v/>
      </c>
      <c r="J22" s="124" t="str">
        <f>IFERROR(SMALL(I$2:I$100,ROWS($E$2:I22)),"")</f>
        <v/>
      </c>
      <c r="K22" s="124" t="str">
        <f t="shared" si="0"/>
        <v/>
      </c>
      <c r="M22" s="17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23">
        <f>ROWS(A$2:$B23)</f>
        <v>22</v>
      </c>
      <c r="F23" s="124" t="str">
        <f t="shared" si="4"/>
        <v>//</v>
      </c>
      <c r="G23" s="123">
        <f>ROWS($B$2:G23)</f>
        <v>22</v>
      </c>
      <c r="H23" s="175"/>
      <c r="I23" s="124" t="str">
        <f t="shared" si="5"/>
        <v/>
      </c>
      <c r="J23" s="124" t="str">
        <f>IFERROR(SMALL(I$2:I$100,ROWS($E$2:I23)),"")</f>
        <v/>
      </c>
      <c r="K23" s="124" t="str">
        <f t="shared" si="0"/>
        <v/>
      </c>
      <c r="M23" s="17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23">
        <f>ROWS(A$2:$B24)</f>
        <v>23</v>
      </c>
      <c r="C24"/>
      <c r="D24"/>
      <c r="F24" s="124" t="str">
        <f t="shared" si="4"/>
        <v>//</v>
      </c>
      <c r="G24" s="123">
        <f>ROWS($B$2:G24)</f>
        <v>23</v>
      </c>
      <c r="H24" s="175"/>
      <c r="I24" s="124" t="str">
        <f t="shared" si="5"/>
        <v/>
      </c>
      <c r="J24" s="124" t="str">
        <f>IFERROR(SMALL(I$2:I$100,ROWS($E$2:I24)),"")</f>
        <v/>
      </c>
      <c r="K24" s="124" t="str">
        <f t="shared" si="0"/>
        <v/>
      </c>
      <c r="M24" s="17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23">
        <f>ROWS(A$2:$B25)</f>
        <v>24</v>
      </c>
      <c r="C25"/>
      <c r="D25"/>
      <c r="F25" s="124" t="str">
        <f t="shared" si="4"/>
        <v>//</v>
      </c>
      <c r="G25" s="123">
        <f>ROWS($B$2:G25)</f>
        <v>24</v>
      </c>
      <c r="H25" s="175"/>
      <c r="I25" s="124" t="str">
        <f t="shared" si="5"/>
        <v/>
      </c>
      <c r="J25" s="124" t="str">
        <f>IFERROR(SMALL(I$2:I$100,ROWS($E$2:I25)),"")</f>
        <v/>
      </c>
      <c r="K25" s="124" t="str">
        <f t="shared" si="0"/>
        <v/>
      </c>
      <c r="M25" s="17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23">
        <f>ROWS(A$2:$B26)</f>
        <v>25</v>
      </c>
      <c r="B26"/>
      <c r="C26"/>
      <c r="D26"/>
      <c r="E26"/>
      <c r="F26" s="124" t="str">
        <f t="shared" si="4"/>
        <v>//</v>
      </c>
      <c r="G26" s="123">
        <f>ROWS($B$2:G26)</f>
        <v>25</v>
      </c>
      <c r="H26" s="175"/>
      <c r="I26" s="124" t="str">
        <f t="shared" si="5"/>
        <v/>
      </c>
      <c r="J26" s="124" t="str">
        <f>IFERROR(SMALL(I$2:I$100,ROWS($E$2:I26)),"")</f>
        <v/>
      </c>
      <c r="K26" s="124" t="str">
        <f t="shared" si="0"/>
        <v/>
      </c>
      <c r="M26" s="17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23">
        <f>ROWS(A$2:$B27)</f>
        <v>26</v>
      </c>
      <c r="B27"/>
      <c r="C27"/>
      <c r="D27"/>
      <c r="E27"/>
      <c r="F27" s="124" t="str">
        <f t="shared" si="4"/>
        <v>//</v>
      </c>
      <c r="G27" s="123">
        <f>ROWS($B$2:G27)</f>
        <v>26</v>
      </c>
      <c r="H27" s="175"/>
      <c r="I27" s="124" t="str">
        <f t="shared" si="5"/>
        <v/>
      </c>
      <c r="J27" s="124" t="str">
        <f>IFERROR(SMALL(I$2:I$100,ROWS($E$2:I27)),"")</f>
        <v/>
      </c>
      <c r="K27" s="124" t="str">
        <f t="shared" si="0"/>
        <v/>
      </c>
      <c r="M27" s="17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23">
        <f>ROWS(A$2:$B28)</f>
        <v>27</v>
      </c>
      <c r="B28"/>
      <c r="C28"/>
      <c r="D28"/>
      <c r="E28"/>
      <c r="F28" s="124" t="str">
        <f t="shared" si="4"/>
        <v>//</v>
      </c>
      <c r="G28" s="123">
        <f>ROWS($B$2:G28)</f>
        <v>27</v>
      </c>
      <c r="H28" s="175"/>
      <c r="I28" s="124" t="str">
        <f t="shared" si="5"/>
        <v/>
      </c>
      <c r="J28" s="124" t="str">
        <f>IFERROR(SMALL(I$2:I$100,ROWS($E$2:I28)),"")</f>
        <v/>
      </c>
      <c r="K28" s="124" t="str">
        <f t="shared" si="0"/>
        <v/>
      </c>
      <c r="M28" s="17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23">
        <f>ROWS(A$2:$B29)</f>
        <v>28</v>
      </c>
      <c r="B29"/>
      <c r="C29"/>
      <c r="D29"/>
      <c r="E29"/>
      <c r="F29" s="124" t="str">
        <f t="shared" si="4"/>
        <v>//</v>
      </c>
      <c r="G29" s="123">
        <f>ROWS($B$2:G29)</f>
        <v>28</v>
      </c>
      <c r="H29" s="175"/>
      <c r="I29" s="124" t="str">
        <f t="shared" si="5"/>
        <v/>
      </c>
      <c r="J29" s="124" t="str">
        <f>IFERROR(SMALL(I$2:I$100,ROWS($E$2:I29)),"")</f>
        <v/>
      </c>
      <c r="K29" s="124" t="str">
        <f t="shared" si="0"/>
        <v/>
      </c>
      <c r="M29" s="17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23">
        <f>ROWS(A$2:$B30)</f>
        <v>29</v>
      </c>
      <c r="B30"/>
      <c r="C30"/>
      <c r="D30"/>
      <c r="E30"/>
      <c r="F30" s="124" t="str">
        <f t="shared" si="4"/>
        <v>//</v>
      </c>
      <c r="G30" s="123">
        <f>ROWS($B$2:G30)</f>
        <v>29</v>
      </c>
      <c r="H30" s="175"/>
      <c r="I30" s="124" t="str">
        <f t="shared" si="5"/>
        <v/>
      </c>
      <c r="J30" s="124" t="str">
        <f>IFERROR(SMALL(I$2:I$100,ROWS($E$2:I30)),"")</f>
        <v/>
      </c>
      <c r="K30" s="124" t="str">
        <f t="shared" si="0"/>
        <v/>
      </c>
      <c r="M30" s="17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23">
        <f>ROWS(A$2:$B31)</f>
        <v>30</v>
      </c>
      <c r="B31"/>
      <c r="C31"/>
      <c r="D31"/>
      <c r="E31"/>
      <c r="F31" s="124" t="str">
        <f t="shared" si="4"/>
        <v>//</v>
      </c>
      <c r="G31" s="123">
        <f>ROWS($B$2:G31)</f>
        <v>30</v>
      </c>
      <c r="H31" s="175"/>
      <c r="I31" s="124" t="str">
        <f t="shared" si="5"/>
        <v/>
      </c>
      <c r="J31" s="124" t="str">
        <f>IFERROR(SMALL(I$2:I$100,ROWS($E$2:I31)),"")</f>
        <v/>
      </c>
      <c r="K31" s="124" t="str">
        <f t="shared" si="0"/>
        <v/>
      </c>
      <c r="M31" s="17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23">
        <f>ROWS(A$2:$B32)</f>
        <v>31</v>
      </c>
      <c r="B32"/>
      <c r="C32"/>
      <c r="D32"/>
      <c r="E32"/>
      <c r="F32" s="124" t="str">
        <f t="shared" si="4"/>
        <v>//</v>
      </c>
      <c r="G32" s="123">
        <f>ROWS($B$2:G32)</f>
        <v>31</v>
      </c>
      <c r="H32" s="175"/>
      <c r="I32" s="124" t="str">
        <f t="shared" si="5"/>
        <v/>
      </c>
      <c r="J32" s="124" t="str">
        <f>IFERROR(SMALL(I$2:I$100,ROWS($E$2:I32)),"")</f>
        <v/>
      </c>
      <c r="K32" s="124" t="str">
        <f t="shared" si="0"/>
        <v/>
      </c>
      <c r="M32" s="17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23">
        <f>ROWS(A$2:$B33)</f>
        <v>32</v>
      </c>
      <c r="B33"/>
      <c r="C33"/>
      <c r="D33"/>
      <c r="E33"/>
      <c r="F33" s="124" t="str">
        <f t="shared" si="4"/>
        <v>//</v>
      </c>
      <c r="G33" s="123">
        <f>ROWS($B$2:G33)</f>
        <v>32</v>
      </c>
      <c r="H33" s="175"/>
      <c r="I33" s="124" t="str">
        <f t="shared" si="5"/>
        <v/>
      </c>
      <c r="J33" s="124" t="str">
        <f>IFERROR(SMALL(I$2:I$100,ROWS($E$2:I33)),"")</f>
        <v/>
      </c>
      <c r="K33" s="124" t="str">
        <f t="shared" si="0"/>
        <v/>
      </c>
      <c r="M33" s="17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23">
        <f>ROWS(A$2:$B34)</f>
        <v>33</v>
      </c>
      <c r="B34"/>
      <c r="C34"/>
      <c r="D34"/>
      <c r="E34"/>
      <c r="F34" s="124" t="str">
        <f t="shared" si="4"/>
        <v>//</v>
      </c>
      <c r="G34" s="123">
        <f>ROWS($B$2:G34)</f>
        <v>33</v>
      </c>
      <c r="H34" s="175"/>
      <c r="I34" s="124" t="str">
        <f t="shared" si="5"/>
        <v/>
      </c>
      <c r="J34" s="124" t="str">
        <f>IFERROR(SMALL(I$2:I$100,ROWS($E$2:I34)),"")</f>
        <v/>
      </c>
      <c r="K34" s="124" t="str">
        <f t="shared" si="0"/>
        <v/>
      </c>
      <c r="M34" s="17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23">
        <f>ROWS(A$2:$B35)</f>
        <v>34</v>
      </c>
      <c r="B35"/>
      <c r="C35"/>
      <c r="D35"/>
      <c r="E35"/>
      <c r="F35" s="124" t="str">
        <f t="shared" si="4"/>
        <v>//</v>
      </c>
      <c r="G35" s="123">
        <f>ROWS($B$2:G35)</f>
        <v>34</v>
      </c>
      <c r="H35" s="175"/>
      <c r="I35" s="124" t="str">
        <f t="shared" si="5"/>
        <v/>
      </c>
      <c r="J35" s="124" t="str">
        <f>IFERROR(SMALL(I$2:I$100,ROWS($E$2:I35)),"")</f>
        <v/>
      </c>
      <c r="K35" s="124" t="str">
        <f t="shared" si="0"/>
        <v/>
      </c>
      <c r="M35" s="17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23">
        <f>ROWS(A$2:$B36)</f>
        <v>35</v>
      </c>
      <c r="B36"/>
      <c r="C36"/>
      <c r="D36"/>
      <c r="E36"/>
      <c r="F36" s="124" t="str">
        <f t="shared" si="4"/>
        <v>//</v>
      </c>
      <c r="G36" s="123">
        <f>ROWS($B$2:G36)</f>
        <v>35</v>
      </c>
      <c r="H36" s="175"/>
      <c r="I36" s="124" t="str">
        <f t="shared" si="5"/>
        <v/>
      </c>
      <c r="J36" s="124" t="str">
        <f>IFERROR(SMALL(I$2:I$100,ROWS($E$2:I36)),"")</f>
        <v/>
      </c>
      <c r="K36" s="124" t="str">
        <f t="shared" si="0"/>
        <v/>
      </c>
      <c r="M36" s="17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23">
        <f>ROWS(A$2:$B37)</f>
        <v>36</v>
      </c>
      <c r="B37"/>
      <c r="C37"/>
      <c r="D37"/>
      <c r="E37"/>
      <c r="F37" s="124" t="str">
        <f t="shared" si="4"/>
        <v>//</v>
      </c>
      <c r="G37" s="123">
        <f>ROWS($B$2:G37)</f>
        <v>36</v>
      </c>
      <c r="H37" s="175"/>
      <c r="I37" s="124" t="str">
        <f t="shared" si="5"/>
        <v/>
      </c>
      <c r="J37" s="124" t="str">
        <f>IFERROR(SMALL(I$2:I$100,ROWS($E$2:I37)),"")</f>
        <v/>
      </c>
      <c r="K37" s="124" t="str">
        <f t="shared" si="0"/>
        <v/>
      </c>
      <c r="M37" s="17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23">
        <f>ROWS(A$2:$B38)</f>
        <v>37</v>
      </c>
      <c r="B38"/>
      <c r="C38"/>
      <c r="D38"/>
      <c r="E38"/>
      <c r="F38" s="124" t="str">
        <f t="shared" si="4"/>
        <v>//</v>
      </c>
      <c r="G38" s="123">
        <f>ROWS($B$2:G38)</f>
        <v>37</v>
      </c>
      <c r="H38" s="175"/>
      <c r="I38" s="124" t="str">
        <f t="shared" si="5"/>
        <v/>
      </c>
      <c r="J38" s="124" t="str">
        <f>IFERROR(SMALL(I$2:I$100,ROWS($E$2:I38)),"")</f>
        <v/>
      </c>
      <c r="K38" s="124" t="str">
        <f t="shared" si="0"/>
        <v/>
      </c>
      <c r="M38" s="17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23">
        <f>ROWS(A$2:$B39)</f>
        <v>38</v>
      </c>
      <c r="B39"/>
      <c r="C39"/>
      <c r="D39"/>
      <c r="E39"/>
      <c r="F39" s="124" t="str">
        <f t="shared" si="4"/>
        <v>//</v>
      </c>
      <c r="G39" s="123">
        <f>ROWS($B$2:G39)</f>
        <v>38</v>
      </c>
      <c r="H39" s="175"/>
      <c r="I39" s="124" t="str">
        <f t="shared" si="5"/>
        <v/>
      </c>
      <c r="J39" s="124" t="str">
        <f>IFERROR(SMALL(I$2:I$100,ROWS($E$2:I39)),"")</f>
        <v/>
      </c>
      <c r="K39" s="124" t="str">
        <f t="shared" si="0"/>
        <v/>
      </c>
      <c r="M39" s="17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23">
        <f>ROWS(A$2:$B40)</f>
        <v>39</v>
      </c>
      <c r="B40"/>
      <c r="C40"/>
      <c r="D40"/>
      <c r="E40"/>
      <c r="F40" s="124" t="str">
        <f t="shared" si="4"/>
        <v>//</v>
      </c>
      <c r="G40" s="123">
        <f>ROWS($B$2:G40)</f>
        <v>39</v>
      </c>
      <c r="H40" s="175"/>
      <c r="I40" s="124" t="str">
        <f t="shared" si="5"/>
        <v/>
      </c>
      <c r="J40" s="124" t="str">
        <f>IFERROR(SMALL(I$2:I$100,ROWS($E$2:I40)),"")</f>
        <v/>
      </c>
      <c r="K40" s="124" t="str">
        <f t="shared" si="0"/>
        <v/>
      </c>
      <c r="M40" s="17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23">
        <f>ROWS(A$2:$B41)</f>
        <v>40</v>
      </c>
      <c r="B41"/>
      <c r="C41"/>
      <c r="D41"/>
      <c r="E41"/>
      <c r="F41" s="124" t="str">
        <f t="shared" si="4"/>
        <v>//</v>
      </c>
      <c r="G41" s="123">
        <f>ROWS($B$2:G41)</f>
        <v>40</v>
      </c>
      <c r="H41" s="175"/>
      <c r="I41" s="124" t="str">
        <f t="shared" si="5"/>
        <v/>
      </c>
      <c r="J41" s="124" t="str">
        <f>IFERROR(SMALL(I$2:I$100,ROWS($E$2:I41)),"")</f>
        <v/>
      </c>
      <c r="K41" s="124" t="str">
        <f t="shared" si="0"/>
        <v/>
      </c>
      <c r="M41" s="17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23">
        <f>ROWS(A$2:$B42)</f>
        <v>41</v>
      </c>
      <c r="B42"/>
      <c r="C42"/>
      <c r="D42"/>
      <c r="E42"/>
      <c r="F42" s="124" t="str">
        <f t="shared" si="4"/>
        <v>//</v>
      </c>
      <c r="G42" s="123">
        <f>ROWS($B$2:G42)</f>
        <v>41</v>
      </c>
      <c r="H42" s="175"/>
      <c r="I42" s="124" t="str">
        <f t="shared" si="5"/>
        <v/>
      </c>
      <c r="J42" s="124" t="str">
        <f>IFERROR(SMALL(I$2:I$100,ROWS($E$2:I42)),"")</f>
        <v/>
      </c>
      <c r="K42" s="124" t="str">
        <f t="shared" si="0"/>
        <v/>
      </c>
      <c r="M42" s="17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23">
        <f>ROWS(A$2:$B43)</f>
        <v>42</v>
      </c>
      <c r="B43"/>
      <c r="C43"/>
      <c r="D43"/>
      <c r="E43"/>
      <c r="F43" s="124" t="str">
        <f t="shared" si="4"/>
        <v>//</v>
      </c>
      <c r="G43" s="123">
        <f>ROWS($B$2:G43)</f>
        <v>42</v>
      </c>
      <c r="H43" s="175"/>
      <c r="I43" s="124" t="str">
        <f t="shared" si="5"/>
        <v/>
      </c>
      <c r="J43" s="124" t="str">
        <f>IFERROR(SMALL(I$2:I$100,ROWS($E$2:I43)),"")</f>
        <v/>
      </c>
      <c r="K43" s="124" t="str">
        <f t="shared" si="0"/>
        <v/>
      </c>
      <c r="M43" s="17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23">
        <f>ROWS(A$2:$B44)</f>
        <v>43</v>
      </c>
      <c r="B44"/>
      <c r="C44"/>
      <c r="D44"/>
      <c r="E44"/>
      <c r="F44" s="124" t="str">
        <f t="shared" si="4"/>
        <v>//</v>
      </c>
      <c r="G44" s="123">
        <f>ROWS($B$2:G44)</f>
        <v>43</v>
      </c>
      <c r="H44" s="175"/>
      <c r="I44" s="124" t="str">
        <f t="shared" si="5"/>
        <v/>
      </c>
      <c r="J44" s="124" t="str">
        <f>IFERROR(SMALL(I$2:I$100,ROWS($E$2:I44)),"")</f>
        <v/>
      </c>
      <c r="K44" s="124" t="str">
        <f t="shared" si="0"/>
        <v/>
      </c>
      <c r="M44" s="17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23">
        <f>ROWS(A$2:$B45)</f>
        <v>44</v>
      </c>
      <c r="B45"/>
      <c r="C45"/>
      <c r="D45"/>
      <c r="E45"/>
      <c r="F45" s="124" t="str">
        <f t="shared" si="4"/>
        <v>//</v>
      </c>
      <c r="G45" s="123">
        <f>ROWS($B$2:G45)</f>
        <v>44</v>
      </c>
      <c r="H45" s="175"/>
      <c r="I45" s="124" t="str">
        <f t="shared" si="5"/>
        <v/>
      </c>
      <c r="J45" s="124" t="str">
        <f>IFERROR(SMALL(I$2:I$100,ROWS($E$2:I45)),"")</f>
        <v/>
      </c>
      <c r="K45" s="124" t="str">
        <f t="shared" si="0"/>
        <v/>
      </c>
      <c r="M45" s="17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23">
        <f>ROWS(A$2:$B46)</f>
        <v>45</v>
      </c>
      <c r="B46"/>
      <c r="C46"/>
      <c r="D46"/>
      <c r="E46"/>
      <c r="F46" s="124" t="str">
        <f t="shared" si="4"/>
        <v>//</v>
      </c>
      <c r="G46" s="123">
        <f>ROWS($B$2:G46)</f>
        <v>45</v>
      </c>
      <c r="H46" s="175"/>
      <c r="I46" s="124" t="str">
        <f t="shared" si="5"/>
        <v/>
      </c>
      <c r="J46" s="124" t="str">
        <f>IFERROR(SMALL(I$2:I$100,ROWS($E$2:I46)),"")</f>
        <v/>
      </c>
      <c r="K46" s="124" t="str">
        <f t="shared" si="0"/>
        <v/>
      </c>
      <c r="M46" s="17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23">
        <f>ROWS(A$2:$B47)</f>
        <v>46</v>
      </c>
      <c r="B47"/>
      <c r="C47"/>
      <c r="D47"/>
      <c r="E47"/>
      <c r="F47" s="124" t="str">
        <f t="shared" si="4"/>
        <v>//</v>
      </c>
      <c r="G47" s="123">
        <f>ROWS($B$2:G47)</f>
        <v>46</v>
      </c>
      <c r="H47" s="175"/>
      <c r="I47" s="124" t="str">
        <f t="shared" si="5"/>
        <v/>
      </c>
      <c r="J47" s="124" t="str">
        <f>IFERROR(SMALL(I$2:I$100,ROWS($E$2:I47)),"")</f>
        <v/>
      </c>
      <c r="K47" s="124" t="str">
        <f t="shared" si="0"/>
        <v/>
      </c>
      <c r="M47" s="17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23">
        <f>ROWS(A$2:$B48)</f>
        <v>47</v>
      </c>
      <c r="B48"/>
      <c r="C48"/>
      <c r="D48"/>
      <c r="E48"/>
      <c r="F48" s="124" t="str">
        <f t="shared" si="4"/>
        <v>//</v>
      </c>
      <c r="G48" s="123">
        <f>ROWS($B$2:G48)</f>
        <v>47</v>
      </c>
      <c r="H48" s="175"/>
      <c r="I48" s="124" t="str">
        <f t="shared" si="5"/>
        <v/>
      </c>
      <c r="J48" s="124" t="str">
        <f>IFERROR(SMALL(I$2:I$100,ROWS($E$2:I48)),"")</f>
        <v/>
      </c>
      <c r="K48" s="124" t="str">
        <f t="shared" si="0"/>
        <v/>
      </c>
      <c r="M48" s="17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23">
        <f>ROWS(A$2:$B49)</f>
        <v>48</v>
      </c>
      <c r="B49"/>
      <c r="C49"/>
      <c r="D49"/>
      <c r="E49"/>
      <c r="F49" s="124" t="str">
        <f t="shared" si="4"/>
        <v>//</v>
      </c>
      <c r="G49" s="123">
        <f>ROWS($B$2:G49)</f>
        <v>48</v>
      </c>
      <c r="H49" s="175"/>
      <c r="I49" s="124" t="str">
        <f t="shared" si="5"/>
        <v/>
      </c>
      <c r="J49" s="124" t="str">
        <f>IFERROR(SMALL(I$2:I$100,ROWS($E$2:I49)),"")</f>
        <v/>
      </c>
      <c r="K49" s="124" t="str">
        <f t="shared" si="0"/>
        <v/>
      </c>
      <c r="M49" s="17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23">
        <f>ROWS(A$2:$B50)</f>
        <v>49</v>
      </c>
      <c r="B50"/>
      <c r="C50"/>
      <c r="D50"/>
      <c r="E50"/>
      <c r="F50" s="124" t="str">
        <f t="shared" si="4"/>
        <v>//</v>
      </c>
      <c r="G50" s="123">
        <f>ROWS($B$2:G50)</f>
        <v>49</v>
      </c>
      <c r="H50" s="175"/>
      <c r="I50" s="124" t="str">
        <f t="shared" si="5"/>
        <v/>
      </c>
      <c r="J50" s="124" t="str">
        <f>IFERROR(SMALL(I$2:I$100,ROWS($E$2:I50)),"")</f>
        <v/>
      </c>
      <c r="K50" s="124" t="str">
        <f t="shared" si="0"/>
        <v/>
      </c>
      <c r="M50" s="17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23">
        <f>ROWS(A$2:$B51)</f>
        <v>50</v>
      </c>
      <c r="B51"/>
      <c r="C51"/>
      <c r="D51"/>
      <c r="E51"/>
      <c r="F51" s="124" t="str">
        <f t="shared" si="4"/>
        <v>//</v>
      </c>
      <c r="G51" s="123">
        <f>ROWS($B$2:G51)</f>
        <v>50</v>
      </c>
      <c r="H51" s="175"/>
      <c r="I51" s="124" t="str">
        <f t="shared" si="5"/>
        <v/>
      </c>
      <c r="J51" s="124" t="str">
        <f>IFERROR(SMALL(I$2:I$100,ROWS($E$2:I51)),"")</f>
        <v/>
      </c>
      <c r="K51" s="124" t="str">
        <f t="shared" si="0"/>
        <v/>
      </c>
      <c r="M51" s="17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23">
        <f>ROWS(A$2:$B52)</f>
        <v>51</v>
      </c>
      <c r="B52"/>
      <c r="C52"/>
      <c r="D52"/>
      <c r="E52"/>
      <c r="F52" s="124" t="str">
        <f t="shared" si="4"/>
        <v>//</v>
      </c>
      <c r="G52" s="123">
        <f>ROWS($B$2:G52)</f>
        <v>51</v>
      </c>
      <c r="H52" s="175"/>
      <c r="I52" s="124" t="str">
        <f t="shared" si="5"/>
        <v/>
      </c>
      <c r="J52" s="124" t="str">
        <f>IFERROR(SMALL(I$2:I$100,ROWS($E$2:I52)),"")</f>
        <v/>
      </c>
      <c r="K52" s="124" t="str">
        <f t="shared" si="0"/>
        <v/>
      </c>
      <c r="M52" s="17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23">
        <f>ROWS(A$2:$B53)</f>
        <v>52</v>
      </c>
      <c r="B53"/>
      <c r="C53"/>
      <c r="D53"/>
      <c r="E53"/>
      <c r="F53" s="124" t="str">
        <f t="shared" si="4"/>
        <v>//</v>
      </c>
      <c r="G53" s="123">
        <f>ROWS($B$2:G53)</f>
        <v>52</v>
      </c>
      <c r="H53" s="175"/>
      <c r="I53" s="124" t="str">
        <f t="shared" si="5"/>
        <v/>
      </c>
      <c r="J53" s="124" t="str">
        <f>IFERROR(SMALL(I$2:I$100,ROWS($E$2:I53)),"")</f>
        <v/>
      </c>
      <c r="K53" s="124" t="str">
        <f t="shared" si="0"/>
        <v/>
      </c>
      <c r="M53" s="17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23">
        <f>ROWS(A$2:$B54)</f>
        <v>53</v>
      </c>
      <c r="B54"/>
      <c r="C54"/>
      <c r="D54"/>
      <c r="E54"/>
      <c r="F54" s="124" t="str">
        <f t="shared" si="4"/>
        <v>//</v>
      </c>
      <c r="G54" s="123">
        <f>ROWS($B$2:G54)</f>
        <v>53</v>
      </c>
      <c r="H54" s="175"/>
      <c r="I54" s="124" t="str">
        <f t="shared" si="5"/>
        <v/>
      </c>
      <c r="J54" s="124" t="str">
        <f>IFERROR(SMALL(I$2:I$100,ROWS($E$2:I54)),"")</f>
        <v/>
      </c>
      <c r="K54" s="124" t="str">
        <f t="shared" si="0"/>
        <v/>
      </c>
      <c r="M54" s="17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23">
        <f>ROWS(A$2:$B55)</f>
        <v>54</v>
      </c>
      <c r="B55"/>
      <c r="C55"/>
      <c r="D55"/>
      <c r="E55"/>
      <c r="F55" s="124" t="str">
        <f t="shared" si="4"/>
        <v>//</v>
      </c>
      <c r="G55" s="123">
        <f>ROWS($B$2:G55)</f>
        <v>54</v>
      </c>
      <c r="H55" s="175"/>
      <c r="I55" s="124" t="str">
        <f t="shared" si="5"/>
        <v/>
      </c>
      <c r="J55" s="124" t="str">
        <f>IFERROR(SMALL(I$2:I$100,ROWS($E$2:I55)),"")</f>
        <v/>
      </c>
      <c r="K55" s="124" t="str">
        <f t="shared" si="0"/>
        <v/>
      </c>
      <c r="M55" s="17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23">
        <f>ROWS(A$2:$B56)</f>
        <v>55</v>
      </c>
      <c r="B56"/>
      <c r="C56"/>
      <c r="D56"/>
      <c r="E56"/>
      <c r="F56" s="124" t="str">
        <f t="shared" si="4"/>
        <v>//</v>
      </c>
      <c r="G56" s="123">
        <f>ROWS($B$2:G56)</f>
        <v>55</v>
      </c>
      <c r="H56" s="175"/>
      <c r="I56" s="124" t="str">
        <f t="shared" si="5"/>
        <v/>
      </c>
      <c r="J56" s="124" t="str">
        <f>IFERROR(SMALL(I$2:I$100,ROWS($E$2:I56)),"")</f>
        <v/>
      </c>
      <c r="K56" s="124" t="str">
        <f t="shared" si="0"/>
        <v/>
      </c>
      <c r="M56" s="17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23">
        <f>ROWS(A$2:$B57)</f>
        <v>56</v>
      </c>
      <c r="B57"/>
      <c r="C57"/>
      <c r="D57"/>
      <c r="E57"/>
      <c r="F57" s="124" t="str">
        <f t="shared" si="4"/>
        <v>//</v>
      </c>
      <c r="G57" s="123">
        <f>ROWS($B$2:G57)</f>
        <v>56</v>
      </c>
      <c r="H57" s="175"/>
      <c r="I57" s="124" t="str">
        <f t="shared" si="5"/>
        <v/>
      </c>
      <c r="J57" s="124" t="str">
        <f>IFERROR(SMALL(I$2:I$100,ROWS($E$2:I57)),"")</f>
        <v/>
      </c>
      <c r="K57" s="124" t="str">
        <f t="shared" si="0"/>
        <v/>
      </c>
      <c r="M57" s="17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23">
        <f>ROWS(A$2:$B58)</f>
        <v>57</v>
      </c>
      <c r="B58"/>
      <c r="C58"/>
      <c r="D58"/>
      <c r="E58"/>
      <c r="F58" s="124" t="str">
        <f t="shared" si="4"/>
        <v>//</v>
      </c>
      <c r="G58" s="123">
        <f>ROWS($B$2:G58)</f>
        <v>57</v>
      </c>
      <c r="H58" s="175"/>
      <c r="I58" s="124" t="str">
        <f t="shared" si="5"/>
        <v/>
      </c>
      <c r="J58" s="124" t="str">
        <f>IFERROR(SMALL(I$2:I$100,ROWS($E$2:I58)),"")</f>
        <v/>
      </c>
      <c r="K58" s="124" t="str">
        <f t="shared" si="0"/>
        <v/>
      </c>
      <c r="M58" s="17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23">
        <f>ROWS(A$2:$B59)</f>
        <v>58</v>
      </c>
      <c r="B59"/>
      <c r="C59"/>
      <c r="D59"/>
      <c r="E59"/>
      <c r="F59" s="124" t="str">
        <f t="shared" si="4"/>
        <v>//</v>
      </c>
      <c r="G59" s="123">
        <f>ROWS($B$2:G59)</f>
        <v>58</v>
      </c>
      <c r="H59" s="175"/>
      <c r="I59" s="124" t="str">
        <f t="shared" si="5"/>
        <v/>
      </c>
      <c r="J59" s="124" t="str">
        <f>IFERROR(SMALL(I$2:I$100,ROWS($E$2:I59)),"")</f>
        <v/>
      </c>
      <c r="K59" s="124" t="str">
        <f t="shared" si="0"/>
        <v/>
      </c>
      <c r="M59" s="17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23">
        <f>ROWS(A$2:$B60)</f>
        <v>59</v>
      </c>
      <c r="B60"/>
      <c r="C60"/>
      <c r="D60"/>
      <c r="E60"/>
      <c r="F60" s="124" t="str">
        <f t="shared" si="4"/>
        <v>//</v>
      </c>
      <c r="G60" s="123">
        <f>ROWS($B$2:G60)</f>
        <v>59</v>
      </c>
      <c r="H60" s="175"/>
      <c r="I60" s="124" t="str">
        <f t="shared" si="5"/>
        <v/>
      </c>
      <c r="J60" s="124" t="str">
        <f>IFERROR(SMALL(I$2:I$100,ROWS($E$2:I60)),"")</f>
        <v/>
      </c>
      <c r="K60" s="124" t="str">
        <f t="shared" si="0"/>
        <v/>
      </c>
      <c r="M60" s="17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23">
        <f>ROWS(A$2:$B61)</f>
        <v>60</v>
      </c>
      <c r="B61"/>
      <c r="C61"/>
      <c r="D61"/>
      <c r="E61"/>
      <c r="F61" s="124" t="str">
        <f t="shared" si="4"/>
        <v>//</v>
      </c>
      <c r="G61" s="123">
        <f>ROWS($B$2:G61)</f>
        <v>60</v>
      </c>
      <c r="H61" s="175"/>
      <c r="I61" s="124" t="str">
        <f t="shared" si="5"/>
        <v/>
      </c>
      <c r="J61" s="124" t="str">
        <f>IFERROR(SMALL(I$2:I$100,ROWS($E$2:I61)),"")</f>
        <v/>
      </c>
      <c r="K61" s="124" t="str">
        <f t="shared" si="0"/>
        <v/>
      </c>
      <c r="M61" s="17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23">
        <f>ROWS(A$2:$B62)</f>
        <v>61</v>
      </c>
      <c r="B62"/>
      <c r="C62"/>
      <c r="D62"/>
      <c r="E62"/>
      <c r="F62" s="124" t="str">
        <f t="shared" si="4"/>
        <v>//</v>
      </c>
      <c r="G62" s="123">
        <f>ROWS($B$2:G62)</f>
        <v>61</v>
      </c>
      <c r="H62" s="175"/>
      <c r="I62" s="124" t="str">
        <f t="shared" si="5"/>
        <v/>
      </c>
      <c r="J62" s="124" t="str">
        <f>IFERROR(SMALL(I$2:I$100,ROWS($E$2:I62)),"")</f>
        <v/>
      </c>
      <c r="K62" s="124" t="str">
        <f t="shared" si="0"/>
        <v/>
      </c>
      <c r="M62" s="17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23">
        <f>ROWS(A$2:$B63)</f>
        <v>62</v>
      </c>
      <c r="B63"/>
      <c r="C63"/>
      <c r="D63"/>
      <c r="E63"/>
      <c r="F63" s="124" t="str">
        <f t="shared" si="4"/>
        <v>//</v>
      </c>
      <c r="G63" s="123">
        <f>ROWS($B$2:G63)</f>
        <v>62</v>
      </c>
      <c r="H63" s="175"/>
      <c r="I63" s="124" t="str">
        <f t="shared" si="5"/>
        <v/>
      </c>
      <c r="J63" s="124" t="str">
        <f>IFERROR(SMALL(I$2:I$100,ROWS($E$2:I63)),"")</f>
        <v/>
      </c>
      <c r="K63" s="124" t="str">
        <f t="shared" si="0"/>
        <v/>
      </c>
      <c r="M63" s="17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23">
        <f>ROWS(A$2:$B64)</f>
        <v>63</v>
      </c>
      <c r="B64"/>
      <c r="C64"/>
      <c r="D64"/>
      <c r="E64"/>
      <c r="F64" s="124" t="str">
        <f t="shared" si="4"/>
        <v>//</v>
      </c>
      <c r="G64" s="123">
        <f>ROWS($B$2:G64)</f>
        <v>63</v>
      </c>
      <c r="H64" s="175"/>
      <c r="I64" s="124" t="str">
        <f t="shared" si="5"/>
        <v/>
      </c>
      <c r="J64" s="124" t="str">
        <f>IFERROR(SMALL(I$2:I$100,ROWS($E$2:I64)),"")</f>
        <v/>
      </c>
      <c r="K64" s="124" t="str">
        <f t="shared" si="0"/>
        <v/>
      </c>
      <c r="M64" s="17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23">
        <f>ROWS(A$2:$B65)</f>
        <v>64</v>
      </c>
      <c r="B65"/>
      <c r="C65"/>
      <c r="D65"/>
      <c r="E65"/>
      <c r="F65" s="124" t="str">
        <f t="shared" si="4"/>
        <v>//</v>
      </c>
      <c r="G65" s="123">
        <f>ROWS($B$2:G65)</f>
        <v>64</v>
      </c>
      <c r="H65" s="175"/>
      <c r="I65" s="124" t="str">
        <f t="shared" si="5"/>
        <v/>
      </c>
      <c r="J65" s="124" t="str">
        <f>IFERROR(SMALL(I$2:I$100,ROWS($E$2:I65)),"")</f>
        <v/>
      </c>
      <c r="K65" s="124" t="str">
        <f t="shared" si="0"/>
        <v/>
      </c>
      <c r="M65" s="17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23">
        <f>ROWS(A$2:$B66)</f>
        <v>65</v>
      </c>
      <c r="B66"/>
      <c r="C66"/>
      <c r="D66"/>
      <c r="E66"/>
      <c r="F66" s="124" t="str">
        <f t="shared" si="4"/>
        <v>//</v>
      </c>
      <c r="G66" s="123">
        <f>ROWS($B$2:G66)</f>
        <v>65</v>
      </c>
      <c r="H66" s="175"/>
      <c r="I66" s="124" t="str">
        <f t="shared" si="5"/>
        <v/>
      </c>
      <c r="J66" s="124" t="str">
        <f>IFERROR(SMALL(I$2:I$100,ROWS($E$2:I66)),"")</f>
        <v/>
      </c>
      <c r="K66" s="124" t="str">
        <f t="shared" ref="K66:K100" si="12">IFERROR(VLOOKUP(J66,A:B,2,0),IF(J65&lt;&gt;"","&lt;Neu&gt;",""))</f>
        <v/>
      </c>
      <c r="M66" s="17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23">
        <f>ROWS(A$2:$B67)</f>
        <v>66</v>
      </c>
      <c r="B67"/>
      <c r="C67"/>
      <c r="D67"/>
      <c r="E67"/>
      <c r="F67" s="124" t="str">
        <f t="shared" ref="F67:F100" si="16">B67&amp;"/"&amp;C67&amp;"/"&amp;D67</f>
        <v>//</v>
      </c>
      <c r="G67" s="123">
        <f>ROWS($B$2:G67)</f>
        <v>66</v>
      </c>
      <c r="H67" s="175"/>
      <c r="I67" s="124" t="str">
        <f t="shared" ref="I67:I100" si="17">IF(B67=B66,"",IF(LEN(B67)&lt;1,"",A67))</f>
        <v/>
      </c>
      <c r="J67" s="124" t="str">
        <f>IFERROR(SMALL(I$2:I$100,ROWS($E$2:I67)),"")</f>
        <v/>
      </c>
      <c r="K67" s="124" t="str">
        <f t="shared" si="12"/>
        <v/>
      </c>
      <c r="M67" s="17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23">
        <f>ROWS(A$2:$B68)</f>
        <v>67</v>
      </c>
      <c r="B68"/>
      <c r="C68"/>
      <c r="D68"/>
      <c r="E68"/>
      <c r="F68" s="124" t="str">
        <f t="shared" si="16"/>
        <v>//</v>
      </c>
      <c r="G68" s="123">
        <f>ROWS($B$2:G68)</f>
        <v>67</v>
      </c>
      <c r="H68" s="175"/>
      <c r="I68" s="124" t="str">
        <f t="shared" si="17"/>
        <v/>
      </c>
      <c r="J68" s="124" t="str">
        <f>IFERROR(SMALL(I$2:I$100,ROWS($E$2:I68)),"")</f>
        <v/>
      </c>
      <c r="K68" s="124" t="str">
        <f t="shared" si="12"/>
        <v/>
      </c>
      <c r="M68" s="17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23">
        <f>ROWS(A$2:$B69)</f>
        <v>68</v>
      </c>
      <c r="B69"/>
      <c r="C69"/>
      <c r="D69"/>
      <c r="E69"/>
      <c r="F69" s="124" t="str">
        <f t="shared" si="16"/>
        <v>//</v>
      </c>
      <c r="G69" s="123">
        <f>ROWS($B$2:G69)</f>
        <v>68</v>
      </c>
      <c r="H69" s="175"/>
      <c r="I69" s="124" t="str">
        <f t="shared" si="17"/>
        <v/>
      </c>
      <c r="J69" s="124" t="str">
        <f>IFERROR(SMALL(I$2:I$100,ROWS($E$2:I69)),"")</f>
        <v/>
      </c>
      <c r="K69" s="124" t="str">
        <f t="shared" si="12"/>
        <v/>
      </c>
      <c r="M69" s="17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23">
        <f>ROWS(A$2:$B70)</f>
        <v>69</v>
      </c>
      <c r="B70"/>
      <c r="C70"/>
      <c r="D70"/>
      <c r="E70"/>
      <c r="F70" s="124" t="str">
        <f t="shared" si="16"/>
        <v>//</v>
      </c>
      <c r="G70" s="123">
        <f>ROWS($B$2:G70)</f>
        <v>69</v>
      </c>
      <c r="H70" s="175"/>
      <c r="I70" s="124" t="str">
        <f t="shared" si="17"/>
        <v/>
      </c>
      <c r="J70" s="124" t="str">
        <f>IFERROR(SMALL(I$2:I$100,ROWS($E$2:I70)),"")</f>
        <v/>
      </c>
      <c r="K70" s="124" t="str">
        <f t="shared" si="12"/>
        <v/>
      </c>
      <c r="M70" s="17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23">
        <f>ROWS(A$2:$B71)</f>
        <v>70</v>
      </c>
      <c r="B71"/>
      <c r="C71"/>
      <c r="D71"/>
      <c r="E71"/>
      <c r="F71" s="124" t="str">
        <f t="shared" si="16"/>
        <v>//</v>
      </c>
      <c r="G71" s="123">
        <f>ROWS($B$2:G71)</f>
        <v>70</v>
      </c>
      <c r="H71" s="175"/>
      <c r="I71" s="124" t="str">
        <f t="shared" si="17"/>
        <v/>
      </c>
      <c r="J71" s="124" t="str">
        <f>IFERROR(SMALL(I$2:I$100,ROWS($E$2:I71)),"")</f>
        <v/>
      </c>
      <c r="K71" s="124" t="str">
        <f t="shared" si="12"/>
        <v/>
      </c>
      <c r="M71" s="17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23">
        <f>ROWS(A$2:$B72)</f>
        <v>71</v>
      </c>
      <c r="B72"/>
      <c r="C72"/>
      <c r="D72"/>
      <c r="E72"/>
      <c r="F72" s="124" t="str">
        <f t="shared" si="16"/>
        <v>//</v>
      </c>
      <c r="G72" s="123">
        <f>ROWS($B$2:G72)</f>
        <v>71</v>
      </c>
      <c r="H72" s="175"/>
      <c r="I72" s="124" t="str">
        <f t="shared" si="17"/>
        <v/>
      </c>
      <c r="J72" s="124" t="str">
        <f>IFERROR(SMALL(I$2:I$100,ROWS($E$2:I72)),"")</f>
        <v/>
      </c>
      <c r="K72" s="124" t="str">
        <f t="shared" si="12"/>
        <v/>
      </c>
      <c r="M72" s="17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23">
        <f>ROWS(A$2:$B73)</f>
        <v>72</v>
      </c>
      <c r="B73"/>
      <c r="C73"/>
      <c r="D73"/>
      <c r="E73"/>
      <c r="F73" s="124" t="str">
        <f t="shared" si="16"/>
        <v>//</v>
      </c>
      <c r="G73" s="123">
        <f>ROWS($B$2:G73)</f>
        <v>72</v>
      </c>
      <c r="H73" s="175"/>
      <c r="I73" s="124" t="str">
        <f t="shared" si="17"/>
        <v/>
      </c>
      <c r="J73" s="124" t="str">
        <f>IFERROR(SMALL(I$2:I$100,ROWS($E$2:I73)),"")</f>
        <v/>
      </c>
      <c r="K73" s="124" t="str">
        <f t="shared" si="12"/>
        <v/>
      </c>
      <c r="M73" s="17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23">
        <f>ROWS(A$2:$B74)</f>
        <v>73</v>
      </c>
      <c r="B74"/>
      <c r="C74"/>
      <c r="D74"/>
      <c r="E74"/>
      <c r="F74" s="124" t="str">
        <f t="shared" si="16"/>
        <v>//</v>
      </c>
      <c r="G74" s="123">
        <f>ROWS($B$2:G74)</f>
        <v>73</v>
      </c>
      <c r="H74" s="175"/>
      <c r="I74" s="124" t="str">
        <f t="shared" si="17"/>
        <v/>
      </c>
      <c r="J74" s="124" t="str">
        <f>IFERROR(SMALL(I$2:I$100,ROWS($E$2:I74)),"")</f>
        <v/>
      </c>
      <c r="K74" s="124" t="str">
        <f t="shared" si="12"/>
        <v/>
      </c>
      <c r="M74" s="17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23">
        <f>ROWS(A$2:$B75)</f>
        <v>74</v>
      </c>
      <c r="B75"/>
      <c r="C75"/>
      <c r="D75"/>
      <c r="E75"/>
      <c r="F75" s="124" t="str">
        <f t="shared" si="16"/>
        <v>//</v>
      </c>
      <c r="G75" s="123">
        <f>ROWS($B$2:G75)</f>
        <v>74</v>
      </c>
      <c r="H75" s="175"/>
      <c r="I75" s="124" t="str">
        <f t="shared" si="17"/>
        <v/>
      </c>
      <c r="J75" s="124" t="str">
        <f>IFERROR(SMALL(I$2:I$100,ROWS($E$2:I75)),"")</f>
        <v/>
      </c>
      <c r="K75" s="124" t="str">
        <f t="shared" si="12"/>
        <v/>
      </c>
      <c r="M75" s="17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23">
        <f>ROWS(A$2:$B76)</f>
        <v>75</v>
      </c>
      <c r="B76"/>
      <c r="C76"/>
      <c r="D76"/>
      <c r="E76"/>
      <c r="F76" s="124" t="str">
        <f t="shared" si="16"/>
        <v>//</v>
      </c>
      <c r="G76" s="123">
        <f>ROWS($B$2:G76)</f>
        <v>75</v>
      </c>
      <c r="H76" s="175"/>
      <c r="I76" s="124" t="str">
        <f t="shared" si="17"/>
        <v/>
      </c>
      <c r="J76" s="124" t="str">
        <f>IFERROR(SMALL(I$2:I$100,ROWS($E$2:I76)),"")</f>
        <v/>
      </c>
      <c r="K76" s="124" t="str">
        <f t="shared" si="12"/>
        <v/>
      </c>
      <c r="M76" s="17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23">
        <f>ROWS(A$2:$B77)</f>
        <v>76</v>
      </c>
      <c r="B77"/>
      <c r="C77"/>
      <c r="D77"/>
      <c r="E77"/>
      <c r="F77" s="124" t="str">
        <f t="shared" si="16"/>
        <v>//</v>
      </c>
      <c r="G77" s="123">
        <f>ROWS($B$2:G77)</f>
        <v>76</v>
      </c>
      <c r="H77" s="175"/>
      <c r="I77" s="124" t="str">
        <f t="shared" si="17"/>
        <v/>
      </c>
      <c r="J77" s="124" t="str">
        <f>IFERROR(SMALL(I$2:I$100,ROWS($E$2:I77)),"")</f>
        <v/>
      </c>
      <c r="K77" s="124" t="str">
        <f t="shared" si="12"/>
        <v/>
      </c>
      <c r="M77" s="17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23">
        <f>ROWS(A$2:$B78)</f>
        <v>77</v>
      </c>
      <c r="B78"/>
      <c r="C78"/>
      <c r="D78"/>
      <c r="E78"/>
      <c r="F78" s="124" t="str">
        <f t="shared" si="16"/>
        <v>//</v>
      </c>
      <c r="G78" s="123">
        <f>ROWS($B$2:G78)</f>
        <v>77</v>
      </c>
      <c r="H78" s="175"/>
      <c r="I78" s="124" t="str">
        <f t="shared" si="17"/>
        <v/>
      </c>
      <c r="J78" s="124" t="str">
        <f>IFERROR(SMALL(I$2:I$100,ROWS($E$2:I78)),"")</f>
        <v/>
      </c>
      <c r="K78" s="124" t="str">
        <f t="shared" si="12"/>
        <v/>
      </c>
      <c r="M78" s="17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23">
        <f>ROWS(A$2:$B79)</f>
        <v>78</v>
      </c>
      <c r="B79"/>
      <c r="C79"/>
      <c r="D79"/>
      <c r="E79"/>
      <c r="F79" s="124" t="str">
        <f t="shared" si="16"/>
        <v>//</v>
      </c>
      <c r="G79" s="123">
        <f>ROWS($B$2:G79)</f>
        <v>78</v>
      </c>
      <c r="H79" s="175"/>
      <c r="I79" s="124" t="str">
        <f t="shared" si="17"/>
        <v/>
      </c>
      <c r="J79" s="124" t="str">
        <f>IFERROR(SMALL(I$2:I$100,ROWS($E$2:I79)),"")</f>
        <v/>
      </c>
      <c r="K79" s="124" t="str">
        <f t="shared" si="12"/>
        <v/>
      </c>
      <c r="M79" s="17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23">
        <f>ROWS(A$2:$B80)</f>
        <v>79</v>
      </c>
      <c r="B80"/>
      <c r="C80"/>
      <c r="D80"/>
      <c r="E80"/>
      <c r="F80" s="124" t="str">
        <f t="shared" si="16"/>
        <v>//</v>
      </c>
      <c r="G80" s="123">
        <f>ROWS($B$2:G80)</f>
        <v>79</v>
      </c>
      <c r="H80" s="175"/>
      <c r="I80" s="124" t="str">
        <f t="shared" si="17"/>
        <v/>
      </c>
      <c r="J80" s="124" t="str">
        <f>IFERROR(SMALL(I$2:I$100,ROWS($E$2:I80)),"")</f>
        <v/>
      </c>
      <c r="K80" s="124" t="str">
        <f t="shared" si="12"/>
        <v/>
      </c>
      <c r="M80" s="17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23">
        <f>ROWS(A$2:$B81)</f>
        <v>80</v>
      </c>
      <c r="B81"/>
      <c r="C81"/>
      <c r="D81"/>
      <c r="E81"/>
      <c r="F81" s="124" t="str">
        <f t="shared" si="16"/>
        <v>//</v>
      </c>
      <c r="G81" s="123">
        <f>ROWS($B$2:G81)</f>
        <v>80</v>
      </c>
      <c r="H81" s="175"/>
      <c r="I81" s="124" t="str">
        <f t="shared" si="17"/>
        <v/>
      </c>
      <c r="J81" s="124" t="str">
        <f>IFERROR(SMALL(I$2:I$100,ROWS($E$2:I81)),"")</f>
        <v/>
      </c>
      <c r="K81" s="124" t="str">
        <f t="shared" si="12"/>
        <v/>
      </c>
      <c r="M81" s="17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23">
        <f>ROWS(A$2:$B82)</f>
        <v>81</v>
      </c>
      <c r="B82"/>
      <c r="C82"/>
      <c r="D82"/>
      <c r="E82"/>
      <c r="F82" s="124" t="str">
        <f t="shared" si="16"/>
        <v>//</v>
      </c>
      <c r="G82" s="123">
        <f>ROWS($B$2:G82)</f>
        <v>81</v>
      </c>
      <c r="H82" s="175"/>
      <c r="I82" s="124" t="str">
        <f t="shared" si="17"/>
        <v/>
      </c>
      <c r="J82" s="124" t="str">
        <f>IFERROR(SMALL(I$2:I$100,ROWS($E$2:I82)),"")</f>
        <v/>
      </c>
      <c r="K82" s="124" t="str">
        <f t="shared" si="12"/>
        <v/>
      </c>
      <c r="M82" s="17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23">
        <f>ROWS(A$2:$B83)</f>
        <v>82</v>
      </c>
      <c r="B83"/>
      <c r="C83"/>
      <c r="D83"/>
      <c r="E83"/>
      <c r="F83" s="124" t="str">
        <f t="shared" si="16"/>
        <v>//</v>
      </c>
      <c r="G83" s="123">
        <f>ROWS($B$2:G83)</f>
        <v>82</v>
      </c>
      <c r="H83" s="175"/>
      <c r="I83" s="124" t="str">
        <f t="shared" si="17"/>
        <v/>
      </c>
      <c r="J83" s="124" t="str">
        <f>IFERROR(SMALL(I$2:I$100,ROWS($E$2:I83)),"")</f>
        <v/>
      </c>
      <c r="K83" s="124" t="str">
        <f t="shared" si="12"/>
        <v/>
      </c>
      <c r="M83" s="17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23">
        <f>ROWS(A$2:$B84)</f>
        <v>83</v>
      </c>
      <c r="B84"/>
      <c r="C84"/>
      <c r="D84"/>
      <c r="E84"/>
      <c r="F84" s="124" t="str">
        <f t="shared" si="16"/>
        <v>//</v>
      </c>
      <c r="G84" s="123">
        <f>ROWS($B$2:G84)</f>
        <v>83</v>
      </c>
      <c r="H84" s="175"/>
      <c r="I84" s="124" t="str">
        <f t="shared" si="17"/>
        <v/>
      </c>
      <c r="J84" s="124" t="str">
        <f>IFERROR(SMALL(I$2:I$100,ROWS($E$2:I84)),"")</f>
        <v/>
      </c>
      <c r="K84" s="124" t="str">
        <f t="shared" si="12"/>
        <v/>
      </c>
      <c r="M84" s="17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23">
        <f>ROWS(A$2:$B85)</f>
        <v>84</v>
      </c>
      <c r="B85"/>
      <c r="C85"/>
      <c r="D85"/>
      <c r="E85"/>
      <c r="F85" s="124" t="str">
        <f t="shared" si="16"/>
        <v>//</v>
      </c>
      <c r="G85" s="123">
        <f>ROWS($B$2:G85)</f>
        <v>84</v>
      </c>
      <c r="H85" s="175"/>
      <c r="I85" s="124" t="str">
        <f t="shared" si="17"/>
        <v/>
      </c>
      <c r="J85" s="124" t="str">
        <f>IFERROR(SMALL(I$2:I$100,ROWS($E$2:I85)),"")</f>
        <v/>
      </c>
      <c r="K85" s="124" t="str">
        <f t="shared" si="12"/>
        <v/>
      </c>
      <c r="M85" s="17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23">
        <f>ROWS(A$2:$B86)</f>
        <v>85</v>
      </c>
      <c r="B86"/>
      <c r="C86"/>
      <c r="D86"/>
      <c r="E86"/>
      <c r="F86" s="124" t="str">
        <f t="shared" si="16"/>
        <v>//</v>
      </c>
      <c r="G86" s="123">
        <f>ROWS($B$2:G86)</f>
        <v>85</v>
      </c>
      <c r="H86" s="175"/>
      <c r="I86" s="124" t="str">
        <f t="shared" si="17"/>
        <v/>
      </c>
      <c r="J86" s="124" t="str">
        <f>IFERROR(SMALL(I$2:I$100,ROWS($E$2:I86)),"")</f>
        <v/>
      </c>
      <c r="K86" s="124" t="str">
        <f t="shared" si="12"/>
        <v/>
      </c>
      <c r="M86" s="17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23">
        <f>ROWS(A$2:$B87)</f>
        <v>86</v>
      </c>
      <c r="B87"/>
      <c r="C87"/>
      <c r="D87"/>
      <c r="E87"/>
      <c r="F87" s="124" t="str">
        <f t="shared" si="16"/>
        <v>//</v>
      </c>
      <c r="G87" s="123">
        <f>ROWS($B$2:G87)</f>
        <v>86</v>
      </c>
      <c r="H87" s="175"/>
      <c r="I87" s="124" t="str">
        <f t="shared" si="17"/>
        <v/>
      </c>
      <c r="J87" s="124" t="str">
        <f>IFERROR(SMALL(I$2:I$100,ROWS($E$2:I87)),"")</f>
        <v/>
      </c>
      <c r="K87" s="124" t="str">
        <f t="shared" si="12"/>
        <v/>
      </c>
      <c r="M87" s="17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23">
        <f>ROWS(A$2:$B88)</f>
        <v>87</v>
      </c>
      <c r="B88"/>
      <c r="C88"/>
      <c r="D88"/>
      <c r="E88"/>
      <c r="F88" s="124" t="str">
        <f t="shared" si="16"/>
        <v>//</v>
      </c>
      <c r="G88" s="123">
        <f>ROWS($B$2:G88)</f>
        <v>87</v>
      </c>
      <c r="H88" s="175"/>
      <c r="I88" s="124" t="str">
        <f t="shared" si="17"/>
        <v/>
      </c>
      <c r="J88" s="124" t="str">
        <f>IFERROR(SMALL(I$2:I$100,ROWS($E$2:I88)),"")</f>
        <v/>
      </c>
      <c r="K88" s="124" t="str">
        <f t="shared" si="12"/>
        <v/>
      </c>
      <c r="M88" s="17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23">
        <f>ROWS(A$2:$B89)</f>
        <v>88</v>
      </c>
      <c r="B89"/>
      <c r="C89"/>
      <c r="D89"/>
      <c r="E89"/>
      <c r="F89" s="124" t="str">
        <f t="shared" si="16"/>
        <v>//</v>
      </c>
      <c r="G89" s="123">
        <f>ROWS($B$2:G89)</f>
        <v>88</v>
      </c>
      <c r="H89" s="175"/>
      <c r="I89" s="124" t="str">
        <f t="shared" si="17"/>
        <v/>
      </c>
      <c r="J89" s="124" t="str">
        <f>IFERROR(SMALL(I$2:I$100,ROWS($E$2:I89)),"")</f>
        <v/>
      </c>
      <c r="K89" s="124" t="str">
        <f t="shared" si="12"/>
        <v/>
      </c>
      <c r="M89" s="17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23">
        <f>ROWS(A$2:$B90)</f>
        <v>89</v>
      </c>
      <c r="B90"/>
      <c r="C90"/>
      <c r="D90"/>
      <c r="E90"/>
      <c r="F90" s="124" t="str">
        <f t="shared" si="16"/>
        <v>//</v>
      </c>
      <c r="G90" s="123">
        <f>ROWS($B$2:G90)</f>
        <v>89</v>
      </c>
      <c r="H90" s="175"/>
      <c r="I90" s="124" t="str">
        <f t="shared" si="17"/>
        <v/>
      </c>
      <c r="J90" s="124" t="str">
        <f>IFERROR(SMALL(I$2:I$100,ROWS($E$2:I90)),"")</f>
        <v/>
      </c>
      <c r="K90" s="124" t="str">
        <f t="shared" si="12"/>
        <v/>
      </c>
      <c r="M90" s="17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23">
        <f>ROWS(A$2:$B91)</f>
        <v>90</v>
      </c>
      <c r="B91"/>
      <c r="C91"/>
      <c r="D91"/>
      <c r="E91"/>
      <c r="F91" s="124" t="str">
        <f t="shared" si="16"/>
        <v>//</v>
      </c>
      <c r="G91" s="123">
        <f>ROWS($B$2:G91)</f>
        <v>90</v>
      </c>
      <c r="H91" s="175"/>
      <c r="I91" s="124" t="str">
        <f t="shared" si="17"/>
        <v/>
      </c>
      <c r="J91" s="124" t="str">
        <f>IFERROR(SMALL(I$2:I$100,ROWS($E$2:I91)),"")</f>
        <v/>
      </c>
      <c r="K91" s="124" t="str">
        <f t="shared" si="12"/>
        <v/>
      </c>
      <c r="M91" s="17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23">
        <f>ROWS(A$2:$B92)</f>
        <v>91</v>
      </c>
      <c r="B92"/>
      <c r="C92"/>
      <c r="D92"/>
      <c r="E92"/>
      <c r="F92" s="124" t="str">
        <f t="shared" si="16"/>
        <v>//</v>
      </c>
      <c r="G92" s="123">
        <f>ROWS($B$2:G92)</f>
        <v>91</v>
      </c>
      <c r="H92" s="175"/>
      <c r="I92" s="124" t="str">
        <f t="shared" si="17"/>
        <v/>
      </c>
      <c r="J92" s="124" t="str">
        <f>IFERROR(SMALL(I$2:I$100,ROWS($E$2:I92)),"")</f>
        <v/>
      </c>
      <c r="K92" s="124" t="str">
        <f t="shared" si="12"/>
        <v/>
      </c>
      <c r="M92" s="17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23">
        <f>ROWS(A$2:$B93)</f>
        <v>92</v>
      </c>
      <c r="B93"/>
      <c r="C93"/>
      <c r="D93"/>
      <c r="E93"/>
      <c r="F93" s="124" t="str">
        <f t="shared" si="16"/>
        <v>//</v>
      </c>
      <c r="G93" s="123">
        <f>ROWS($B$2:G93)</f>
        <v>92</v>
      </c>
      <c r="H93" s="175"/>
      <c r="I93" s="124" t="str">
        <f t="shared" si="17"/>
        <v/>
      </c>
      <c r="J93" s="124" t="str">
        <f>IFERROR(SMALL(I$2:I$100,ROWS($E$2:I93)),"")</f>
        <v/>
      </c>
      <c r="K93" s="124" t="str">
        <f t="shared" si="12"/>
        <v/>
      </c>
      <c r="M93" s="17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23">
        <f>ROWS(A$2:$B94)</f>
        <v>93</v>
      </c>
      <c r="B94"/>
      <c r="C94"/>
      <c r="D94"/>
      <c r="E94"/>
      <c r="F94" s="124" t="str">
        <f t="shared" si="16"/>
        <v>//</v>
      </c>
      <c r="G94" s="123">
        <f>ROWS($B$2:G94)</f>
        <v>93</v>
      </c>
      <c r="H94" s="175"/>
      <c r="I94" s="124" t="str">
        <f t="shared" si="17"/>
        <v/>
      </c>
      <c r="J94" s="124" t="str">
        <f>IFERROR(SMALL(I$2:I$100,ROWS($E$2:I94)),"")</f>
        <v/>
      </c>
      <c r="K94" s="124" t="str">
        <f t="shared" si="12"/>
        <v/>
      </c>
      <c r="M94" s="17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23">
        <f>ROWS(A$2:$B95)</f>
        <v>94</v>
      </c>
      <c r="B95"/>
      <c r="C95"/>
      <c r="D95"/>
      <c r="E95"/>
      <c r="F95" s="124" t="str">
        <f t="shared" si="16"/>
        <v>//</v>
      </c>
      <c r="G95" s="123">
        <f>ROWS($B$2:G95)</f>
        <v>94</v>
      </c>
      <c r="H95" s="175"/>
      <c r="I95" s="124" t="str">
        <f t="shared" si="17"/>
        <v/>
      </c>
      <c r="J95" s="124" t="str">
        <f>IFERROR(SMALL(I$2:I$100,ROWS($E$2:I95)),"")</f>
        <v/>
      </c>
      <c r="K95" s="124" t="str">
        <f t="shared" si="12"/>
        <v/>
      </c>
      <c r="M95" s="17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23">
        <f>ROWS(A$2:$B96)</f>
        <v>95</v>
      </c>
      <c r="B96"/>
      <c r="C96"/>
      <c r="D96"/>
      <c r="E96"/>
      <c r="F96" s="124" t="str">
        <f t="shared" si="16"/>
        <v>//</v>
      </c>
      <c r="G96" s="123">
        <f>ROWS($B$2:G96)</f>
        <v>95</v>
      </c>
      <c r="H96" s="175"/>
      <c r="I96" s="124" t="str">
        <f t="shared" si="17"/>
        <v/>
      </c>
      <c r="J96" s="124" t="str">
        <f>IFERROR(SMALL(I$2:I$100,ROWS($E$2:I96)),"")</f>
        <v/>
      </c>
      <c r="K96" s="124" t="str">
        <f t="shared" si="12"/>
        <v/>
      </c>
      <c r="M96" s="17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23">
        <f>ROWS(A$2:$B97)</f>
        <v>96</v>
      </c>
      <c r="B97"/>
      <c r="C97"/>
      <c r="D97"/>
      <c r="E97"/>
      <c r="F97" s="124" t="str">
        <f t="shared" si="16"/>
        <v>//</v>
      </c>
      <c r="G97" s="123">
        <f>ROWS($B$2:G97)</f>
        <v>96</v>
      </c>
      <c r="H97" s="175"/>
      <c r="I97" s="124" t="str">
        <f t="shared" si="17"/>
        <v/>
      </c>
      <c r="J97" s="124" t="str">
        <f>IFERROR(SMALL(I$2:I$100,ROWS($E$2:I97)),"")</f>
        <v/>
      </c>
      <c r="K97" s="124" t="str">
        <f t="shared" si="12"/>
        <v/>
      </c>
      <c r="M97" s="17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23">
        <f>ROWS(A$2:$B98)</f>
        <v>97</v>
      </c>
      <c r="B98"/>
      <c r="C98"/>
      <c r="D98"/>
      <c r="E98"/>
      <c r="F98" s="124" t="str">
        <f t="shared" si="16"/>
        <v>//</v>
      </c>
      <c r="G98" s="123">
        <f>ROWS($B$2:G98)</f>
        <v>97</v>
      </c>
      <c r="H98" s="175"/>
      <c r="I98" s="124" t="str">
        <f t="shared" si="17"/>
        <v/>
      </c>
      <c r="J98" s="124" t="str">
        <f>IFERROR(SMALL(I$2:I$100,ROWS($E$2:I98)),"")</f>
        <v/>
      </c>
      <c r="K98" s="124" t="str">
        <f t="shared" si="12"/>
        <v/>
      </c>
      <c r="M98" s="17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23">
        <f>ROWS(A$2:$B99)</f>
        <v>98</v>
      </c>
      <c r="B99"/>
      <c r="C99"/>
      <c r="D99"/>
      <c r="E99"/>
      <c r="F99" s="124" t="str">
        <f t="shared" si="16"/>
        <v>//</v>
      </c>
      <c r="G99" s="123">
        <f>ROWS($B$2:G99)</f>
        <v>98</v>
      </c>
      <c r="H99" s="175"/>
      <c r="I99" s="124" t="str">
        <f t="shared" si="17"/>
        <v/>
      </c>
      <c r="J99" s="124" t="str">
        <f>IFERROR(SMALL(I$2:I$100,ROWS($E$2:I99)),"")</f>
        <v/>
      </c>
      <c r="K99" s="124" t="str">
        <f t="shared" si="12"/>
        <v/>
      </c>
      <c r="M99" s="17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23">
        <f>ROWS(A$2:$B100)</f>
        <v>99</v>
      </c>
      <c r="B100"/>
      <c r="C100"/>
      <c r="D100"/>
      <c r="E100"/>
      <c r="F100" s="124" t="str">
        <f t="shared" si="16"/>
        <v>//</v>
      </c>
      <c r="G100" s="123">
        <f>ROWS($B$2:G100)</f>
        <v>99</v>
      </c>
      <c r="H100" s="175"/>
      <c r="I100" s="124" t="str">
        <f t="shared" si="17"/>
        <v/>
      </c>
      <c r="J100" s="124" t="str">
        <f>IFERROR(SMALL(I$2:I$100,ROWS($E$2:I100)),"")</f>
        <v/>
      </c>
      <c r="K100" s="124" t="str">
        <f t="shared" si="12"/>
        <v/>
      </c>
      <c r="M100" s="17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1" customFormat="1" x14ac:dyDescent="0.25">
      <c r="A101" s="129"/>
      <c r="B101" s="130" t="s">
        <v>257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MNPmrri2PftTVhzdPdg6KB7T/CQzhhqPfhaFg+6M6o3c0fizTOGD4hk26+WejFDkRI0XMvwvw3GF+eZ457WKHw==" saltValue="u2WTMoq/52Z9yvRoqsaWY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F975-BF0B-41FF-A38B-3E93488DA612}">
  <dimension ref="A1"/>
  <sheetViews>
    <sheetView workbookViewId="0"/>
  </sheetViews>
  <sheetFormatPr baseColWidth="10" defaultColWidth="11.42578125" defaultRowHeight="12.75" x14ac:dyDescent="0.2"/>
  <cols>
    <col min="1" max="16384" width="11.42578125" style="632"/>
  </cols>
  <sheetData>
    <row r="1" spans="1:1" x14ac:dyDescent="0.2">
      <c r="A1" s="63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4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O B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T n Z U K I p H u A 4 A A A A R A A A A E w A c A E Z v c m 1 1 b G F z L 1 N l Y 3 R p b 2 4 x L m 0 g o h g A K K A U A A A A A A A A A A A A A A A A A A A A A A A A A A A A K 0 5 N L s n M z 1 M I h t C G 1 g B Q S w E C L Q A U A A I A C A D g T n Z U B n q W l 6 U A A A D 1 A A A A E g A A A A A A A A A A A A A A A A A A A A A A Q 2 9 u Z m l n L 1 B h Y 2 t h Z 2 U u e G 1 s U E s B A i 0 A F A A C A A g A 4 E 5 2 V A / K 6 a u k A A A A 6 Q A A A B M A A A A A A A A A A A A A A A A A 8 Q A A A F t D b 2 5 0 Z W 5 0 X 1 R 5 c G V z X S 5 4 b W x Q S w E C L Q A U A A I A C A D g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t F S T c C u s 5 d j t X c 3 / x W O o 4 A A A A A A S A A A C g A A A A E A A A A J G l B N 3 J b G G 8 w U J 9 r C X 8 0 B p Q A A A A g 5 U L h j t M X T P B O e x 7 w z p i F S 5 j I T + I E q K x T m K B e 7 j P M i l 1 j W U N D 2 U L n x d Q K n 8 o A / R c n r T P S p y j P u T N 6 N T h T I V q F K 1 l o z 4 D e X C m C X A j a M M D n d k U A A A A R / e + J U I o 1 a I c a G I F y D H V L + E b c X 4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Deckblatt_BMOB</vt:lpstr>
      <vt:lpstr>Kalkulation</vt:lpstr>
      <vt:lpstr>Beiblatt Personal</vt:lpstr>
      <vt:lpstr>Beiblatt Gemeinkosten</vt:lpstr>
      <vt:lpstr>Beiblatt Befoerderungskosten</vt:lpstr>
      <vt:lpstr>Controlling</vt:lpstr>
      <vt:lpstr>Traeger_Standort</vt:lpstr>
      <vt:lpstr>Leistungen</vt:lpstr>
      <vt:lpstr>Nebenrechnung</vt:lpstr>
      <vt:lpstr>Foerderart</vt:lpstr>
      <vt:lpstr>'Beiblatt Befoerderungskosten'!Druckbereich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2021-05-19T06:13:05Z</cp:lastPrinted>
  <dcterms:created xsi:type="dcterms:W3CDTF">2008-01-24T10:32:10Z</dcterms:created>
  <dcterms:modified xsi:type="dcterms:W3CDTF">2023-04-20T06:52:29Z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