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9555" windowHeight="12945" tabRatio="908" activeTab="0"/>
  </bookViews>
  <sheets>
    <sheet name="Deckblatt" sheetId="1" r:id="rId1"/>
    <sheet name="Tarifkalkulation" sheetId="2" r:id="rId2"/>
    <sheet name="Beiblatt Personal " sheetId="3" r:id="rId3"/>
    <sheet name="Beiblatt Abschreibungen" sheetId="4" r:id="rId4"/>
    <sheet name="Beiblatt Direkte Einzelkosten" sheetId="5" r:id="rId5"/>
    <sheet name="Beiblatt Gemeinkosten" sheetId="6" r:id="rId6"/>
  </sheets>
  <definedNames>
    <definedName name="_xlnm.Print_Area" localSheetId="3">'Beiblatt Abschreibungen'!$A$1:$L$40</definedName>
    <definedName name="_xlnm.Print_Area" localSheetId="4">'Beiblatt Direkte Einzelkosten'!$A$1:$G$76</definedName>
    <definedName name="_xlnm.Print_Area" localSheetId="5">'Beiblatt Gemeinkosten'!$A$1:$F$82</definedName>
    <definedName name="_xlnm.Print_Area" localSheetId="2">'Beiblatt Personal '!$A$1:$I$63</definedName>
    <definedName name="Hauskrankenpflege">'Deckblatt'!#REF!</definedName>
    <definedName name="Liste_Leistungen">#REF!</definedName>
    <definedName name="Tageszentren">#REF!</definedName>
    <definedName name="Z_0815F556_0E90_41DC_A79E_9EE73DFDFB41_.wvu.Cols" localSheetId="3" hidden="1">'Beiblatt Abschreibungen'!#REF!</definedName>
    <definedName name="Z_0815F556_0E90_41DC_A79E_9EE73DFDFB41_.wvu.Cols" localSheetId="4" hidden="1">'Beiblatt Direkte Einzelkosten'!#REF!</definedName>
    <definedName name="Z_0815F556_0E90_41DC_A79E_9EE73DFDFB41_.wvu.Cols" localSheetId="2" hidden="1">'Beiblatt Personal '!$A:$J,'Beiblatt Personal '!#REF!</definedName>
    <definedName name="Z_0815F556_0E90_41DC_A79E_9EE73DFDFB41_.wvu.Cols" localSheetId="0" hidden="1">'Deckblatt'!$A:$F,'Deckblatt'!#REF!</definedName>
    <definedName name="Z_0815F556_0E90_41DC_A79E_9EE73DFDFB41_.wvu.Cols" localSheetId="1" hidden="1">'Tarifkalkulation'!$A:$J,'Tarifkalkulation'!#REF!</definedName>
    <definedName name="Z_0815F556_0E90_41DC_A79E_9EE73DFDFB41_.wvu.PrintArea" localSheetId="3" hidden="1">'Beiblatt Abschreibungen'!$A$1:$L$41</definedName>
    <definedName name="Z_0815F556_0E90_41DC_A79E_9EE73DFDFB41_.wvu.PrintArea" localSheetId="4" hidden="1">'Beiblatt Direkte Einzelkosten'!$A$1:$G$76</definedName>
    <definedName name="Z_0815F556_0E90_41DC_A79E_9EE73DFDFB41_.wvu.PrintArea" localSheetId="5" hidden="1">'Beiblatt Gemeinkosten'!$A$1:$F$82</definedName>
    <definedName name="Z_0815F556_0E90_41DC_A79E_9EE73DFDFB41_.wvu.PrintArea" localSheetId="2" hidden="1">'Beiblatt Personal '!#REF!</definedName>
    <definedName name="Z_0815F556_0E90_41DC_A79E_9EE73DFDFB41_.wvu.PrintArea" localSheetId="0" hidden="1">'Deckblatt'!#REF!</definedName>
    <definedName name="Z_0815F556_0E90_41DC_A79E_9EE73DFDFB41_.wvu.PrintArea" localSheetId="1" hidden="1">'Tarifkalkulation'!#REF!</definedName>
    <definedName name="Z_1114A265_643F_403D_9CE3_6341CFB19811_.wvu.Cols" localSheetId="3" hidden="1">'Beiblatt Abschreibungen'!#REF!</definedName>
    <definedName name="Z_1114A265_643F_403D_9CE3_6341CFB19811_.wvu.Cols" localSheetId="4" hidden="1">'Beiblatt Direkte Einzelkosten'!#REF!</definedName>
    <definedName name="Z_1114A265_643F_403D_9CE3_6341CFB19811_.wvu.Cols" localSheetId="2" hidden="1">'Beiblatt Personal '!$A:$J,'Beiblatt Personal '!#REF!</definedName>
    <definedName name="Z_1114A265_643F_403D_9CE3_6341CFB19811_.wvu.Cols" localSheetId="0" hidden="1">'Deckblatt'!$A:$F,'Deckblatt'!#REF!</definedName>
    <definedName name="Z_1114A265_643F_403D_9CE3_6341CFB19811_.wvu.Cols" localSheetId="1" hidden="1">'Tarifkalkulation'!$A:$J,'Tarifkalkulation'!#REF!</definedName>
    <definedName name="Z_1114A265_643F_403D_9CE3_6341CFB19811_.wvu.PrintArea" localSheetId="3" hidden="1">'Beiblatt Abschreibungen'!$A$1:$L$41</definedName>
    <definedName name="Z_1114A265_643F_403D_9CE3_6341CFB19811_.wvu.PrintArea" localSheetId="4" hidden="1">'Beiblatt Direkte Einzelkosten'!$A$1:$G$76</definedName>
    <definedName name="Z_1114A265_643F_403D_9CE3_6341CFB19811_.wvu.PrintArea" localSheetId="5" hidden="1">'Beiblatt Gemeinkosten'!$A$1:$F$82</definedName>
    <definedName name="Z_1114A265_643F_403D_9CE3_6341CFB19811_.wvu.PrintArea" localSheetId="2" hidden="1">'Beiblatt Personal '!#REF!</definedName>
    <definedName name="Z_1114A265_643F_403D_9CE3_6341CFB19811_.wvu.PrintArea" localSheetId="0" hidden="1">'Deckblatt'!#REF!</definedName>
    <definedName name="Z_1114A265_643F_403D_9CE3_6341CFB19811_.wvu.PrintArea" localSheetId="1" hidden="1">'Tarifkalkulation'!#REF!</definedName>
    <definedName name="Z_24E875C9_046D_4E4D_92B1_6E8AF80EFB1E_.wvu.Cols" localSheetId="3" hidden="1">'Beiblatt Abschreibungen'!#REF!</definedName>
    <definedName name="Z_24E875C9_046D_4E4D_92B1_6E8AF80EFB1E_.wvu.Cols" localSheetId="4" hidden="1">'Beiblatt Direkte Einzelkosten'!#REF!</definedName>
    <definedName name="Z_24E875C9_046D_4E4D_92B1_6E8AF80EFB1E_.wvu.Cols" localSheetId="2" hidden="1">'Beiblatt Personal '!$A:$J</definedName>
    <definedName name="Z_24E875C9_046D_4E4D_92B1_6E8AF80EFB1E_.wvu.Cols" localSheetId="0" hidden="1">'Deckblatt'!$A:$F</definedName>
    <definedName name="Z_24E875C9_046D_4E4D_92B1_6E8AF80EFB1E_.wvu.Cols" localSheetId="1" hidden="1">'Tarifkalkulation'!$A:$J</definedName>
    <definedName name="Z_24E875C9_046D_4E4D_92B1_6E8AF80EFB1E_.wvu.PrintArea" localSheetId="3" hidden="1">'Beiblatt Abschreibungen'!$A$1:$L$41</definedName>
    <definedName name="Z_24E875C9_046D_4E4D_92B1_6E8AF80EFB1E_.wvu.PrintArea" localSheetId="4" hidden="1">'Beiblatt Direkte Einzelkosten'!$A$1:$G$76</definedName>
    <definedName name="Z_24E875C9_046D_4E4D_92B1_6E8AF80EFB1E_.wvu.PrintArea" localSheetId="5" hidden="1">'Beiblatt Gemeinkosten'!$A$1:$F$82</definedName>
    <definedName name="Z_24E875C9_046D_4E4D_92B1_6E8AF80EFB1E_.wvu.PrintArea" localSheetId="2" hidden="1">'Beiblatt Personal '!#REF!</definedName>
    <definedName name="Z_24E875C9_046D_4E4D_92B1_6E8AF80EFB1E_.wvu.PrintArea" localSheetId="0" hidden="1">'Deckblatt'!#REF!</definedName>
    <definedName name="Z_24E875C9_046D_4E4D_92B1_6E8AF80EFB1E_.wvu.PrintArea" localSheetId="1" hidden="1">'Tarifkalkulation'!#REF!</definedName>
    <definedName name="Z_3091C3B7_D0D3_4A1D_8AE3_BB491325CD3B_.wvu.Cols" localSheetId="3" hidden="1">'Beiblatt Abschreibungen'!#REF!</definedName>
    <definedName name="Z_3091C3B7_D0D3_4A1D_8AE3_BB491325CD3B_.wvu.Cols" localSheetId="4" hidden="1">'Beiblatt Direkte Einzelkosten'!#REF!</definedName>
    <definedName name="Z_3091C3B7_D0D3_4A1D_8AE3_BB491325CD3B_.wvu.Cols" localSheetId="2" hidden="1">'Beiblatt Personal '!#REF!</definedName>
    <definedName name="Z_3091C3B7_D0D3_4A1D_8AE3_BB491325CD3B_.wvu.Cols" localSheetId="0" hidden="1">'Deckblatt'!#REF!</definedName>
    <definedName name="Z_3091C3B7_D0D3_4A1D_8AE3_BB491325CD3B_.wvu.Cols" localSheetId="1" hidden="1">'Tarifkalkulation'!#REF!</definedName>
    <definedName name="Z_3091C3B7_D0D3_4A1D_8AE3_BB491325CD3B_.wvu.PrintArea" localSheetId="3" hidden="1">'Beiblatt Abschreibungen'!$A$1:$L$41</definedName>
    <definedName name="Z_3091C3B7_D0D3_4A1D_8AE3_BB491325CD3B_.wvu.PrintArea" localSheetId="4" hidden="1">'Beiblatt Direkte Einzelkosten'!$A$1:$G$76</definedName>
    <definedName name="Z_3091C3B7_D0D3_4A1D_8AE3_BB491325CD3B_.wvu.PrintArea" localSheetId="5" hidden="1">'Beiblatt Gemeinkosten'!$A$1:$F$82</definedName>
    <definedName name="Z_3091C3B7_D0D3_4A1D_8AE3_BB491325CD3B_.wvu.PrintArea" localSheetId="2" hidden="1">'Beiblatt Personal '!$A$1:$I$63</definedName>
    <definedName name="Z_3091C3B7_D0D3_4A1D_8AE3_BB491325CD3B_.wvu.PrintArea" localSheetId="0" hidden="1">'Deckblatt'!$A$1:$F$29</definedName>
    <definedName name="Z_3091C3B7_D0D3_4A1D_8AE3_BB491325CD3B_.wvu.PrintArea" localSheetId="1" hidden="1">'Tarifkalkulation'!$A$1:$I$109</definedName>
    <definedName name="Z_6D4E1132_8F5E_4F24_8EB0_C20F11FE147E_.wvu.Cols" localSheetId="3" hidden="1">'Beiblatt Abschreibungen'!#REF!</definedName>
    <definedName name="Z_6D4E1132_8F5E_4F24_8EB0_C20F11FE147E_.wvu.Cols" localSheetId="4" hidden="1">'Beiblatt Direkte Einzelkosten'!#REF!</definedName>
    <definedName name="Z_6D4E1132_8F5E_4F24_8EB0_C20F11FE147E_.wvu.Cols" localSheetId="2" hidden="1">'Beiblatt Personal '!$A:$J,'Beiblatt Personal '!#REF!</definedName>
    <definedName name="Z_6D4E1132_8F5E_4F24_8EB0_C20F11FE147E_.wvu.Cols" localSheetId="0" hidden="1">'Deckblatt'!$A:$F,'Deckblatt'!#REF!</definedName>
    <definedName name="Z_6D4E1132_8F5E_4F24_8EB0_C20F11FE147E_.wvu.Cols" localSheetId="1" hidden="1">'Tarifkalkulation'!$A:$J,'Tarifkalkulation'!#REF!</definedName>
    <definedName name="Z_6D4E1132_8F5E_4F24_8EB0_C20F11FE147E_.wvu.PrintArea" localSheetId="3" hidden="1">'Beiblatt Abschreibungen'!$A$1:$L$41</definedName>
    <definedName name="Z_6D4E1132_8F5E_4F24_8EB0_C20F11FE147E_.wvu.PrintArea" localSheetId="4" hidden="1">'Beiblatt Direkte Einzelkosten'!$A$1:$G$76</definedName>
    <definedName name="Z_6D4E1132_8F5E_4F24_8EB0_C20F11FE147E_.wvu.PrintArea" localSheetId="5" hidden="1">'Beiblatt Gemeinkosten'!$A$1:$F$82</definedName>
    <definedName name="Z_6D4E1132_8F5E_4F24_8EB0_C20F11FE147E_.wvu.PrintArea" localSheetId="2" hidden="1">'Beiblatt Personal '!#REF!</definedName>
    <definedName name="Z_6D4E1132_8F5E_4F24_8EB0_C20F11FE147E_.wvu.PrintArea" localSheetId="0" hidden="1">'Deckblatt'!#REF!</definedName>
    <definedName name="Z_6D4E1132_8F5E_4F24_8EB0_C20F11FE147E_.wvu.PrintArea" localSheetId="1" hidden="1">'Tarifkalkulation'!#REF!</definedName>
    <definedName name="Z_7F2F9DF2_DFA5_4969_B1C6_52474D1AB2E8_.wvu.Cols" localSheetId="3" hidden="1">'Beiblatt Abschreibungen'!#REF!</definedName>
    <definedName name="Z_7F2F9DF2_DFA5_4969_B1C6_52474D1AB2E8_.wvu.Cols" localSheetId="4" hidden="1">'Beiblatt Direkte Einzelkosten'!#REF!</definedName>
    <definedName name="Z_7F2F9DF2_DFA5_4969_B1C6_52474D1AB2E8_.wvu.Cols" localSheetId="2" hidden="1">'Beiblatt Personal '!$A:$J,'Beiblatt Personal '!$K:$L</definedName>
    <definedName name="Z_7F2F9DF2_DFA5_4969_B1C6_52474D1AB2E8_.wvu.Cols" localSheetId="0" hidden="1">'Deckblatt'!$A:$F,'Deckblatt'!#REF!</definedName>
    <definedName name="Z_7F2F9DF2_DFA5_4969_B1C6_52474D1AB2E8_.wvu.Cols" localSheetId="1" hidden="1">'Tarifkalkulation'!$A:$J,'Tarifkalkulation'!#REF!</definedName>
    <definedName name="Z_7F2F9DF2_DFA5_4969_B1C6_52474D1AB2E8_.wvu.PrintArea" localSheetId="3" hidden="1">'Beiblatt Abschreibungen'!$A$1:$L$41</definedName>
    <definedName name="Z_7F2F9DF2_DFA5_4969_B1C6_52474D1AB2E8_.wvu.PrintArea" localSheetId="4" hidden="1">'Beiblatt Direkte Einzelkosten'!$A$1:$G$76</definedName>
    <definedName name="Z_7F2F9DF2_DFA5_4969_B1C6_52474D1AB2E8_.wvu.PrintArea" localSheetId="5" hidden="1">'Beiblatt Gemeinkosten'!$A$1:$F$82</definedName>
    <definedName name="Z_7F2F9DF2_DFA5_4969_B1C6_52474D1AB2E8_.wvu.PrintArea" localSheetId="2" hidden="1">'Beiblatt Personal '!#REF!</definedName>
    <definedName name="Z_7F2F9DF2_DFA5_4969_B1C6_52474D1AB2E8_.wvu.PrintArea" localSheetId="0" hidden="1">'Deckblatt'!#REF!</definedName>
    <definedName name="Z_7F2F9DF2_DFA5_4969_B1C6_52474D1AB2E8_.wvu.PrintArea" localSheetId="1" hidden="1">'Tarifkalkulation'!#REF!</definedName>
    <definedName name="Z_A025DF85_2CBD_4970_9C9A_4ED9724E6419_.wvu.Cols" localSheetId="3" hidden="1">'Beiblatt Abschreibungen'!#REF!</definedName>
    <definedName name="Z_A025DF85_2CBD_4970_9C9A_4ED9724E6419_.wvu.Cols" localSheetId="4" hidden="1">'Beiblatt Direkte Einzelkosten'!#REF!</definedName>
    <definedName name="Z_A025DF85_2CBD_4970_9C9A_4ED9724E6419_.wvu.PrintArea" localSheetId="3" hidden="1">'Beiblatt Abschreibungen'!$A$1:$L$41</definedName>
    <definedName name="Z_A025DF85_2CBD_4970_9C9A_4ED9724E6419_.wvu.PrintArea" localSheetId="4" hidden="1">'Beiblatt Direkte Einzelkosten'!$A$1:$G$76</definedName>
    <definedName name="Z_A025DF85_2CBD_4970_9C9A_4ED9724E6419_.wvu.PrintArea" localSheetId="5" hidden="1">'Beiblatt Gemeinkosten'!$A$1:$F$82</definedName>
    <definedName name="Z_A025DF85_2CBD_4970_9C9A_4ED9724E6419_.wvu.PrintArea" localSheetId="2" hidden="1">'Beiblatt Personal '!$A$1:$I$63</definedName>
    <definedName name="Z_D976D94F_A177_4A50_B5A8_A1CD5E2F8335_.wvu.Cols" localSheetId="3" hidden="1">'Beiblatt Abschreibungen'!#REF!</definedName>
    <definedName name="Z_D976D94F_A177_4A50_B5A8_A1CD5E2F8335_.wvu.Cols" localSheetId="4" hidden="1">'Beiblatt Direkte Einzelkosten'!#REF!</definedName>
    <definedName name="Z_D976D94F_A177_4A50_B5A8_A1CD5E2F8335_.wvu.Cols" localSheetId="2" hidden="1">'Beiblatt Personal '!$A:$J,'Beiblatt Personal '!#REF!</definedName>
    <definedName name="Z_D976D94F_A177_4A50_B5A8_A1CD5E2F8335_.wvu.Cols" localSheetId="0" hidden="1">'Deckblatt'!$A:$F,'Deckblatt'!#REF!</definedName>
    <definedName name="Z_D976D94F_A177_4A50_B5A8_A1CD5E2F8335_.wvu.Cols" localSheetId="1" hidden="1">'Tarifkalkulation'!$A:$J,'Tarifkalkulation'!$K:$K</definedName>
    <definedName name="Z_D976D94F_A177_4A50_B5A8_A1CD5E2F8335_.wvu.PrintArea" localSheetId="3" hidden="1">'Beiblatt Abschreibungen'!$A$1:$L$41</definedName>
    <definedName name="Z_D976D94F_A177_4A50_B5A8_A1CD5E2F8335_.wvu.PrintArea" localSheetId="4" hidden="1">'Beiblatt Direkte Einzelkosten'!$A$1:$G$76</definedName>
    <definedName name="Z_D976D94F_A177_4A50_B5A8_A1CD5E2F8335_.wvu.PrintArea" localSheetId="5" hidden="1">'Beiblatt Gemeinkosten'!$A$1:$F$82</definedName>
    <definedName name="Z_D976D94F_A177_4A50_B5A8_A1CD5E2F8335_.wvu.PrintArea" localSheetId="2" hidden="1">'Beiblatt Personal '!#REF!</definedName>
    <definedName name="Z_D976D94F_A177_4A50_B5A8_A1CD5E2F8335_.wvu.PrintArea" localSheetId="0" hidden="1">'Deckblatt'!#REF!</definedName>
    <definedName name="Z_D976D94F_A177_4A50_B5A8_A1CD5E2F8335_.wvu.PrintArea" localSheetId="1" hidden="1">'Tarifkalkulation'!#REF!</definedName>
  </definedNames>
  <calcPr fullCalcOnLoad="1"/>
</workbook>
</file>

<file path=xl/comments2.xml><?xml version="1.0" encoding="utf-8"?>
<comments xmlns="http://schemas.openxmlformats.org/spreadsheetml/2006/main">
  <authors>
    <author>lanfswtch</author>
  </authors>
  <commentList>
    <comment ref="E16" authorId="0">
      <text>
        <r>
          <rPr>
            <sz val="12"/>
            <rFont val="Tahoma"/>
            <family val="2"/>
          </rPr>
          <t>zu befüllen bei Nachkalkulation</t>
        </r>
      </text>
    </comment>
    <comment ref="E17" authorId="0">
      <text>
        <r>
          <rPr>
            <sz val="12"/>
            <rFont val="Tahoma"/>
            <family val="2"/>
          </rPr>
          <t>zu befüllen bei Nachkalkulation</t>
        </r>
      </text>
    </comment>
  </commentList>
</comments>
</file>

<file path=xl/comments4.xml><?xml version="1.0" encoding="utf-8"?>
<comments xmlns="http://schemas.openxmlformats.org/spreadsheetml/2006/main">
  <authors>
    <author>lanfswtch</author>
  </authors>
  <commentList>
    <comment ref="K9" authorId="0">
      <text>
        <r>
          <rPr>
            <sz val="12"/>
            <rFont val="Tahoma"/>
            <family val="2"/>
          </rPr>
          <t>Negative Werte sind nicht erlaubt!</t>
        </r>
      </text>
    </comment>
    <comment ref="J9" authorId="0">
      <text>
        <r>
          <rPr>
            <sz val="12"/>
            <rFont val="Tahoma"/>
            <family val="2"/>
          </rPr>
          <t>Aufteilung der Abschreibung auf Fixkosten und Gemeinkosten</t>
        </r>
      </text>
    </comment>
  </commentList>
</comments>
</file>

<file path=xl/comments5.xml><?xml version="1.0" encoding="utf-8"?>
<comments xmlns="http://schemas.openxmlformats.org/spreadsheetml/2006/main">
  <authors>
    <author>lanfswtch</author>
  </authors>
  <commentList>
    <comment ref="G25" authorId="0">
      <text>
        <r>
          <rPr>
            <sz val="8"/>
            <rFont val="Tahoma"/>
            <family val="2"/>
          </rPr>
          <t>Anzahl der VZÄ hier eintragen</t>
        </r>
      </text>
    </comment>
    <comment ref="G28" authorId="0">
      <text>
        <r>
          <rPr>
            <sz val="8"/>
            <rFont val="Tahoma"/>
            <family val="2"/>
          </rPr>
          <t>Anzahl der VZÄ hier eintragen</t>
        </r>
      </text>
    </comment>
    <comment ref="G32" authorId="0">
      <text>
        <r>
          <rPr>
            <sz val="8"/>
            <rFont val="Tahoma"/>
            <family val="2"/>
          </rPr>
          <t>Anzahl der VZÄ hier eintragen</t>
        </r>
      </text>
    </comment>
    <comment ref="G33" authorId="0">
      <text>
        <r>
          <rPr>
            <sz val="8"/>
            <rFont val="Tahoma"/>
            <family val="2"/>
          </rPr>
          <t>Anzahl der VZÄ hier eintragen</t>
        </r>
      </text>
    </comment>
  </commentList>
</comments>
</file>

<file path=xl/comments6.xml><?xml version="1.0" encoding="utf-8"?>
<comments xmlns="http://schemas.openxmlformats.org/spreadsheetml/2006/main">
  <authors>
    <author>lanfswtch</author>
  </authors>
  <commentList>
    <comment ref="F25" authorId="0">
      <text>
        <r>
          <rPr>
            <sz val="8"/>
            <rFont val="Tahoma"/>
            <family val="2"/>
          </rPr>
          <t>Anzahl der VZÄ hier eintragen</t>
        </r>
      </text>
    </comment>
    <comment ref="F28" authorId="0">
      <text>
        <r>
          <rPr>
            <sz val="8"/>
            <rFont val="Tahoma"/>
            <family val="2"/>
          </rPr>
          <t>Anzahl der VZÄ hier eintragen</t>
        </r>
      </text>
    </comment>
    <comment ref="F32" authorId="0">
      <text>
        <r>
          <rPr>
            <sz val="8"/>
            <rFont val="Tahoma"/>
            <family val="2"/>
          </rPr>
          <t>Anzahl der VZÄ hier eintragen</t>
        </r>
      </text>
    </comment>
    <comment ref="F33" authorId="0">
      <text>
        <r>
          <rPr>
            <sz val="8"/>
            <rFont val="Tahoma"/>
            <family val="2"/>
          </rPr>
          <t>Anzahl der VZÄ hier eintragen</t>
        </r>
      </text>
    </comment>
  </commentList>
</comments>
</file>

<file path=xl/sharedStrings.xml><?xml version="1.0" encoding="utf-8"?>
<sst xmlns="http://schemas.openxmlformats.org/spreadsheetml/2006/main" count="389" uniqueCount="203">
  <si>
    <t>FSW Subjektförderung</t>
  </si>
  <si>
    <t>Spenden</t>
  </si>
  <si>
    <t>Mitgliedsbeiträge</t>
  </si>
  <si>
    <t>Wirtschaftliche Tätigkeiten</t>
  </si>
  <si>
    <t>Personal I</t>
  </si>
  <si>
    <t>Beiblatt Personal</t>
  </si>
  <si>
    <t xml:space="preserve">Management- und Administrationspersonal </t>
  </si>
  <si>
    <t>Freiwilliger Sozialaufwand</t>
  </si>
  <si>
    <t>Personal II</t>
  </si>
  <si>
    <t>Fremdleistung</t>
  </si>
  <si>
    <t>Reinigung</t>
  </si>
  <si>
    <t>Essen/Verpflegung</t>
  </si>
  <si>
    <t xml:space="preserve"> </t>
  </si>
  <si>
    <t>Leasing</t>
  </si>
  <si>
    <t>Energie</t>
  </si>
  <si>
    <t>technische Betriebsführung/EDV</t>
  </si>
  <si>
    <t>Abschreibungen</t>
  </si>
  <si>
    <t>Abschreibung Immat. Anlagevermögen</t>
  </si>
  <si>
    <t>Abschreibung Gebäude</t>
  </si>
  <si>
    <t>Abschreibung Betriebs- und Geschäftsausstattung</t>
  </si>
  <si>
    <t>Schulung/Fortbildung</t>
  </si>
  <si>
    <t>Büromaterial</t>
  </si>
  <si>
    <t>Porto/Telekommunikation/TV-Gebühren</t>
  </si>
  <si>
    <t>Geldverkehrspesen</t>
  </si>
  <si>
    <t>Rechts- und Beratungskosten</t>
  </si>
  <si>
    <t>Finanzierungskosten</t>
  </si>
  <si>
    <t>Beiblatt Gemeinkosten</t>
  </si>
  <si>
    <t>Jahr</t>
  </si>
  <si>
    <t>Personal Vollzeitäquivalente</t>
  </si>
  <si>
    <t>Stunden</t>
  </si>
  <si>
    <t>davon Überstunden</t>
  </si>
  <si>
    <t>Lohn- nebenkosten</t>
  </si>
  <si>
    <t>Gemeinkosten</t>
  </si>
  <si>
    <t>Zivildiener</t>
  </si>
  <si>
    <t>PraktikantInnen</t>
  </si>
  <si>
    <t>Personal II (nicht fest beschäftigtes oder Fremdpersonal)</t>
  </si>
  <si>
    <t>Funktion</t>
  </si>
  <si>
    <t>finanziert durch</t>
  </si>
  <si>
    <t xml:space="preserve">Anschaffungs- kosten </t>
  </si>
  <si>
    <t>von</t>
  </si>
  <si>
    <t>Bankkredite</t>
  </si>
  <si>
    <t>Eigenmittel</t>
  </si>
  <si>
    <t>Nutzungs- dauer</t>
  </si>
  <si>
    <t>Abschreibung des Jahres</t>
  </si>
  <si>
    <t>Erläuterung</t>
  </si>
  <si>
    <t>Anlagevermögen</t>
  </si>
  <si>
    <t>Immaterielle Vermögensgegenstände</t>
  </si>
  <si>
    <t>Sachanlagen</t>
  </si>
  <si>
    <r>
      <t xml:space="preserve">S </t>
    </r>
    <r>
      <rPr>
        <b/>
        <sz val="10"/>
        <rFont val="Arial"/>
        <family val="2"/>
      </rPr>
      <t>Konzessionen, Lizenzen</t>
    </r>
  </si>
  <si>
    <r>
      <t xml:space="preserve">S </t>
    </r>
    <r>
      <rPr>
        <b/>
        <sz val="10"/>
        <rFont val="Arial"/>
        <family val="2"/>
      </rPr>
      <t>Grundstücke, Gebäude</t>
    </r>
  </si>
  <si>
    <r>
      <t xml:space="preserve">S </t>
    </r>
    <r>
      <rPr>
        <b/>
        <sz val="10"/>
        <rFont val="Arial"/>
        <family val="2"/>
      </rPr>
      <t>Betriebs- und Geschäftsausstattung</t>
    </r>
  </si>
  <si>
    <t xml:space="preserve">Spenden </t>
  </si>
  <si>
    <t xml:space="preserve">Anlagenverkäufe </t>
  </si>
  <si>
    <t>Zinserträge</t>
  </si>
  <si>
    <t>Angabe über Aufteilung</t>
  </si>
  <si>
    <t>Beiblatt Investitionen</t>
  </si>
  <si>
    <t>Verein/Organisation</t>
  </si>
  <si>
    <t>Bruttopersonal- kosten</t>
  </si>
  <si>
    <t xml:space="preserve">Leistungslohn </t>
  </si>
  <si>
    <t>Gesamt
h/Jahr</t>
  </si>
  <si>
    <t>davon Zuschläge</t>
  </si>
  <si>
    <t>Arbeitsmaterial</t>
  </si>
  <si>
    <t>Leistung</t>
  </si>
  <si>
    <t>Organisationseigene KFZ</t>
  </si>
  <si>
    <t xml:space="preserve"> in VZÄ</t>
  </si>
  <si>
    <t>Sonstiges</t>
  </si>
  <si>
    <t>Personalkosten inkl. Lohnnebenkosten</t>
  </si>
  <si>
    <t>Ansprechperson</t>
  </si>
  <si>
    <t>Erstellungsdatum</t>
  </si>
  <si>
    <t>VZÄ</t>
  </si>
  <si>
    <t>Gesamtkosten</t>
  </si>
  <si>
    <t>Gesamterlöse</t>
  </si>
  <si>
    <t>Hilfskräfte</t>
  </si>
  <si>
    <t>Gesamt</t>
  </si>
  <si>
    <t>Angaben zur Leistungsmenge</t>
  </si>
  <si>
    <t>FSW Subjektförderung Tageszentrum</t>
  </si>
  <si>
    <t>Sonn-/Feiertagszuschlag in %</t>
  </si>
  <si>
    <t>Bezahlte Wegzeiten</t>
  </si>
  <si>
    <t>Verwaltungsstunden (Dienstbesprechung, Bogenabgabe)</t>
  </si>
  <si>
    <t>sonstige NLL - nicht verr. Anwesenheit</t>
  </si>
  <si>
    <t>Urlaub und Feiertag</t>
  </si>
  <si>
    <t>Lohnfortzahlung im Krankheitsfall</t>
  </si>
  <si>
    <t>sonstige NLL - Abwesenheit</t>
  </si>
  <si>
    <t>Sonderzahlung Urlaub, Weihnachten</t>
  </si>
  <si>
    <t>Rückstellungen</t>
  </si>
  <si>
    <t>Sozialversicherung</t>
  </si>
  <si>
    <t>Gehälter</t>
  </si>
  <si>
    <t>Sozialabgaben</t>
  </si>
  <si>
    <t>Fahrtkosten, km-Gelder (Anfahrt, Touren)</t>
  </si>
  <si>
    <t>Fahrzeugleasing</t>
  </si>
  <si>
    <t>TARIFKALKULATION</t>
  </si>
  <si>
    <t>Versicherungen</t>
  </si>
  <si>
    <t>Buchführungs-, Prüf- und Lohnverrechnungskosten</t>
  </si>
  <si>
    <t>Gebühren und sonstige Abgaben</t>
  </si>
  <si>
    <t>Sonstige Kosten</t>
  </si>
  <si>
    <t>Selbstzahler s/f</t>
  </si>
  <si>
    <t>Stunden s/f</t>
  </si>
  <si>
    <t>ERLÖSE</t>
  </si>
  <si>
    <t>Material und bezogene Leistungen</t>
  </si>
  <si>
    <t>Instandhaltung und Reparaturen</t>
  </si>
  <si>
    <t>Geringwertige Wirtschaftsgüter (GWG)</t>
  </si>
  <si>
    <t>Supervision &amp; Coaching</t>
  </si>
  <si>
    <t>Veranstaltungen/Öffentlichkeitsarbeit</t>
  </si>
  <si>
    <t>BEIBLATT  PERSONAL</t>
  </si>
  <si>
    <r>
      <t xml:space="preserve">S </t>
    </r>
    <r>
      <rPr>
        <b/>
        <sz val="10"/>
        <rFont val="Arial"/>
        <family val="2"/>
      </rPr>
      <t>Management- und Administrationspersonal</t>
    </r>
  </si>
  <si>
    <r>
      <t>S</t>
    </r>
    <r>
      <rPr>
        <b/>
        <sz val="10"/>
        <rFont val="Arial"/>
        <family val="2"/>
      </rPr>
      <t xml:space="preserve"> Sonstige LL und NLL</t>
    </r>
  </si>
  <si>
    <t>BEIBLATT GEMEINKOSTEN</t>
  </si>
  <si>
    <t xml:space="preserve">Miete und Betriebskosten </t>
  </si>
  <si>
    <t>Personenbezogene Arbeitskostenzuschüsse</t>
  </si>
  <si>
    <r>
      <t>S</t>
    </r>
    <r>
      <rPr>
        <sz val="10"/>
        <rFont val="Arial"/>
        <family val="2"/>
      </rPr>
      <t xml:space="preserve"> Sonstige LL und NLL</t>
    </r>
  </si>
  <si>
    <r>
      <t xml:space="preserve">S </t>
    </r>
    <r>
      <rPr>
        <b/>
        <sz val="10"/>
        <rFont val="Arial"/>
        <family val="2"/>
      </rPr>
      <t>Sonstige Anlagen</t>
    </r>
  </si>
  <si>
    <r>
      <t xml:space="preserve">S </t>
    </r>
    <r>
      <rPr>
        <b/>
        <sz val="10"/>
        <rFont val="Arial"/>
        <family val="2"/>
      </rPr>
      <t>Geringwertige Wirtschaftsgüter</t>
    </r>
  </si>
  <si>
    <t>Abschreibungs-basis</t>
  </si>
  <si>
    <t>Abschreibung sonstige Anlagen</t>
  </si>
  <si>
    <t>Förderungen, Zuschüsse, Beiträge Dritter</t>
  </si>
  <si>
    <t>TZ Fahrtkostenpauschale netto</t>
  </si>
  <si>
    <t>davon FSW Fördermittel netto</t>
  </si>
  <si>
    <t>davon FSW Fördermittel TZ netto</t>
  </si>
  <si>
    <t>Erlöse aus Tätigkeit (leistungsbezogen)</t>
  </si>
  <si>
    <t>Andere Erlöse</t>
  </si>
  <si>
    <t>Erlöse aus Tätigkeit (nicht leistungsbez.)</t>
  </si>
  <si>
    <t>Personalbezogene Erlöse</t>
  </si>
  <si>
    <t xml:space="preserve">Erlöse aus Kostenerstattung </t>
  </si>
  <si>
    <t>Sachkosten</t>
  </si>
  <si>
    <t>Sonstige betriebliche Kosten</t>
  </si>
  <si>
    <t>KOSTEN</t>
  </si>
  <si>
    <t>Tagsatz Tageszentrum netto</t>
  </si>
  <si>
    <t>Fahrtkostenpauschale netto</t>
  </si>
  <si>
    <t>Durchschnitts-Stundensatz netto</t>
  </si>
  <si>
    <r>
      <t xml:space="preserve">S </t>
    </r>
    <r>
      <rPr>
        <b/>
        <sz val="10"/>
        <rFont val="Arial"/>
        <family val="2"/>
      </rPr>
      <t>Hilfskräfte</t>
    </r>
  </si>
  <si>
    <t>BEIBLATT ABSCHREIBUNGEN</t>
  </si>
  <si>
    <t xml:space="preserve">Erlöse aus der Tätigkeit </t>
  </si>
  <si>
    <t>Erlöse aus wirtschaftlicher Tätigkeit</t>
  </si>
  <si>
    <t>Sonstige Erlöse</t>
  </si>
  <si>
    <t>Kosten - Erlöse</t>
  </si>
  <si>
    <t>Mieterlöse</t>
  </si>
  <si>
    <t>Beiblatt Abschreibungen</t>
  </si>
  <si>
    <r>
      <t>Anteil an der</t>
    </r>
    <r>
      <rPr>
        <sz val="10"/>
        <rFont val="Symbol"/>
        <family val="1"/>
      </rPr>
      <t xml:space="preserve"> S</t>
    </r>
    <r>
      <rPr>
        <sz val="10"/>
        <rFont val="Arial"/>
        <family val="2"/>
      </rPr>
      <t xml:space="preserve"> Sonstige LL und NLL</t>
    </r>
  </si>
  <si>
    <t>bereinigte Gemeinkosten gesamt</t>
  </si>
  <si>
    <t>Verein/ Organisation</t>
  </si>
  <si>
    <t>Kostenersätze AMS/ BSB</t>
  </si>
  <si>
    <t>Essen/ Verpflegung</t>
  </si>
  <si>
    <t>Schulung/ Fortbildung</t>
  </si>
  <si>
    <t>technische Betriebsführung/ EDV</t>
  </si>
  <si>
    <t>Porto/ Telekommunikation/ TV-Gebühren</t>
  </si>
  <si>
    <t>Veranstaltungen/ Öffentlichkeitsarbeit</t>
  </si>
  <si>
    <t>Gesamtkosten/ Tarife</t>
  </si>
  <si>
    <t>Admin.personal/ Management</t>
  </si>
  <si>
    <t>Std.-Satz FSW Sonn-/ Feiertag netto</t>
  </si>
  <si>
    <t>Erlöse</t>
  </si>
  <si>
    <t>Management- und Admin.personal: Gehälter</t>
  </si>
  <si>
    <t>Management- und Admin.personal: Sozialabgaben</t>
  </si>
  <si>
    <t>Fremdpersonal</t>
  </si>
  <si>
    <t>Leistung Wochentag</t>
  </si>
  <si>
    <t>Leistung Sonn-/Feiertag</t>
  </si>
  <si>
    <t>-</t>
  </si>
  <si>
    <t>Kostenerstattung für Zivildienstleistende</t>
  </si>
  <si>
    <t>Zuordnung Gemeinkosten</t>
  </si>
  <si>
    <t>Vergütungen zu Löhnen</t>
  </si>
  <si>
    <t>Vergütungen zu Gehältern</t>
  </si>
  <si>
    <t>Management- und Admin.personal: Vergütungen zu Gehältern</t>
  </si>
  <si>
    <t>Gesamtsumme der Fahrtkosten</t>
  </si>
  <si>
    <t>S</t>
  </si>
  <si>
    <t>Personal/Kapazität</t>
  </si>
  <si>
    <t>kalkulierte Fördermittel FSW</t>
  </si>
  <si>
    <t>in EUR</t>
  </si>
  <si>
    <t>Leistungsmenge</t>
  </si>
  <si>
    <t>Kalkulierte Fördermittel FSW netto</t>
  </si>
  <si>
    <t>Erläuterungen</t>
  </si>
  <si>
    <t>Bezogene Leistungen</t>
  </si>
  <si>
    <t>Anzahl Besuchstage</t>
  </si>
  <si>
    <t>Zustellungen Gesamt</t>
  </si>
  <si>
    <t>Zustellungen täglich</t>
  </si>
  <si>
    <t>Zustellungen Selbstzahler (Gesamt)</t>
  </si>
  <si>
    <t>Kostensatz pro Zustellung</t>
  </si>
  <si>
    <t>Ø-Satz</t>
  </si>
  <si>
    <t>Essen auf Rädern</t>
  </si>
  <si>
    <t>Personal I (fest beschäftigtes Personal)</t>
  </si>
  <si>
    <t>h/Jahr</t>
  </si>
  <si>
    <t>Leistungsmengen</t>
  </si>
  <si>
    <t>Zustellungen täglich gefördert durch FSW</t>
  </si>
  <si>
    <t>Zustellungen täglich nicht gefördert</t>
  </si>
  <si>
    <t>direkte Einzelkosten Wochentag</t>
  </si>
  <si>
    <t>direkte Einzelkosten
Sonn-/Feiertag</t>
  </si>
  <si>
    <t>bereinigte direkte Einzelkosten gesamt</t>
  </si>
  <si>
    <t>Beiblatt direkte Einzelkosten</t>
  </si>
  <si>
    <t>Zustellsatz direkte Einzelkosten netto</t>
  </si>
  <si>
    <t>Zustellsatz Gemeinkosten netto</t>
  </si>
  <si>
    <t>Personal für Zustellservice</t>
  </si>
  <si>
    <t>Zuordnung direkte Einzelkosten</t>
  </si>
  <si>
    <t>BEIBLATT DIREKTE EINZELKOSTEN</t>
  </si>
  <si>
    <t>SelbstzahlerInnen</t>
  </si>
  <si>
    <t>Tarifsatz netto</t>
  </si>
  <si>
    <t>Platz für Nebenrechnungen</t>
  </si>
  <si>
    <t>Zustellungen Wochenpakete</t>
  </si>
  <si>
    <t>Kosten (mengenabhängig)</t>
  </si>
  <si>
    <t>Zustellsatz Kosten (mengenabhängig) netto</t>
  </si>
  <si>
    <t>Fortbildungsstunden, Supervision</t>
  </si>
  <si>
    <t>Personalkosten lt. Kalkulation</t>
  </si>
  <si>
    <r>
      <t>S</t>
    </r>
    <r>
      <rPr>
        <b/>
        <sz val="10"/>
        <rFont val="Arial"/>
        <family val="2"/>
      </rPr>
      <t xml:space="preserve"> Personal für Zustellservice- sonn-/ feiertags</t>
    </r>
  </si>
  <si>
    <r>
      <t>S</t>
    </r>
    <r>
      <rPr>
        <b/>
        <sz val="10"/>
        <rFont val="Arial"/>
        <family val="2"/>
      </rPr>
      <t xml:space="preserve"> Personal für Zustellservice - sonn-/ feiertags</t>
    </r>
  </si>
  <si>
    <r>
      <t>S</t>
    </r>
    <r>
      <rPr>
        <b/>
        <sz val="10"/>
        <rFont val="Arial"/>
        <family val="2"/>
      </rPr>
      <t xml:space="preserve"> Personal für Zustellservice - wochentags</t>
    </r>
  </si>
  <si>
    <r>
      <t>S</t>
    </r>
    <r>
      <rPr>
        <sz val="10"/>
        <rFont val="Arial"/>
        <family val="2"/>
      </rPr>
      <t xml:space="preserve"> Sonstige LL</t>
    </r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</si>
</sst>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EUR&quot;\ #,##0;\-&quot;EUR&quot;\ #,##0"/>
    <numFmt numFmtId="171" formatCode="&quot;EUR&quot;\ #,##0;[Red]\-&quot;EUR&quot;\ #,##0"/>
    <numFmt numFmtId="172" formatCode="&quot;EUR&quot;\ #,##0.00;\-&quot;EUR&quot;\ #,##0.00"/>
    <numFmt numFmtId="173" formatCode="&quot;EUR&quot;\ #,##0.00;[Red]\-&quot;EUR&quot;\ #,##0.00"/>
    <numFmt numFmtId="174" formatCode="_-&quot;EUR&quot;\ * #,##0_-;\-&quot;EUR&quot;\ * #,##0_-;_-&quot;EUR&quot;\ * &quot;-&quot;_-;_-@_-"/>
    <numFmt numFmtId="175" formatCode="_-&quot;EUR&quot;\ * #,##0.00_-;\-&quot;EUR&quot;\ * #,##0.00_-;_-&quot;EUR&quot;\ * &quot;-&quot;??_-;_-@_-"/>
    <numFmt numFmtId="176" formatCode="_-* #,##0.00\ _€_-;\-* #,##0.00\ _€_-;_-* &quot;-&quot;??\ _€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\ &quot;€&quot;_-;\-* #,##0\ &quot;€&quot;_-;_-* &quot;-&quot;\ &quot;€&quot;_-;_-@_-"/>
    <numFmt numFmtId="180" formatCode="#,##0.00_ ;[Red]\-#,##0.00\ "/>
    <numFmt numFmtId="181" formatCode="#,##0_ ;[Red]\-#,##0\ "/>
    <numFmt numFmtId="182" formatCode="#,##0.0_ ;[Red]\-#,##0.0\ "/>
    <numFmt numFmtId="183" formatCode="&quot;ATS&quot;\ #,##0;[Red]\-&quot;ATS&quot;\ #,##0"/>
    <numFmt numFmtId="184" formatCode="&quot;ATS&quot;\ #,##0.00;[Red]\-&quot;ATS&quot;\ #,##0.00"/>
    <numFmt numFmtId="185" formatCode="0.00\ %"/>
    <numFmt numFmtId="186" formatCode="0.0%"/>
    <numFmt numFmtId="187" formatCode="_-* #,##0.00\ [$€]_-;\-* #,##0.00\ [$€]_-;_-* &quot;-&quot;??\ [$€]_-;_-@_-"/>
    <numFmt numFmtId="188" formatCode="0.0\ %"/>
    <numFmt numFmtId="189" formatCode="0\ %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_ &quot;$&quot;\ * #,##0_ ;_ &quot;$&quot;\ * \-#,##0_ ;_ &quot;$&quot;\ * &quot;-&quot;_ ;_ @_ "/>
    <numFmt numFmtId="203" formatCode="_ * #,##0_ ;_ * \-#,##0_ ;_ * &quot;-&quot;_ ;_ @_ "/>
    <numFmt numFmtId="204" formatCode="_ &quot;$&quot;\ * #,##0.00_ ;_ &quot;$&quot;\ * \-#,##0.00_ ;_ &quot;$&quot;\ * &quot;-&quot;??_ ;_ @_ "/>
    <numFmt numFmtId="205" formatCode="_ * #,##0.00_ ;_ * \-#,##0.00_ ;_ * &quot;-&quot;??_ ;_ @_ "/>
    <numFmt numFmtId="206" formatCode="#,##0.0_);\(#,##0.0\)"/>
    <numFmt numFmtId="207" formatCode="_ &quot;$&quot;\ * #,##0.0_ ;_ &quot;$&quot;\ * \-#,##0.0_ ;_ &quot;$&quot;\ * &quot;-&quot;??_ ;_ @_ "/>
    <numFmt numFmtId="208" formatCode="_ &quot;$&quot;\ * #,##0_ ;_ &quot;$&quot;\ * \-#,##0_ ;_ &quot;$&quot;\ * &quot;-&quot;??_ ;_ @_ "/>
    <numFmt numFmtId="209" formatCode="_ * #,##0.0_ ;_ * \-#,##0.0_ ;_ * &quot;-&quot;??_ ;_ @_ "/>
    <numFmt numFmtId="210" formatCode="_ * #,##0_ ;_ * \-#,##0_ ;_ * &quot;-&quot;??_ ;_ @_ 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0.0"/>
    <numFmt numFmtId="218" formatCode="&quot;€&quot;\ #,##0.0"/>
    <numFmt numFmtId="219" formatCode="#,##0.0"/>
    <numFmt numFmtId="220" formatCode="dd/\ mmmm\ yyyy"/>
    <numFmt numFmtId="221" formatCode="d/\ mmmm\ yyyy"/>
    <numFmt numFmtId="222" formatCode="#,##0.000"/>
    <numFmt numFmtId="223" formatCode="_-* #,##0.0_-;\-* #,##0.0_-;_-* &quot;-&quot;??_-;_-@_-"/>
    <numFmt numFmtId="224" formatCode="_-* #,##0_-;\-* #,##0_-;_-* &quot;-&quot;??_-;_-@_-"/>
    <numFmt numFmtId="225" formatCode="#,##0.00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Symbol"/>
      <family val="1"/>
    </font>
    <font>
      <sz val="9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10"/>
      <color indexed="43"/>
      <name val="Arial"/>
      <family val="2"/>
    </font>
    <font>
      <sz val="10"/>
      <name val="Antique Olive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8"/>
      <name val="Tahoma"/>
      <family val="2"/>
    </font>
    <font>
      <sz val="14"/>
      <name val="Arial"/>
      <family val="2"/>
    </font>
    <font>
      <sz val="6.5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42"/>
      </top>
      <bottom style="thin">
        <color indexed="42"/>
      </bottom>
    </border>
    <border>
      <left style="medium"/>
      <right style="thin"/>
      <top style="thin">
        <color indexed="42"/>
      </top>
      <bottom style="thin">
        <color indexed="42"/>
      </bottom>
    </border>
    <border>
      <left style="thin"/>
      <right style="medium"/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42"/>
      </top>
      <bottom style="thin">
        <color indexed="42"/>
      </bottom>
    </border>
    <border>
      <left style="thin"/>
      <right style="dotted"/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42"/>
      </top>
      <bottom>
        <color indexed="63"/>
      </bottom>
    </border>
    <border>
      <left style="medium"/>
      <right style="thin"/>
      <top style="thin">
        <color indexed="42"/>
      </top>
      <bottom>
        <color indexed="63"/>
      </bottom>
    </border>
    <border>
      <left style="thin"/>
      <right style="thin"/>
      <top style="thin">
        <color indexed="42"/>
      </top>
      <bottom>
        <color indexed="63"/>
      </bottom>
    </border>
    <border>
      <left style="thin"/>
      <right style="medium"/>
      <top style="thin">
        <color indexed="4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42"/>
      </top>
      <bottom style="thin">
        <color indexed="42"/>
      </bottom>
    </border>
    <border>
      <left style="thin"/>
      <right style="thin"/>
      <top style="thin">
        <color indexed="42"/>
      </top>
      <bottom style="thin">
        <color indexed="42"/>
      </bottom>
    </border>
    <border>
      <left style="thin"/>
      <right>
        <color indexed="63"/>
      </right>
      <top>
        <color indexed="63"/>
      </top>
      <bottom style="thin">
        <color indexed="42"/>
      </bottom>
    </border>
    <border>
      <left style="medium"/>
      <right style="thin"/>
      <top>
        <color indexed="63"/>
      </top>
      <bottom style="thin">
        <color indexed="42"/>
      </bottom>
    </border>
    <border>
      <left style="thin"/>
      <right style="thin"/>
      <top>
        <color indexed="63"/>
      </top>
      <bottom style="thin">
        <color indexed="42"/>
      </bottom>
    </border>
    <border>
      <left style="thin"/>
      <right style="medium"/>
      <top>
        <color indexed="63"/>
      </top>
      <bottom style="thin">
        <color indexed="4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4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42"/>
      </bottom>
    </border>
    <border>
      <left style="medium"/>
      <right style="medium"/>
      <top>
        <color indexed="63"/>
      </top>
      <bottom style="thin">
        <color indexed="42"/>
      </bottom>
    </border>
    <border>
      <left>
        <color indexed="63"/>
      </left>
      <right style="dash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medium"/>
      <right style="medium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42"/>
      </top>
      <bottom style="thin">
        <color indexed="42"/>
      </bottom>
    </border>
    <border>
      <left style="medium"/>
      <right style="medium"/>
      <top style="thin">
        <color indexed="42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" fillId="0" borderId="0" applyNumberFormat="0" applyFill="0" applyBorder="0" applyAlignment="0" applyProtection="0"/>
    <xf numFmtId="4" fontId="0" fillId="27" borderId="0">
      <alignment/>
      <protection locked="0"/>
    </xf>
    <xf numFmtId="39" fontId="0" fillId="28" borderId="3" applyNumberFormat="0" applyFont="0" applyFill="0" applyBorder="0" applyAlignment="0" applyProtection="0"/>
    <xf numFmtId="0" fontId="17" fillId="29" borderId="4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39" fontId="0" fillId="0" borderId="0" applyNumberFormat="0" applyFont="0" applyFill="0" applyBorder="0" applyAlignment="0" applyProtection="0"/>
    <xf numFmtId="0" fontId="49" fillId="0" borderId="5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1" fillId="31" borderId="0" applyNumberFormat="0" applyBorder="0" applyAlignment="0" applyProtection="0"/>
    <xf numFmtId="4" fontId="18" fillId="0" borderId="0">
      <alignment/>
      <protection/>
    </xf>
    <xf numFmtId="0" fontId="5" fillId="32" borderId="0" applyFill="0" applyBorder="0" applyAlignment="0" applyProtection="0"/>
    <xf numFmtId="0" fontId="5" fillId="32" borderId="0" applyFill="0" applyBorder="0" applyAlignment="0" applyProtection="0"/>
    <xf numFmtId="0" fontId="2" fillId="0" borderId="0" applyNumberFormat="0" applyFill="0" applyBorder="0" applyAlignment="0" applyProtection="0"/>
    <xf numFmtId="39" fontId="5" fillId="0" borderId="6">
      <alignment/>
      <protection/>
    </xf>
    <xf numFmtId="4" fontId="5" fillId="27" borderId="7">
      <alignment/>
      <protection/>
    </xf>
    <xf numFmtId="0" fontId="52" fillId="33" borderId="0" applyNumberFormat="0" applyBorder="0" applyAlignment="0" applyProtection="0"/>
    <xf numFmtId="0" fontId="0" fillId="0" borderId="0">
      <alignment/>
      <protection/>
    </xf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17" fillId="29" borderId="9" applyNumberFormat="0" applyFont="0" applyFill="0" applyBorder="0" applyAlignment="0" applyProtection="0"/>
    <xf numFmtId="0" fontId="53" fillId="35" borderId="0" applyNumberFormat="0" applyBorder="0" applyAlignment="0" applyProtection="0"/>
    <xf numFmtId="0" fontId="0" fillId="0" borderId="0">
      <alignment/>
      <protection/>
    </xf>
    <xf numFmtId="39" fontId="19" fillId="36" borderId="0" applyNumberFormat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39" fontId="20" fillId="36" borderId="13" applyNumberFormat="0" applyFont="0" applyFill="0" applyBorder="0" applyAlignment="0" applyProtection="0"/>
    <xf numFmtId="0" fontId="58" fillId="0" borderId="14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7" borderId="15" applyNumberFormat="0" applyAlignment="0" applyProtection="0"/>
  </cellStyleXfs>
  <cellXfs count="519">
    <xf numFmtId="0" fontId="0" fillId="0" borderId="0" xfId="0" applyAlignment="1">
      <alignment/>
    </xf>
    <xf numFmtId="0" fontId="3" fillId="3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3" fontId="5" fillId="32" borderId="3" xfId="0" applyNumberFormat="1" applyFont="1" applyFill="1" applyBorder="1" applyAlignment="1" applyProtection="1">
      <alignment horizontal="center" vertical="top" wrapText="1"/>
      <protection locked="0"/>
    </xf>
    <xf numFmtId="1" fontId="5" fillId="38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wrapText="1"/>
      <protection locked="0"/>
    </xf>
    <xf numFmtId="1" fontId="11" fillId="0" borderId="16" xfId="0" applyNumberFormat="1" applyFont="1" applyFill="1" applyBorder="1" applyAlignment="1" applyProtection="1">
      <alignment horizontal="center"/>
      <protection locked="0"/>
    </xf>
    <xf numFmtId="1" fontId="5" fillId="0" borderId="17" xfId="0" applyNumberFormat="1" applyFont="1" applyFill="1" applyBorder="1" applyAlignment="1" applyProtection="1">
      <alignment horizontal="center" wrapText="1"/>
      <protection locked="0"/>
    </xf>
    <xf numFmtId="3" fontId="0" fillId="0" borderId="18" xfId="0" applyNumberFormat="1" applyFont="1" applyFill="1" applyBorder="1" applyAlignment="1" applyProtection="1">
      <alignment horizontal="center" wrapText="1"/>
      <protection locked="0"/>
    </xf>
    <xf numFmtId="3" fontId="0" fillId="0" borderId="19" xfId="0" applyNumberFormat="1" applyFont="1" applyFill="1" applyBorder="1" applyAlignment="1" applyProtection="1">
      <alignment horizontal="center" wrapText="1"/>
      <protection locked="0"/>
    </xf>
    <xf numFmtId="3" fontId="0" fillId="0" borderId="20" xfId="0" applyNumberFormat="1" applyFont="1" applyFill="1" applyBorder="1" applyAlignment="1" applyProtection="1">
      <alignment horizontal="center" wrapText="1"/>
      <protection locked="0"/>
    </xf>
    <xf numFmtId="10" fontId="5" fillId="32" borderId="17" xfId="0" applyNumberFormat="1" applyFont="1" applyFill="1" applyBorder="1" applyAlignment="1" applyProtection="1">
      <alignment horizontal="center" wrapText="1"/>
      <protection locked="0"/>
    </xf>
    <xf numFmtId="1" fontId="5" fillId="0" borderId="21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3" xfId="0" applyNumberFormat="1" applyFont="1" applyFill="1" applyBorder="1" applyAlignment="1" applyProtection="1">
      <alignment horizontal="center" wrapText="1"/>
      <protection locked="0"/>
    </xf>
    <xf numFmtId="3" fontId="0" fillId="0" borderId="17" xfId="0" applyNumberFormat="1" applyFont="1" applyFill="1" applyBorder="1" applyAlignment="1" applyProtection="1">
      <alignment horizontal="center" wrapText="1"/>
      <protection locked="0"/>
    </xf>
    <xf numFmtId="3" fontId="0" fillId="0" borderId="3" xfId="0" applyNumberFormat="1" applyFill="1" applyBorder="1" applyAlignment="1" applyProtection="1">
      <alignment horizontal="right" vertical="top" wrapText="1"/>
      <protection locked="0"/>
    </xf>
    <xf numFmtId="3" fontId="0" fillId="39" borderId="3" xfId="0" applyNumberFormat="1" applyFont="1" applyFill="1" applyBorder="1" applyAlignment="1" applyProtection="1">
      <alignment horizontal="right" vertical="top" wrapText="1"/>
      <protection locked="0"/>
    </xf>
    <xf numFmtId="3" fontId="0" fillId="0" borderId="3" xfId="0" applyNumberFormat="1" applyBorder="1" applyAlignment="1" applyProtection="1">
      <alignment vertical="top" wrapText="1"/>
      <protection locked="0"/>
    </xf>
    <xf numFmtId="3" fontId="0" fillId="0" borderId="3" xfId="0" applyNumberFormat="1" applyFont="1" applyFill="1" applyBorder="1" applyAlignment="1" applyProtection="1">
      <alignment horizontal="right" vertical="top" wrapText="1"/>
      <protection locked="0"/>
    </xf>
    <xf numFmtId="3" fontId="4" fillId="0" borderId="3" xfId="0" applyNumberFormat="1" applyFont="1" applyFill="1" applyBorder="1" applyAlignment="1" applyProtection="1">
      <alignment horizontal="left" vertical="top" wrapText="1"/>
      <protection locked="0"/>
    </xf>
    <xf numFmtId="3" fontId="0" fillId="0" borderId="3" xfId="0" applyNumberFormat="1" applyFont="1" applyFill="1" applyBorder="1" applyAlignment="1" applyProtection="1">
      <alignment vertical="top" wrapText="1"/>
      <protection locked="0"/>
    </xf>
    <xf numFmtId="3" fontId="4" fillId="0" borderId="3" xfId="0" applyNumberFormat="1" applyFont="1" applyFill="1" applyBorder="1" applyAlignment="1" applyProtection="1">
      <alignment vertical="top" wrapText="1"/>
      <protection locked="0"/>
    </xf>
    <xf numFmtId="3" fontId="4" fillId="0" borderId="4" xfId="0" applyNumberFormat="1" applyFont="1" applyBorder="1" applyAlignment="1" applyProtection="1">
      <alignment vertical="top" wrapText="1"/>
      <protection locked="0"/>
    </xf>
    <xf numFmtId="3" fontId="4" fillId="0" borderId="3" xfId="0" applyNumberFormat="1" applyFont="1" applyBorder="1" applyAlignment="1" applyProtection="1">
      <alignment vertical="top" wrapText="1"/>
      <protection locked="0"/>
    </xf>
    <xf numFmtId="3" fontId="5" fillId="0" borderId="3" xfId="0" applyNumberFormat="1" applyFont="1" applyFill="1" applyBorder="1" applyAlignment="1" applyProtection="1">
      <alignment vertical="top" wrapText="1"/>
      <protection locked="0"/>
    </xf>
    <xf numFmtId="3" fontId="0" fillId="0" borderId="3" xfId="0" applyNumberFormat="1" applyFill="1" applyBorder="1" applyAlignment="1" applyProtection="1">
      <alignment vertical="top" wrapText="1"/>
      <protection locked="0"/>
    </xf>
    <xf numFmtId="3" fontId="0" fillId="0" borderId="3" xfId="0" applyNumberFormat="1" applyFont="1" applyBorder="1" applyAlignment="1" applyProtection="1">
      <alignment vertical="top" wrapText="1"/>
      <protection locked="0"/>
    </xf>
    <xf numFmtId="3" fontId="5" fillId="38" borderId="3" xfId="0" applyNumberFormat="1" applyFont="1" applyFill="1" applyBorder="1" applyAlignment="1" applyProtection="1">
      <alignment horizontal="right" wrapText="1"/>
      <protection locked="0"/>
    </xf>
    <xf numFmtId="3" fontId="5" fillId="40" borderId="9" xfId="0" applyNumberFormat="1" applyFont="1" applyFill="1" applyBorder="1" applyAlignment="1" applyProtection="1">
      <alignment horizontal="center" vertical="center" wrapText="1"/>
      <protection locked="0"/>
    </xf>
    <xf numFmtId="10" fontId="5" fillId="32" borderId="17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5" fillId="27" borderId="0" xfId="0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40" borderId="9" xfId="0" applyFont="1" applyFill="1" applyBorder="1" applyAlignment="1" applyProtection="1">
      <alignment vertical="center"/>
      <protection/>
    </xf>
    <xf numFmtId="0" fontId="0" fillId="40" borderId="24" xfId="0" applyFill="1" applyBorder="1" applyAlignment="1" applyProtection="1">
      <alignment vertical="top"/>
      <protection/>
    </xf>
    <xf numFmtId="0" fontId="0" fillId="40" borderId="4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180" fontId="5" fillId="40" borderId="3" xfId="0" applyNumberFormat="1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25" xfId="0" applyBorder="1" applyAlignment="1" applyProtection="1">
      <alignment vertical="top"/>
      <protection/>
    </xf>
    <xf numFmtId="180" fontId="5" fillId="38" borderId="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ill="1" applyBorder="1" applyAlignment="1" applyProtection="1">
      <alignment horizontal="right" vertical="top" wrapText="1"/>
      <protection/>
    </xf>
    <xf numFmtId="18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26" xfId="0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6" fillId="41" borderId="3" xfId="0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vertical="top"/>
      <protection/>
    </xf>
    <xf numFmtId="180" fontId="0" fillId="0" borderId="24" xfId="0" applyNumberFormat="1" applyFill="1" applyBorder="1" applyAlignment="1" applyProtection="1">
      <alignment horizontal="right"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180" fontId="5" fillId="40" borderId="3" xfId="0" applyNumberFormat="1" applyFont="1" applyFill="1" applyBorder="1" applyAlignment="1" applyProtection="1">
      <alignment vertical="center" wrapText="1"/>
      <protection/>
    </xf>
    <xf numFmtId="180" fontId="7" fillId="40" borderId="3" xfId="0" applyNumberFormat="1" applyFont="1" applyFill="1" applyBorder="1" applyAlignment="1" applyProtection="1">
      <alignment wrapText="1"/>
      <protection/>
    </xf>
    <xf numFmtId="0" fontId="5" fillId="38" borderId="3" xfId="0" applyFont="1" applyFill="1" applyBorder="1" applyAlignment="1" applyProtection="1">
      <alignment vertical="top"/>
      <protection/>
    </xf>
    <xf numFmtId="0" fontId="5" fillId="38" borderId="3" xfId="0" applyFont="1" applyFill="1" applyBorder="1" applyAlignment="1" applyProtection="1">
      <alignment vertical="center"/>
      <protection/>
    </xf>
    <xf numFmtId="3" fontId="5" fillId="38" borderId="3" xfId="0" applyNumberFormat="1" applyFont="1" applyFill="1" applyBorder="1" applyAlignment="1" applyProtection="1" quotePrefix="1">
      <alignment horizontal="right" wrapText="1"/>
      <protection/>
    </xf>
    <xf numFmtId="180" fontId="7" fillId="38" borderId="3" xfId="0" applyNumberFormat="1" applyFont="1" applyFill="1" applyBorder="1" applyAlignment="1" applyProtection="1">
      <alignment horizontal="left" wrapText="1"/>
      <protection/>
    </xf>
    <xf numFmtId="3" fontId="5" fillId="38" borderId="3" xfId="0" applyNumberFormat="1" applyFont="1" applyFill="1" applyBorder="1" applyAlignment="1" applyProtection="1">
      <alignment horizontal="right" wrapText="1"/>
      <protection/>
    </xf>
    <xf numFmtId="180" fontId="7" fillId="38" borderId="3" xfId="0" applyNumberFormat="1" applyFont="1" applyFill="1" applyBorder="1" applyAlignment="1" applyProtection="1">
      <alignment horizontal="right" wrapText="1"/>
      <protection/>
    </xf>
    <xf numFmtId="0" fontId="5" fillId="0" borderId="25" xfId="0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3" fontId="0" fillId="39" borderId="3" xfId="0" applyNumberFormat="1" applyFill="1" applyBorder="1" applyAlignment="1" applyProtection="1">
      <alignment vertical="top" wrapText="1"/>
      <protection/>
    </xf>
    <xf numFmtId="0" fontId="4" fillId="39" borderId="3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180" fontId="5" fillId="0" borderId="26" xfId="0" applyNumberFormat="1" applyFont="1" applyFill="1" applyBorder="1" applyAlignment="1" applyProtection="1">
      <alignment horizontal="right" wrapText="1"/>
      <protection/>
    </xf>
    <xf numFmtId="18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 applyProtection="1">
      <alignment vertical="top"/>
      <protection/>
    </xf>
    <xf numFmtId="3" fontId="5" fillId="38" borderId="27" xfId="0" applyNumberFormat="1" applyFont="1" applyFill="1" applyBorder="1" applyAlignment="1" applyProtection="1">
      <alignment horizontal="right" wrapText="1"/>
      <protection/>
    </xf>
    <xf numFmtId="180" fontId="7" fillId="38" borderId="4" xfId="0" applyNumberFormat="1" applyFont="1" applyFill="1" applyBorder="1" applyAlignment="1" applyProtection="1">
      <alignment horizontal="left" wrapText="1"/>
      <protection/>
    </xf>
    <xf numFmtId="0" fontId="5" fillId="40" borderId="3" xfId="0" applyFont="1" applyFill="1" applyBorder="1" applyAlignment="1" applyProtection="1">
      <alignment vertical="top"/>
      <protection/>
    </xf>
    <xf numFmtId="0" fontId="0" fillId="0" borderId="3" xfId="0" applyFill="1" applyBorder="1" applyAlignment="1" applyProtection="1">
      <alignment vertical="top" wrapText="1"/>
      <protection locked="0"/>
    </xf>
    <xf numFmtId="3" fontId="0" fillId="0" borderId="3" xfId="0" applyNumberFormat="1" applyFill="1" applyBorder="1" applyAlignment="1" applyProtection="1" quotePrefix="1">
      <alignment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8" fillId="0" borderId="0" xfId="0" applyFont="1" applyBorder="1" applyAlignment="1" applyProtection="1">
      <alignment vertical="center"/>
      <protection/>
    </xf>
    <xf numFmtId="0" fontId="15" fillId="38" borderId="3" xfId="0" applyFont="1" applyFill="1" applyBorder="1" applyAlignment="1" applyProtection="1">
      <alignment vertical="center"/>
      <protection/>
    </xf>
    <xf numFmtId="3" fontId="0" fillId="39" borderId="28" xfId="0" applyNumberFormat="1" applyFont="1" applyFill="1" applyBorder="1" applyAlignment="1" applyProtection="1">
      <alignment vertical="center"/>
      <protection/>
    </xf>
    <xf numFmtId="3" fontId="0" fillId="39" borderId="3" xfId="0" applyNumberFormat="1" applyFont="1" applyFill="1" applyBorder="1" applyAlignment="1" applyProtection="1">
      <alignment vertical="center"/>
      <protection/>
    </xf>
    <xf numFmtId="0" fontId="5" fillId="38" borderId="29" xfId="0" applyFont="1" applyFill="1" applyBorder="1" applyAlignment="1" applyProtection="1">
      <alignment vertical="center"/>
      <protection/>
    </xf>
    <xf numFmtId="3" fontId="5" fillId="38" borderId="30" xfId="0" applyNumberFormat="1" applyFont="1" applyFill="1" applyBorder="1" applyAlignment="1" applyProtection="1">
      <alignment vertical="center"/>
      <protection/>
    </xf>
    <xf numFmtId="10" fontId="5" fillId="38" borderId="31" xfId="0" applyNumberFormat="1" applyFont="1" applyFill="1" applyBorder="1" applyAlignment="1" applyProtection="1">
      <alignment vertical="center"/>
      <protection/>
    </xf>
    <xf numFmtId="10" fontId="0" fillId="39" borderId="32" xfId="0" applyNumberFormat="1" applyFont="1" applyFill="1" applyBorder="1" applyAlignment="1" applyProtection="1">
      <alignment vertical="center"/>
      <protection/>
    </xf>
    <xf numFmtId="10" fontId="0" fillId="39" borderId="33" xfId="0" applyNumberFormat="1" applyFont="1" applyFill="1" applyBorder="1" applyAlignment="1" applyProtection="1">
      <alignment vertical="center"/>
      <protection/>
    </xf>
    <xf numFmtId="10" fontId="0" fillId="39" borderId="34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180" fontId="0" fillId="0" borderId="3" xfId="0" applyNumberFormat="1" applyFont="1" applyFill="1" applyBorder="1" applyAlignment="1" applyProtection="1">
      <alignment horizontal="left" vertical="top" wrapText="1"/>
      <protection locked="0"/>
    </xf>
    <xf numFmtId="180" fontId="4" fillId="0" borderId="3" xfId="0" applyNumberFormat="1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180" fontId="4" fillId="0" borderId="3" xfId="0" applyNumberFormat="1" applyFont="1" applyBorder="1" applyAlignment="1" applyProtection="1">
      <alignment vertical="top" wrapText="1"/>
      <protection locked="0"/>
    </xf>
    <xf numFmtId="180" fontId="7" fillId="38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27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6" fillId="41" borderId="9" xfId="0" applyFont="1" applyFill="1" applyBorder="1" applyAlignment="1" applyProtection="1">
      <alignment vertical="center"/>
      <protection/>
    </xf>
    <xf numFmtId="0" fontId="6" fillId="41" borderId="9" xfId="0" applyFont="1" applyFill="1" applyBorder="1" applyAlignment="1" applyProtection="1">
      <alignment horizontal="center" vertical="center" wrapText="1"/>
      <protection/>
    </xf>
    <xf numFmtId="0" fontId="6" fillId="41" borderId="2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" fillId="38" borderId="9" xfId="0" applyFont="1" applyFill="1" applyBorder="1" applyAlignment="1" applyProtection="1">
      <alignment vertical="center"/>
      <protection/>
    </xf>
    <xf numFmtId="3" fontId="5" fillId="38" borderId="9" xfId="0" applyNumberFormat="1" applyFont="1" applyFill="1" applyBorder="1" applyAlignment="1" applyProtection="1">
      <alignment horizontal="center" vertical="center" wrapText="1"/>
      <protection/>
    </xf>
    <xf numFmtId="3" fontId="5" fillId="38" borderId="35" xfId="0" applyNumberFormat="1" applyFont="1" applyFill="1" applyBorder="1" applyAlignment="1" applyProtection="1">
      <alignment horizontal="center" vertical="center" wrapText="1"/>
      <protection/>
    </xf>
    <xf numFmtId="3" fontId="5" fillId="38" borderId="3" xfId="0" applyNumberFormat="1" applyFont="1" applyFill="1" applyBorder="1" applyAlignment="1" applyProtection="1">
      <alignment horizontal="center" vertical="center" wrapText="1"/>
      <protection/>
    </xf>
    <xf numFmtId="3" fontId="5" fillId="38" borderId="36" xfId="0" applyNumberFormat="1" applyFont="1" applyFill="1" applyBorder="1" applyAlignment="1" applyProtection="1">
      <alignment horizontal="center" vertical="center" wrapText="1"/>
      <protection/>
    </xf>
    <xf numFmtId="4" fontId="5" fillId="38" borderId="3" xfId="0" applyNumberFormat="1" applyFont="1" applyFill="1" applyBorder="1" applyAlignment="1" applyProtection="1">
      <alignment horizontal="left" vertical="center" wrapText="1"/>
      <protection/>
    </xf>
    <xf numFmtId="0" fontId="5" fillId="42" borderId="9" xfId="0" applyFont="1" applyFill="1" applyBorder="1" applyAlignment="1" applyProtection="1">
      <alignment vertical="center"/>
      <protection/>
    </xf>
    <xf numFmtId="3" fontId="5" fillId="42" borderId="9" xfId="0" applyNumberFormat="1" applyFont="1" applyFill="1" applyBorder="1" applyAlignment="1" applyProtection="1">
      <alignment horizontal="center" vertical="center" wrapText="1"/>
      <protection/>
    </xf>
    <xf numFmtId="3" fontId="5" fillId="42" borderId="35" xfId="0" applyNumberFormat="1" applyFont="1" applyFill="1" applyBorder="1" applyAlignment="1" applyProtection="1">
      <alignment horizontal="center" vertical="center" wrapText="1"/>
      <protection/>
    </xf>
    <xf numFmtId="3" fontId="5" fillId="42" borderId="3" xfId="0" applyNumberFormat="1" applyFont="1" applyFill="1" applyBorder="1" applyAlignment="1" applyProtection="1">
      <alignment horizontal="center" vertical="center" wrapText="1"/>
      <protection/>
    </xf>
    <xf numFmtId="3" fontId="5" fillId="42" borderId="36" xfId="0" applyNumberFormat="1" applyFont="1" applyFill="1" applyBorder="1" applyAlignment="1" applyProtection="1">
      <alignment horizontal="center" vertical="center" wrapText="1"/>
      <protection/>
    </xf>
    <xf numFmtId="4" fontId="5" fillId="42" borderId="3" xfId="0" applyNumberFormat="1" applyFont="1" applyFill="1" applyBorder="1" applyAlignment="1" applyProtection="1">
      <alignment horizontal="left" vertical="center" wrapText="1"/>
      <protection/>
    </xf>
    <xf numFmtId="0" fontId="11" fillId="27" borderId="26" xfId="0" applyFont="1" applyFill="1" applyBorder="1" applyAlignment="1" applyProtection="1">
      <alignment vertical="center"/>
      <protection/>
    </xf>
    <xf numFmtId="3" fontId="5" fillId="27" borderId="26" xfId="0" applyNumberFormat="1" applyFont="1" applyFill="1" applyBorder="1" applyAlignment="1" applyProtection="1">
      <alignment horizontal="center" wrapText="1"/>
      <protection/>
    </xf>
    <xf numFmtId="3" fontId="5" fillId="27" borderId="37" xfId="0" applyNumberFormat="1" applyFont="1" applyFill="1" applyBorder="1" applyAlignment="1" applyProtection="1">
      <alignment horizontal="center" wrapText="1"/>
      <protection/>
    </xf>
    <xf numFmtId="3" fontId="5" fillId="27" borderId="28" xfId="0" applyNumberFormat="1" applyFont="1" applyFill="1" applyBorder="1" applyAlignment="1" applyProtection="1">
      <alignment horizontal="center" wrapText="1"/>
      <protection/>
    </xf>
    <xf numFmtId="3" fontId="5" fillId="27" borderId="38" xfId="0" applyNumberFormat="1" applyFont="1" applyFill="1" applyBorder="1" applyAlignment="1" applyProtection="1">
      <alignment horizontal="center" wrapText="1"/>
      <protection/>
    </xf>
    <xf numFmtId="4" fontId="5" fillId="27" borderId="28" xfId="0" applyNumberFormat="1" applyFont="1" applyFill="1" applyBorder="1" applyAlignment="1" applyProtection="1">
      <alignment horizontal="left" wrapText="1"/>
      <protection/>
    </xf>
    <xf numFmtId="3" fontId="5" fillId="27" borderId="25" xfId="0" applyNumberFormat="1" applyFont="1" applyFill="1" applyBorder="1" applyAlignment="1" applyProtection="1">
      <alignment horizontal="center" wrapText="1"/>
      <protection/>
    </xf>
    <xf numFmtId="4" fontId="0" fillId="0" borderId="0" xfId="0" applyNumberFormat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 horizontal="center" wrapText="1"/>
      <protection locked="0"/>
    </xf>
    <xf numFmtId="3" fontId="0" fillId="0" borderId="40" xfId="0" applyNumberFormat="1" applyFont="1" applyFill="1" applyBorder="1" applyAlignment="1" applyProtection="1">
      <alignment horizontal="center" wrapText="1"/>
      <protection locked="0"/>
    </xf>
    <xf numFmtId="3" fontId="0" fillId="0" borderId="41" xfId="0" applyNumberFormat="1" applyFont="1" applyFill="1" applyBorder="1" applyAlignment="1" applyProtection="1">
      <alignment horizontal="center" wrapText="1"/>
      <protection locked="0"/>
    </xf>
    <xf numFmtId="3" fontId="0" fillId="0" borderId="42" xfId="0" applyNumberFormat="1" applyFont="1" applyFill="1" applyBorder="1" applyAlignment="1" applyProtection="1">
      <alignment horizontal="center" wrapText="1"/>
      <protection locked="0"/>
    </xf>
    <xf numFmtId="3" fontId="0" fillId="0" borderId="43" xfId="0" applyNumberFormat="1" applyFont="1" applyFill="1" applyBorder="1" applyAlignment="1" applyProtection="1">
      <alignment horizontal="center" wrapText="1"/>
      <protection locked="0"/>
    </xf>
    <xf numFmtId="3" fontId="0" fillId="0" borderId="44" xfId="0" applyNumberFormat="1" applyFont="1" applyFill="1" applyBorder="1" applyAlignment="1" applyProtection="1">
      <alignment horizontal="center" wrapText="1"/>
      <protection locked="0"/>
    </xf>
    <xf numFmtId="3" fontId="0" fillId="0" borderId="45" xfId="0" applyNumberFormat="1" applyFont="1" applyFill="1" applyBorder="1" applyAlignment="1" applyProtection="1">
      <alignment horizontal="center" wrapText="1"/>
      <protection locked="0"/>
    </xf>
    <xf numFmtId="3" fontId="0" fillId="0" borderId="46" xfId="0" applyNumberFormat="1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left" wrapText="1"/>
      <protection locked="0"/>
    </xf>
    <xf numFmtId="3" fontId="0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left" wrapText="1"/>
      <protection locked="0"/>
    </xf>
    <xf numFmtId="3" fontId="0" fillId="0" borderId="47" xfId="0" applyNumberFormat="1" applyFont="1" applyFill="1" applyBorder="1" applyAlignment="1" applyProtection="1">
      <alignment horizontal="center" wrapText="1"/>
      <protection locked="0"/>
    </xf>
    <xf numFmtId="3" fontId="0" fillId="0" borderId="48" xfId="0" applyNumberFormat="1" applyFont="1" applyFill="1" applyBorder="1" applyAlignment="1" applyProtection="1">
      <alignment horizontal="center" wrapText="1"/>
      <protection locked="0"/>
    </xf>
    <xf numFmtId="3" fontId="0" fillId="0" borderId="49" xfId="0" applyNumberFormat="1" applyFont="1" applyFill="1" applyBorder="1" applyAlignment="1" applyProtection="1">
      <alignment horizontal="center" wrapText="1"/>
      <protection locked="0"/>
    </xf>
    <xf numFmtId="3" fontId="0" fillId="0" borderId="50" xfId="0" applyNumberFormat="1" applyFont="1" applyFill="1" applyBorder="1" applyAlignment="1" applyProtection="1">
      <alignment horizontal="center" wrapText="1"/>
      <protection locked="0"/>
    </xf>
    <xf numFmtId="3" fontId="0" fillId="0" borderId="51" xfId="0" applyNumberFormat="1" applyFont="1" applyFill="1" applyBorder="1" applyAlignment="1" applyProtection="1">
      <alignment horizontal="center" wrapText="1"/>
      <protection locked="0"/>
    </xf>
    <xf numFmtId="3" fontId="0" fillId="0" borderId="52" xfId="0" applyNumberFormat="1" applyFont="1" applyFill="1" applyBorder="1" applyAlignment="1" applyProtection="1">
      <alignment horizontal="center" wrapText="1"/>
      <protection locked="0"/>
    </xf>
    <xf numFmtId="3" fontId="14" fillId="0" borderId="28" xfId="0" applyNumberFormat="1" applyFont="1" applyFill="1" applyBorder="1" applyAlignment="1" applyProtection="1">
      <alignment horizontal="center"/>
      <protection locked="0"/>
    </xf>
    <xf numFmtId="3" fontId="14" fillId="0" borderId="38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 wrapText="1"/>
      <protection locked="0"/>
    </xf>
    <xf numFmtId="0" fontId="0" fillId="0" borderId="48" xfId="0" applyFont="1" applyFill="1" applyBorder="1" applyAlignment="1" applyProtection="1">
      <alignment horizontal="left" wrapText="1"/>
      <protection locked="0"/>
    </xf>
    <xf numFmtId="0" fontId="0" fillId="0" borderId="51" xfId="0" applyFont="1" applyFill="1" applyBorder="1" applyAlignment="1" applyProtection="1">
      <alignment horizontal="left" wrapText="1"/>
      <protection locked="0"/>
    </xf>
    <xf numFmtId="4" fontId="14" fillId="0" borderId="28" xfId="0" applyNumberFormat="1" applyFont="1" applyFill="1" applyBorder="1" applyAlignment="1" applyProtection="1">
      <alignment horizontal="left"/>
      <protection locked="0"/>
    </xf>
    <xf numFmtId="3" fontId="0" fillId="0" borderId="26" xfId="0" applyNumberFormat="1" applyFont="1" applyFill="1" applyBorder="1" applyAlignment="1" applyProtection="1">
      <alignment horizontal="center"/>
      <protection locked="0"/>
    </xf>
    <xf numFmtId="3" fontId="0" fillId="0" borderId="37" xfId="0" applyNumberFormat="1" applyFont="1" applyFill="1" applyBorder="1" applyAlignment="1" applyProtection="1">
      <alignment horizontal="center"/>
      <protection locked="0"/>
    </xf>
    <xf numFmtId="0" fontId="5" fillId="39" borderId="53" xfId="0" applyFont="1" applyFill="1" applyBorder="1" applyAlignment="1" applyProtection="1">
      <alignment vertical="center"/>
      <protection/>
    </xf>
    <xf numFmtId="0" fontId="5" fillId="39" borderId="9" xfId="0" applyFont="1" applyFill="1" applyBorder="1" applyAlignment="1" applyProtection="1">
      <alignment horizontal="center" wrapText="1"/>
      <protection/>
    </xf>
    <xf numFmtId="0" fontId="0" fillId="39" borderId="24" xfId="0" applyFill="1" applyBorder="1" applyAlignment="1" applyProtection="1">
      <alignment horizontal="center" vertical="center" wrapText="1"/>
      <protection/>
    </xf>
    <xf numFmtId="0" fontId="0" fillId="39" borderId="24" xfId="0" applyFill="1" applyBorder="1" applyAlignment="1" applyProtection="1">
      <alignment horizontal="center" wrapText="1"/>
      <protection/>
    </xf>
    <xf numFmtId="0" fontId="5" fillId="39" borderId="54" xfId="0" applyFont="1" applyFill="1" applyBorder="1" applyAlignment="1" applyProtection="1">
      <alignment horizontal="center" wrapText="1"/>
      <protection/>
    </xf>
    <xf numFmtId="0" fontId="5" fillId="39" borderId="24" xfId="0" applyFont="1" applyFill="1" applyBorder="1" applyAlignment="1" applyProtection="1">
      <alignment horizontal="center" wrapText="1"/>
      <protection/>
    </xf>
    <xf numFmtId="0" fontId="5" fillId="39" borderId="4" xfId="0" applyFont="1" applyFill="1" applyBorder="1" applyAlignment="1" applyProtection="1">
      <alignment horizontal="center" wrapText="1"/>
      <protection/>
    </xf>
    <xf numFmtId="0" fontId="5" fillId="39" borderId="9" xfId="0" applyFont="1" applyFill="1" applyBorder="1" applyAlignment="1" applyProtection="1">
      <alignment horizontal="center" vertical="center" wrapText="1"/>
      <protection/>
    </xf>
    <xf numFmtId="0" fontId="5" fillId="39" borderId="35" xfId="0" applyFont="1" applyFill="1" applyBorder="1" applyAlignment="1" applyProtection="1">
      <alignment horizontal="center" vertical="center" wrapText="1"/>
      <protection/>
    </xf>
    <xf numFmtId="0" fontId="5" fillId="39" borderId="3" xfId="0" applyFont="1" applyFill="1" applyBorder="1" applyAlignment="1" applyProtection="1">
      <alignment horizontal="center" vertical="center" wrapText="1"/>
      <protection/>
    </xf>
    <xf numFmtId="0" fontId="5" fillId="39" borderId="36" xfId="0" applyFont="1" applyFill="1" applyBorder="1" applyAlignment="1" applyProtection="1">
      <alignment horizontal="center" vertical="center" wrapText="1"/>
      <protection/>
    </xf>
    <xf numFmtId="0" fontId="5" fillId="39" borderId="4" xfId="0" applyFont="1" applyFill="1" applyBorder="1" applyAlignment="1" applyProtection="1">
      <alignment horizontal="center" vertical="center" wrapText="1"/>
      <protection/>
    </xf>
    <xf numFmtId="0" fontId="5" fillId="39" borderId="26" xfId="0" applyFont="1" applyFill="1" applyBorder="1" applyAlignment="1" applyProtection="1">
      <alignment vertical="center"/>
      <protection/>
    </xf>
    <xf numFmtId="0" fontId="5" fillId="39" borderId="26" xfId="0" applyFont="1" applyFill="1" applyBorder="1" applyAlignment="1" applyProtection="1">
      <alignment horizontal="center" wrapText="1"/>
      <protection/>
    </xf>
    <xf numFmtId="0" fontId="5" fillId="39" borderId="37" xfId="0" applyFont="1" applyFill="1" applyBorder="1" applyAlignment="1" applyProtection="1">
      <alignment horizontal="center" wrapText="1"/>
      <protection/>
    </xf>
    <xf numFmtId="0" fontId="5" fillId="39" borderId="28" xfId="0" applyFont="1" applyFill="1" applyBorder="1" applyAlignment="1" applyProtection="1">
      <alignment horizontal="center" wrapText="1"/>
      <protection/>
    </xf>
    <xf numFmtId="0" fontId="5" fillId="39" borderId="38" xfId="0" applyFont="1" applyFill="1" applyBorder="1" applyAlignment="1" applyProtection="1">
      <alignment horizontal="center" wrapText="1"/>
      <protection/>
    </xf>
    <xf numFmtId="0" fontId="5" fillId="39" borderId="25" xfId="0" applyFont="1" applyFill="1" applyBorder="1" applyAlignment="1" applyProtection="1">
      <alignment horizontal="center" wrapText="1"/>
      <protection/>
    </xf>
    <xf numFmtId="3" fontId="5" fillId="39" borderId="26" xfId="0" applyNumberFormat="1" applyFont="1" applyFill="1" applyBorder="1" applyAlignment="1" applyProtection="1">
      <alignment horizontal="center" wrapText="1"/>
      <protection/>
    </xf>
    <xf numFmtId="3" fontId="5" fillId="39" borderId="37" xfId="0" applyNumberFormat="1" applyFont="1" applyFill="1" applyBorder="1" applyAlignment="1" applyProtection="1">
      <alignment horizontal="center" wrapText="1"/>
      <protection/>
    </xf>
    <xf numFmtId="3" fontId="5" fillId="39" borderId="28" xfId="0" applyNumberFormat="1" applyFont="1" applyFill="1" applyBorder="1" applyAlignment="1" applyProtection="1">
      <alignment horizontal="center" wrapText="1"/>
      <protection/>
    </xf>
    <xf numFmtId="3" fontId="5" fillId="39" borderId="38" xfId="0" applyNumberFormat="1" applyFont="1" applyFill="1" applyBorder="1" applyAlignment="1" applyProtection="1">
      <alignment horizontal="center" wrapText="1"/>
      <protection/>
    </xf>
    <xf numFmtId="3" fontId="5" fillId="39" borderId="25" xfId="0" applyNumberFormat="1" applyFont="1" applyFill="1" applyBorder="1" applyAlignment="1" applyProtection="1">
      <alignment horizontal="center" wrapText="1"/>
      <protection/>
    </xf>
    <xf numFmtId="0" fontId="5" fillId="39" borderId="28" xfId="0" applyFont="1" applyFill="1" applyBorder="1" applyAlignment="1" applyProtection="1">
      <alignment horizontal="left" wrapText="1"/>
      <protection/>
    </xf>
    <xf numFmtId="3" fontId="5" fillId="39" borderId="55" xfId="0" applyNumberFormat="1" applyFont="1" applyFill="1" applyBorder="1" applyAlignment="1" applyProtection="1">
      <alignment horizontal="center" wrapText="1"/>
      <protection/>
    </xf>
    <xf numFmtId="3" fontId="0" fillId="39" borderId="56" xfId="0" applyNumberFormat="1" applyFont="1" applyFill="1" applyBorder="1" applyAlignment="1" applyProtection="1">
      <alignment horizontal="center" wrapText="1"/>
      <protection/>
    </xf>
    <xf numFmtId="3" fontId="0" fillId="39" borderId="17" xfId="0" applyNumberFormat="1" applyFont="1" applyFill="1" applyBorder="1" applyAlignment="1" applyProtection="1">
      <alignment horizontal="center" wrapText="1"/>
      <protection/>
    </xf>
    <xf numFmtId="3" fontId="0" fillId="39" borderId="16" xfId="0" applyNumberFormat="1" applyFont="1" applyFill="1" applyBorder="1" applyAlignment="1" applyProtection="1">
      <alignment horizontal="center" wrapText="1"/>
      <protection/>
    </xf>
    <xf numFmtId="3" fontId="0" fillId="39" borderId="43" xfId="0" applyNumberFormat="1" applyFont="1" applyFill="1" applyBorder="1" applyAlignment="1" applyProtection="1">
      <alignment horizontal="center" wrapText="1"/>
      <protection/>
    </xf>
    <xf numFmtId="3" fontId="0" fillId="39" borderId="28" xfId="0" applyNumberFormat="1" applyFont="1" applyFill="1" applyBorder="1" applyAlignment="1" applyProtection="1">
      <alignment horizontal="center" wrapText="1"/>
      <protection/>
    </xf>
    <xf numFmtId="3" fontId="0" fillId="39" borderId="48" xfId="0" applyNumberFormat="1" applyFont="1" applyFill="1" applyBorder="1" applyAlignment="1" applyProtection="1">
      <alignment horizontal="center" wrapText="1"/>
      <protection/>
    </xf>
    <xf numFmtId="3" fontId="0" fillId="39" borderId="45" xfId="0" applyNumberFormat="1" applyFont="1" applyFill="1" applyBorder="1" applyAlignment="1" applyProtection="1">
      <alignment horizontal="center" wrapText="1"/>
      <protection/>
    </xf>
    <xf numFmtId="3" fontId="0" fillId="39" borderId="47" xfId="0" applyNumberFormat="1" applyFont="1" applyFill="1" applyBorder="1" applyAlignment="1" applyProtection="1">
      <alignment horizontal="center" wrapText="1"/>
      <protection/>
    </xf>
    <xf numFmtId="3" fontId="0" fillId="39" borderId="51" xfId="0" applyNumberFormat="1" applyFont="1" applyFill="1" applyBorder="1" applyAlignment="1" applyProtection="1">
      <alignment horizontal="center" wrapText="1"/>
      <protection/>
    </xf>
    <xf numFmtId="3" fontId="0" fillId="0" borderId="57" xfId="0" applyNumberFormat="1" applyFont="1" applyFill="1" applyBorder="1" applyAlignment="1" applyProtection="1">
      <alignment horizontal="center" wrapText="1"/>
      <protection locked="0"/>
    </xf>
    <xf numFmtId="3" fontId="0" fillId="39" borderId="57" xfId="0" applyNumberFormat="1" applyFont="1" applyFill="1" applyBorder="1" applyAlignment="1" applyProtection="1">
      <alignment horizontal="center" wrapText="1"/>
      <protection/>
    </xf>
    <xf numFmtId="180" fontId="5" fillId="39" borderId="3" xfId="0" applyNumberFormat="1" applyFont="1" applyFill="1" applyBorder="1" applyAlignment="1" applyProtection="1">
      <alignment horizontal="right" wrapText="1"/>
      <protection/>
    </xf>
    <xf numFmtId="180" fontId="7" fillId="39" borderId="3" xfId="0" applyNumberFormat="1" applyFont="1" applyFill="1" applyBorder="1" applyAlignment="1" applyProtection="1">
      <alignment horizontal="left" wrapText="1"/>
      <protection/>
    </xf>
    <xf numFmtId="0" fontId="5" fillId="39" borderId="3" xfId="0" applyFont="1" applyFill="1" applyBorder="1" applyAlignment="1" applyProtection="1">
      <alignment vertical="top"/>
      <protection/>
    </xf>
    <xf numFmtId="0" fontId="0" fillId="39" borderId="3" xfId="0" applyFill="1" applyBorder="1" applyAlignment="1" applyProtection="1">
      <alignment vertical="top"/>
      <protection/>
    </xf>
    <xf numFmtId="0" fontId="0" fillId="39" borderId="3" xfId="0" applyFill="1" applyBorder="1" applyAlignment="1" applyProtection="1">
      <alignment vertical="top" wrapText="1"/>
      <protection/>
    </xf>
    <xf numFmtId="180" fontId="4" fillId="39" borderId="3" xfId="0" applyNumberFormat="1" applyFont="1" applyFill="1" applyBorder="1" applyAlignment="1" applyProtection="1">
      <alignment vertical="top" wrapText="1"/>
      <protection/>
    </xf>
    <xf numFmtId="180" fontId="0" fillId="39" borderId="3" xfId="0" applyNumberFormat="1" applyFill="1" applyBorder="1" applyAlignment="1" applyProtection="1">
      <alignment horizontal="right" vertical="top" wrapText="1"/>
      <protection/>
    </xf>
    <xf numFmtId="0" fontId="6" fillId="41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3" fontId="0" fillId="39" borderId="58" xfId="0" applyNumberFormat="1" applyFont="1" applyFill="1" applyBorder="1" applyAlignment="1" applyProtection="1">
      <alignment horizontal="center" wrapText="1"/>
      <protection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 applyProtection="1">
      <alignment vertical="center"/>
      <protection locked="0"/>
    </xf>
    <xf numFmtId="0" fontId="0" fillId="0" borderId="49" xfId="0" applyFont="1" applyFill="1" applyBorder="1" applyAlignment="1" applyProtection="1">
      <alignment vertical="center"/>
      <protection locked="0"/>
    </xf>
    <xf numFmtId="0" fontId="0" fillId="0" borderId="48" xfId="0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3" fontId="12" fillId="0" borderId="45" xfId="0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vertical="top"/>
      <protection/>
    </xf>
    <xf numFmtId="1" fontId="0" fillId="0" borderId="47" xfId="0" applyNumberFormat="1" applyFont="1" applyFill="1" applyBorder="1" applyAlignment="1" applyProtection="1">
      <alignment vertical="center"/>
      <protection locked="0"/>
    </xf>
    <xf numFmtId="1" fontId="16" fillId="0" borderId="47" xfId="0" applyNumberFormat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top"/>
      <protection/>
    </xf>
    <xf numFmtId="0" fontId="0" fillId="0" borderId="3" xfId="0" applyFont="1" applyFill="1" applyBorder="1" applyAlignment="1" applyProtection="1">
      <alignment vertical="top" wrapText="1"/>
      <protection/>
    </xf>
    <xf numFmtId="0" fontId="0" fillId="0" borderId="59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5" fillId="38" borderId="3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3" fontId="0" fillId="39" borderId="61" xfId="0" applyNumberFormat="1" applyFont="1" applyFill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3" fontId="0" fillId="39" borderId="37" xfId="0" applyNumberFormat="1" applyFont="1" applyFill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3" fontId="0" fillId="39" borderId="6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0" fillId="38" borderId="4" xfId="0" applyFont="1" applyFill="1" applyBorder="1" applyAlignment="1" applyProtection="1">
      <alignment vertical="center"/>
      <protection/>
    </xf>
    <xf numFmtId="4" fontId="0" fillId="0" borderId="39" xfId="0" applyNumberFormat="1" applyFont="1" applyFill="1" applyBorder="1" applyAlignment="1" applyProtection="1">
      <alignment horizontal="center" wrapText="1"/>
      <protection locked="0"/>
    </xf>
    <xf numFmtId="224" fontId="0" fillId="39" borderId="45" xfId="45" applyNumberFormat="1" applyFont="1" applyFill="1" applyBorder="1" applyAlignment="1" applyProtection="1" quotePrefix="1">
      <alignment horizontal="right" vertical="center"/>
      <protection/>
    </xf>
    <xf numFmtId="43" fontId="0" fillId="39" borderId="45" xfId="45" applyNumberFormat="1" applyFont="1" applyFill="1" applyBorder="1" applyAlignment="1" applyProtection="1" quotePrefix="1">
      <alignment horizontal="right" vertical="center"/>
      <protection/>
    </xf>
    <xf numFmtId="3" fontId="25" fillId="0" borderId="4" xfId="0" applyNumberFormat="1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3" xfId="0" applyFill="1" applyBorder="1" applyAlignment="1" applyProtection="1">
      <alignment vertical="top"/>
      <protection locked="0"/>
    </xf>
    <xf numFmtId="2" fontId="0" fillId="39" borderId="3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4" fontId="0" fillId="39" borderId="28" xfId="0" applyNumberFormat="1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10" fillId="38" borderId="60" xfId="0" applyFont="1" applyFill="1" applyBorder="1" applyAlignment="1" applyProtection="1">
      <alignment/>
      <protection/>
    </xf>
    <xf numFmtId="0" fontId="0" fillId="38" borderId="65" xfId="0" applyFont="1" applyFill="1" applyBorder="1" applyAlignment="1" applyProtection="1">
      <alignment horizontal="center"/>
      <protection/>
    </xf>
    <xf numFmtId="0" fontId="0" fillId="38" borderId="65" xfId="0" applyFont="1" applyFill="1" applyBorder="1" applyAlignment="1" applyProtection="1">
      <alignment/>
      <protection/>
    </xf>
    <xf numFmtId="0" fontId="10" fillId="38" borderId="32" xfId="0" applyFont="1" applyFill="1" applyBorder="1" applyAlignment="1" applyProtection="1">
      <alignment/>
      <protection/>
    </xf>
    <xf numFmtId="0" fontId="7" fillId="38" borderId="63" xfId="0" applyFont="1" applyFill="1" applyBorder="1" applyAlignment="1" applyProtection="1">
      <alignment/>
      <protection/>
    </xf>
    <xf numFmtId="0" fontId="0" fillId="38" borderId="66" xfId="0" applyFont="1" applyFill="1" applyBorder="1" applyAlignment="1" applyProtection="1">
      <alignment/>
      <protection/>
    </xf>
    <xf numFmtId="0" fontId="10" fillId="38" borderId="34" xfId="0" applyFont="1" applyFill="1" applyBorder="1" applyAlignment="1" applyProtection="1">
      <alignment/>
      <protection/>
    </xf>
    <xf numFmtId="0" fontId="5" fillId="38" borderId="3" xfId="0" applyFont="1" applyFill="1" applyBorder="1" applyAlignment="1" applyProtection="1">
      <alignment/>
      <protection/>
    </xf>
    <xf numFmtId="0" fontId="5" fillId="38" borderId="3" xfId="0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24" fillId="0" borderId="28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5" xfId="0" applyBorder="1" applyAlignment="1" applyProtection="1">
      <alignment horizontal="right"/>
      <protection/>
    </xf>
    <xf numFmtId="3" fontId="0" fillId="39" borderId="45" xfId="0" applyNumberFormat="1" applyFill="1" applyBorder="1" applyAlignment="1" applyProtection="1">
      <alignment/>
      <protection/>
    </xf>
    <xf numFmtId="4" fontId="0" fillId="39" borderId="45" xfId="0" applyNumberFormat="1" applyFont="1" applyFill="1" applyBorder="1" applyAlignment="1" applyProtection="1" quotePrefix="1">
      <alignment horizontal="center"/>
      <protection/>
    </xf>
    <xf numFmtId="0" fontId="0" fillId="39" borderId="43" xfId="0" applyFill="1" applyBorder="1" applyAlignment="1" applyProtection="1">
      <alignment/>
      <protection/>
    </xf>
    <xf numFmtId="181" fontId="0" fillId="39" borderId="16" xfId="0" applyNumberForma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 vertical="top"/>
      <protection/>
    </xf>
    <xf numFmtId="0" fontId="5" fillId="40" borderId="3" xfId="0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1" fontId="5" fillId="27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9" fillId="0" borderId="6" xfId="0" applyNumberFormat="1" applyFont="1" applyFill="1" applyBorder="1" applyAlignment="1" applyProtection="1">
      <alignment horizontal="left"/>
      <protection/>
    </xf>
    <xf numFmtId="1" fontId="6" fillId="41" borderId="9" xfId="0" applyNumberFormat="1" applyFont="1" applyFill="1" applyBorder="1" applyAlignment="1" applyProtection="1">
      <alignment horizontal="center" vertical="center"/>
      <protection/>
    </xf>
    <xf numFmtId="1" fontId="6" fillId="41" borderId="4" xfId="0" applyNumberFormat="1" applyFont="1" applyFill="1" applyBorder="1" applyAlignment="1" applyProtection="1">
      <alignment horizontal="center" vertical="center"/>
      <protection/>
    </xf>
    <xf numFmtId="1" fontId="5" fillId="39" borderId="53" xfId="0" applyNumberFormat="1" applyFont="1" applyFill="1" applyBorder="1" applyAlignment="1" applyProtection="1">
      <alignment vertical="center"/>
      <protection/>
    </xf>
    <xf numFmtId="1" fontId="5" fillId="39" borderId="35" xfId="0" applyNumberFormat="1" applyFont="1" applyFill="1" applyBorder="1" applyAlignment="1" applyProtection="1">
      <alignment horizontal="center" vertical="center" wrapText="1"/>
      <protection/>
    </xf>
    <xf numFmtId="1" fontId="5" fillId="39" borderId="36" xfId="0" applyNumberFormat="1" applyFont="1" applyFill="1" applyBorder="1" applyAlignment="1" applyProtection="1">
      <alignment horizontal="center" vertical="center" wrapText="1"/>
      <protection/>
    </xf>
    <xf numFmtId="1" fontId="5" fillId="39" borderId="67" xfId="0" applyNumberFormat="1" applyFont="1" applyFill="1" applyBorder="1" applyAlignment="1" applyProtection="1">
      <alignment horizontal="center" vertical="center" wrapText="1"/>
      <protection/>
    </xf>
    <xf numFmtId="1" fontId="13" fillId="39" borderId="68" xfId="0" applyNumberFormat="1" applyFont="1" applyFill="1" applyBorder="1" applyAlignment="1" applyProtection="1">
      <alignment horizontal="center" vertical="center" wrapText="1"/>
      <protection/>
    </xf>
    <xf numFmtId="1" fontId="13" fillId="39" borderId="4" xfId="0" applyNumberFormat="1" applyFont="1" applyFill="1" applyBorder="1" applyAlignment="1" applyProtection="1">
      <alignment horizontal="center" vertical="center" wrapText="1"/>
      <protection/>
    </xf>
    <xf numFmtId="1" fontId="5" fillId="39" borderId="24" xfId="0" applyNumberFormat="1" applyFont="1" applyFill="1" applyBorder="1" applyAlignment="1" applyProtection="1">
      <alignment horizontal="center" vertical="center" wrapText="1"/>
      <protection/>
    </xf>
    <xf numFmtId="1" fontId="5" fillId="39" borderId="69" xfId="0" applyNumberFormat="1" applyFont="1" applyFill="1" applyBorder="1" applyAlignment="1" applyProtection="1">
      <alignment horizontal="center" vertical="center" wrapText="1"/>
      <protection/>
    </xf>
    <xf numFmtId="1" fontId="5" fillId="39" borderId="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" fontId="5" fillId="38" borderId="9" xfId="0" applyNumberFormat="1" applyFont="1" applyFill="1" applyBorder="1" applyAlignment="1" applyProtection="1">
      <alignment vertical="center"/>
      <protection/>
    </xf>
    <xf numFmtId="4" fontId="5" fillId="38" borderId="36" xfId="0" applyNumberFormat="1" applyFont="1" applyFill="1" applyBorder="1" applyAlignment="1" applyProtection="1">
      <alignment horizontal="center" vertical="center" wrapText="1"/>
      <protection/>
    </xf>
    <xf numFmtId="3" fontId="5" fillId="38" borderId="67" xfId="0" applyNumberFormat="1" applyFont="1" applyFill="1" applyBorder="1" applyAlignment="1" applyProtection="1">
      <alignment horizontal="center" vertical="center" wrapText="1"/>
      <protection/>
    </xf>
    <xf numFmtId="3" fontId="5" fillId="38" borderId="68" xfId="0" applyNumberFormat="1" applyFont="1" applyFill="1" applyBorder="1" applyAlignment="1" applyProtection="1">
      <alignment horizontal="center" vertical="center" wrapText="1"/>
      <protection/>
    </xf>
    <xf numFmtId="3" fontId="5" fillId="38" borderId="4" xfId="0" applyNumberFormat="1" applyFont="1" applyFill="1" applyBorder="1" applyAlignment="1" applyProtection="1">
      <alignment horizontal="center" vertical="center" wrapText="1"/>
      <protection/>
    </xf>
    <xf numFmtId="3" fontId="5" fillId="38" borderId="24" xfId="0" applyNumberFormat="1" applyFont="1" applyFill="1" applyBorder="1" applyAlignment="1" applyProtection="1">
      <alignment horizontal="center" vertical="center" wrapText="1"/>
      <protection/>
    </xf>
    <xf numFmtId="3" fontId="5" fillId="38" borderId="69" xfId="0" applyNumberFormat="1" applyFont="1" applyFill="1" applyBorder="1" applyAlignment="1" applyProtection="1">
      <alignment horizontal="center" vertical="center" wrapText="1"/>
      <protection/>
    </xf>
    <xf numFmtId="1" fontId="5" fillId="38" borderId="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 applyProtection="1">
      <alignment/>
      <protection/>
    </xf>
    <xf numFmtId="1" fontId="5" fillId="39" borderId="26" xfId="0" applyNumberFormat="1" applyFont="1" applyFill="1" applyBorder="1" applyAlignment="1" applyProtection="1">
      <alignment vertical="center"/>
      <protection/>
    </xf>
    <xf numFmtId="1" fontId="5" fillId="39" borderId="37" xfId="0" applyNumberFormat="1" applyFont="1" applyFill="1" applyBorder="1" applyAlignment="1" applyProtection="1">
      <alignment horizontal="center" wrapText="1"/>
      <protection/>
    </xf>
    <xf numFmtId="4" fontId="5" fillId="39" borderId="38" xfId="0" applyNumberFormat="1" applyFont="1" applyFill="1" applyBorder="1" applyAlignment="1" applyProtection="1">
      <alignment horizontal="center" wrapText="1"/>
      <protection/>
    </xf>
    <xf numFmtId="1" fontId="5" fillId="39" borderId="62" xfId="0" applyNumberFormat="1" applyFont="1" applyFill="1" applyBorder="1" applyAlignment="1" applyProtection="1">
      <alignment horizontal="center" wrapText="1"/>
      <protection/>
    </xf>
    <xf numFmtId="1" fontId="5" fillId="39" borderId="70" xfId="0" applyNumberFormat="1" applyFont="1" applyFill="1" applyBorder="1" applyAlignment="1" applyProtection="1">
      <alignment horizontal="center" wrapText="1"/>
      <protection/>
    </xf>
    <xf numFmtId="1" fontId="5" fillId="39" borderId="25" xfId="0" applyNumberFormat="1" applyFont="1" applyFill="1" applyBorder="1" applyAlignment="1" applyProtection="1">
      <alignment horizontal="center" wrapText="1"/>
      <protection/>
    </xf>
    <xf numFmtId="1" fontId="5" fillId="39" borderId="0" xfId="0" applyNumberFormat="1" applyFont="1" applyFill="1" applyBorder="1" applyAlignment="1" applyProtection="1">
      <alignment horizontal="center" wrapText="1"/>
      <protection/>
    </xf>
    <xf numFmtId="1" fontId="5" fillId="39" borderId="71" xfId="0" applyNumberFormat="1" applyFont="1" applyFill="1" applyBorder="1" applyAlignment="1" applyProtection="1">
      <alignment horizontal="center" wrapText="1"/>
      <protection/>
    </xf>
    <xf numFmtId="1" fontId="11" fillId="27" borderId="47" xfId="0" applyNumberFormat="1" applyFont="1" applyFill="1" applyBorder="1" applyAlignment="1" applyProtection="1">
      <alignment vertical="center"/>
      <protection/>
    </xf>
    <xf numFmtId="3" fontId="5" fillId="27" borderId="18" xfId="0" applyNumberFormat="1" applyFont="1" applyFill="1" applyBorder="1" applyAlignment="1" applyProtection="1">
      <alignment horizontal="center" wrapText="1"/>
      <protection/>
    </xf>
    <xf numFmtId="4" fontId="5" fillId="27" borderId="19" xfId="0" applyNumberFormat="1" applyFont="1" applyFill="1" applyBorder="1" applyAlignment="1" applyProtection="1">
      <alignment horizontal="center" wrapText="1"/>
      <protection/>
    </xf>
    <xf numFmtId="3" fontId="5" fillId="27" borderId="22" xfId="0" applyNumberFormat="1" applyFont="1" applyFill="1" applyBorder="1" applyAlignment="1" applyProtection="1" quotePrefix="1">
      <alignment horizontal="center" wrapText="1"/>
      <protection/>
    </xf>
    <xf numFmtId="3" fontId="5" fillId="27" borderId="23" xfId="0" applyNumberFormat="1" applyFont="1" applyFill="1" applyBorder="1" applyAlignment="1" applyProtection="1">
      <alignment horizontal="center" wrapText="1"/>
      <protection/>
    </xf>
    <xf numFmtId="3" fontId="5" fillId="27" borderId="17" xfId="0" applyNumberFormat="1" applyFont="1" applyFill="1" applyBorder="1" applyAlignment="1" applyProtection="1" quotePrefix="1">
      <alignment horizontal="center" wrapText="1"/>
      <protection/>
    </xf>
    <xf numFmtId="3" fontId="5" fillId="27" borderId="20" xfId="0" applyNumberFormat="1" applyFont="1" applyFill="1" applyBorder="1" applyAlignment="1" applyProtection="1">
      <alignment horizontal="center" wrapText="1"/>
      <protection/>
    </xf>
    <xf numFmtId="3" fontId="5" fillId="27" borderId="69" xfId="0" applyNumberFormat="1" applyFont="1" applyFill="1" applyBorder="1" applyAlignment="1" applyProtection="1">
      <alignment horizontal="center" wrapText="1"/>
      <protection/>
    </xf>
    <xf numFmtId="1" fontId="0" fillId="39" borderId="47" xfId="0" applyNumberFormat="1" applyFont="1" applyFill="1" applyBorder="1" applyAlignment="1" applyProtection="1">
      <alignment vertical="center"/>
      <protection/>
    </xf>
    <xf numFmtId="3" fontId="0" fillId="39" borderId="20" xfId="0" applyNumberFormat="1" applyFont="1" applyFill="1" applyBorder="1" applyAlignment="1" applyProtection="1">
      <alignment horizontal="center" wrapText="1"/>
      <protection/>
    </xf>
    <xf numFmtId="3" fontId="0" fillId="39" borderId="18" xfId="0" applyNumberFormat="1" applyFont="1" applyFill="1" applyBorder="1" applyAlignment="1" applyProtection="1">
      <alignment horizontal="center" wrapText="1"/>
      <protection/>
    </xf>
    <xf numFmtId="4" fontId="0" fillId="39" borderId="19" xfId="0" applyNumberFormat="1" applyFont="1" applyFill="1" applyBorder="1" applyAlignment="1" applyProtection="1">
      <alignment horizontal="center" wrapText="1"/>
      <protection/>
    </xf>
    <xf numFmtId="3" fontId="0" fillId="39" borderId="22" xfId="0" applyNumberFormat="1" applyFont="1" applyFill="1" applyBorder="1" applyAlignment="1" applyProtection="1">
      <alignment horizontal="center" wrapText="1"/>
      <protection/>
    </xf>
    <xf numFmtId="3" fontId="0" fillId="39" borderId="23" xfId="0" applyNumberFormat="1" applyFont="1" applyFill="1" applyBorder="1" applyAlignment="1" applyProtection="1">
      <alignment horizontal="center" wrapText="1"/>
      <protection/>
    </xf>
    <xf numFmtId="3" fontId="0" fillId="39" borderId="72" xfId="0" applyNumberFormat="1" applyFont="1" applyFill="1" applyBorder="1" applyAlignment="1" applyProtection="1">
      <alignment horizontal="center" wrapText="1"/>
      <protection/>
    </xf>
    <xf numFmtId="3" fontId="5" fillId="39" borderId="18" xfId="0" applyNumberFormat="1" applyFont="1" applyFill="1" applyBorder="1" applyAlignment="1" applyProtection="1">
      <alignment horizontal="center" wrapText="1"/>
      <protection/>
    </xf>
    <xf numFmtId="4" fontId="5" fillId="39" borderId="19" xfId="0" applyNumberFormat="1" applyFont="1" applyFill="1" applyBorder="1" applyAlignment="1" applyProtection="1">
      <alignment horizontal="center" wrapText="1"/>
      <protection/>
    </xf>
    <xf numFmtId="3" fontId="5" fillId="39" borderId="22" xfId="0" applyNumberFormat="1" applyFont="1" applyFill="1" applyBorder="1" applyAlignment="1" applyProtection="1">
      <alignment horizontal="center" wrapText="1"/>
      <protection/>
    </xf>
    <xf numFmtId="3" fontId="5" fillId="39" borderId="23" xfId="0" applyNumberFormat="1" applyFont="1" applyFill="1" applyBorder="1" applyAlignment="1" applyProtection="1">
      <alignment horizontal="center" wrapText="1"/>
      <protection/>
    </xf>
    <xf numFmtId="3" fontId="5" fillId="39" borderId="17" xfId="0" applyNumberFormat="1" applyFont="1" applyFill="1" applyBorder="1" applyAlignment="1" applyProtection="1">
      <alignment horizontal="center" wrapText="1"/>
      <protection/>
    </xf>
    <xf numFmtId="3" fontId="5" fillId="39" borderId="20" xfId="0" applyNumberFormat="1" applyFont="1" applyFill="1" applyBorder="1" applyAlignment="1" applyProtection="1">
      <alignment horizontal="center" wrapText="1"/>
      <protection/>
    </xf>
    <xf numFmtId="3" fontId="5" fillId="39" borderId="73" xfId="0" applyNumberFormat="1" applyFont="1" applyFill="1" applyBorder="1" applyAlignment="1" applyProtection="1">
      <alignment horizontal="center" wrapText="1"/>
      <protection/>
    </xf>
    <xf numFmtId="3" fontId="5" fillId="27" borderId="23" xfId="0" applyNumberFormat="1" applyFont="1" applyFill="1" applyBorder="1" applyAlignment="1" applyProtection="1" quotePrefix="1">
      <alignment horizontal="center" wrapText="1"/>
      <protection/>
    </xf>
    <xf numFmtId="3" fontId="5" fillId="39" borderId="72" xfId="0" applyNumberFormat="1" applyFont="1" applyFill="1" applyBorder="1" applyAlignment="1" applyProtection="1">
      <alignment horizontal="center" wrapText="1"/>
      <protection/>
    </xf>
    <xf numFmtId="3" fontId="5" fillId="27" borderId="17" xfId="0" applyNumberFormat="1" applyFont="1" applyFill="1" applyBorder="1" applyAlignment="1" applyProtection="1">
      <alignment horizontal="center" wrapText="1"/>
      <protection/>
    </xf>
    <xf numFmtId="3" fontId="5" fillId="27" borderId="20" xfId="0" applyNumberFormat="1" applyFont="1" applyFill="1" applyBorder="1" applyAlignment="1" applyProtection="1" quotePrefix="1">
      <alignment horizontal="center" wrapText="1"/>
      <protection/>
    </xf>
    <xf numFmtId="1" fontId="14" fillId="39" borderId="47" xfId="0" applyNumberFormat="1" applyFont="1" applyFill="1" applyBorder="1" applyAlignment="1" applyProtection="1">
      <alignment vertical="center"/>
      <protection/>
    </xf>
    <xf numFmtId="1" fontId="16" fillId="39" borderId="47" xfId="0" applyNumberFormat="1" applyFont="1" applyFill="1" applyBorder="1" applyAlignment="1" applyProtection="1" quotePrefix="1">
      <alignment vertical="center"/>
      <protection/>
    </xf>
    <xf numFmtId="1" fontId="16" fillId="39" borderId="47" xfId="0" applyNumberFormat="1" applyFont="1" applyFill="1" applyBorder="1" applyAlignment="1" applyProtection="1">
      <alignment vertical="center"/>
      <protection/>
    </xf>
    <xf numFmtId="1" fontId="12" fillId="39" borderId="43" xfId="0" applyNumberFormat="1" applyFont="1" applyFill="1" applyBorder="1" applyAlignment="1" applyProtection="1">
      <alignment horizontal="left"/>
      <protection/>
    </xf>
    <xf numFmtId="1" fontId="11" fillId="39" borderId="44" xfId="0" applyNumberFormat="1" applyFont="1" applyFill="1" applyBorder="1" applyAlignment="1" applyProtection="1">
      <alignment horizontal="center"/>
      <protection/>
    </xf>
    <xf numFmtId="4" fontId="11" fillId="39" borderId="46" xfId="0" applyNumberFormat="1" applyFont="1" applyFill="1" applyBorder="1" applyAlignment="1" applyProtection="1">
      <alignment horizontal="center"/>
      <protection/>
    </xf>
    <xf numFmtId="1" fontId="11" fillId="39" borderId="74" xfId="0" applyNumberFormat="1" applyFont="1" applyFill="1" applyBorder="1" applyAlignment="1" applyProtection="1">
      <alignment horizontal="center"/>
      <protection/>
    </xf>
    <xf numFmtId="1" fontId="11" fillId="39" borderId="75" xfId="0" applyNumberFormat="1" applyFont="1" applyFill="1" applyBorder="1" applyAlignment="1" applyProtection="1">
      <alignment horizontal="center"/>
      <protection/>
    </xf>
    <xf numFmtId="1" fontId="11" fillId="39" borderId="16" xfId="0" applyNumberFormat="1" applyFont="1" applyFill="1" applyBorder="1" applyAlignment="1" applyProtection="1">
      <alignment horizontal="center"/>
      <protection/>
    </xf>
    <xf numFmtId="1" fontId="11" fillId="39" borderId="6" xfId="0" applyNumberFormat="1" applyFont="1" applyFill="1" applyBorder="1" applyAlignment="1" applyProtection="1">
      <alignment horizontal="center"/>
      <protection/>
    </xf>
    <xf numFmtId="1" fontId="11" fillId="39" borderId="76" xfId="0" applyNumberFormat="1" applyFont="1" applyFill="1" applyBorder="1" applyAlignment="1" applyProtection="1">
      <alignment horizontal="center"/>
      <protection/>
    </xf>
    <xf numFmtId="1" fontId="5" fillId="38" borderId="9" xfId="0" applyNumberFormat="1" applyFont="1" applyFill="1" applyBorder="1" applyAlignment="1" applyProtection="1">
      <alignment vertical="center" wrapText="1"/>
      <protection/>
    </xf>
    <xf numFmtId="1" fontId="5" fillId="39" borderId="77" xfId="0" applyNumberFormat="1" applyFont="1" applyFill="1" applyBorder="1" applyAlignment="1" applyProtection="1">
      <alignment horizontal="center" wrapText="1"/>
      <protection/>
    </xf>
    <xf numFmtId="4" fontId="5" fillId="39" borderId="78" xfId="0" applyNumberFormat="1" applyFont="1" applyFill="1" applyBorder="1" applyAlignment="1" applyProtection="1">
      <alignment horizontal="center" wrapText="1"/>
      <protection/>
    </xf>
    <xf numFmtId="1" fontId="5" fillId="39" borderId="54" xfId="0" applyNumberFormat="1" applyFont="1" applyFill="1" applyBorder="1" applyAlignment="1" applyProtection="1">
      <alignment horizontal="center" wrapText="1"/>
      <protection/>
    </xf>
    <xf numFmtId="1" fontId="5" fillId="39" borderId="79" xfId="0" applyNumberFormat="1" applyFont="1" applyFill="1" applyBorder="1" applyAlignment="1" applyProtection="1">
      <alignment horizontal="center" wrapText="1"/>
      <protection/>
    </xf>
    <xf numFmtId="1" fontId="5" fillId="39" borderId="21" xfId="0" applyNumberFormat="1" applyFont="1" applyFill="1" applyBorder="1" applyAlignment="1" applyProtection="1">
      <alignment horizontal="center" wrapText="1"/>
      <protection/>
    </xf>
    <xf numFmtId="1" fontId="5" fillId="39" borderId="80" xfId="0" applyNumberFormat="1" applyFont="1" applyFill="1" applyBorder="1" applyAlignment="1" applyProtection="1">
      <alignment horizontal="center" wrapText="1"/>
      <protection/>
    </xf>
    <xf numFmtId="1" fontId="0" fillId="39" borderId="43" xfId="0" applyNumberFormat="1" applyFont="1" applyFill="1" applyBorder="1" applyAlignment="1" applyProtection="1">
      <alignment vertical="center"/>
      <protection/>
    </xf>
    <xf numFmtId="1" fontId="5" fillId="39" borderId="44" xfId="0" applyNumberFormat="1" applyFont="1" applyFill="1" applyBorder="1" applyAlignment="1" applyProtection="1">
      <alignment horizontal="center" wrapText="1"/>
      <protection/>
    </xf>
    <xf numFmtId="4" fontId="5" fillId="39" borderId="46" xfId="0" applyNumberFormat="1" applyFont="1" applyFill="1" applyBorder="1" applyAlignment="1" applyProtection="1">
      <alignment horizontal="center" wrapText="1"/>
      <protection/>
    </xf>
    <xf numFmtId="1" fontId="5" fillId="39" borderId="6" xfId="0" applyNumberFormat="1" applyFont="1" applyFill="1" applyBorder="1" applyAlignment="1" applyProtection="1">
      <alignment horizontal="center" wrapText="1"/>
      <protection/>
    </xf>
    <xf numFmtId="1" fontId="5" fillId="39" borderId="75" xfId="0" applyNumberFormat="1" applyFont="1" applyFill="1" applyBorder="1" applyAlignment="1" applyProtection="1">
      <alignment horizontal="center" wrapText="1"/>
      <protection/>
    </xf>
    <xf numFmtId="1" fontId="5" fillId="39" borderId="16" xfId="0" applyNumberFormat="1" applyFont="1" applyFill="1" applyBorder="1" applyAlignment="1" applyProtection="1">
      <alignment horizontal="center" wrapText="1"/>
      <protection/>
    </xf>
    <xf numFmtId="1" fontId="5" fillId="39" borderId="76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Alignment="1" applyProtection="1">
      <alignment wrapText="1"/>
      <protection/>
    </xf>
    <xf numFmtId="3" fontId="4" fillId="0" borderId="0" xfId="0" applyNumberFormat="1" applyFont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3" fontId="0" fillId="0" borderId="0" xfId="0" applyNumberFormat="1" applyAlignment="1" applyProtection="1">
      <alignment horizontal="center" vertical="top"/>
      <protection/>
    </xf>
    <xf numFmtId="0" fontId="5" fillId="0" borderId="3" xfId="0" applyFont="1" applyBorder="1" applyAlignment="1" applyProtection="1">
      <alignment/>
      <protection/>
    </xf>
    <xf numFmtId="3" fontId="0" fillId="0" borderId="0" xfId="0" applyNumberFormat="1" applyAlignment="1" applyProtection="1">
      <alignment vertical="top"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Font="1" applyBorder="1" applyAlignment="1" applyProtection="1">
      <alignment wrapText="1"/>
      <protection/>
    </xf>
    <xf numFmtId="3" fontId="4" fillId="0" borderId="0" xfId="0" applyNumberFormat="1" applyFont="1" applyBorder="1" applyAlignment="1" applyProtection="1">
      <alignment wrapText="1"/>
      <protection/>
    </xf>
    <xf numFmtId="3" fontId="5" fillId="40" borderId="3" xfId="0" applyNumberFormat="1" applyFont="1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 vertical="top" wrapText="1"/>
      <protection/>
    </xf>
    <xf numFmtId="0" fontId="0" fillId="38" borderId="3" xfId="0" applyFill="1" applyBorder="1" applyAlignment="1" applyProtection="1">
      <alignment vertical="top"/>
      <protection/>
    </xf>
    <xf numFmtId="0" fontId="0" fillId="0" borderId="3" xfId="0" applyBorder="1" applyAlignment="1" applyProtection="1">
      <alignment vertical="top"/>
      <protection/>
    </xf>
    <xf numFmtId="3" fontId="0" fillId="39" borderId="3" xfId="0" applyNumberFormat="1" applyFont="1" applyFill="1" applyBorder="1" applyAlignment="1" applyProtection="1">
      <alignment horizontal="right" vertical="top" wrapText="1"/>
      <protection/>
    </xf>
    <xf numFmtId="0" fontId="0" fillId="0" borderId="3" xfId="0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top"/>
      <protection/>
    </xf>
    <xf numFmtId="3" fontId="0" fillId="0" borderId="54" xfId="0" applyNumberFormat="1" applyFill="1" applyBorder="1" applyAlignment="1" applyProtection="1">
      <alignment horizontal="right" vertical="top" wrapText="1"/>
      <protection/>
    </xf>
    <xf numFmtId="3" fontId="4" fillId="0" borderId="0" xfId="0" applyNumberFormat="1" applyFont="1" applyBorder="1" applyAlignment="1" applyProtection="1">
      <alignment vertical="top" wrapText="1"/>
      <protection/>
    </xf>
    <xf numFmtId="3" fontId="0" fillId="0" borderId="0" xfId="0" applyNumberFormat="1" applyFill="1" applyBorder="1" applyAlignment="1" applyProtection="1">
      <alignment horizontal="right" vertical="top" wrapText="1"/>
      <protection/>
    </xf>
    <xf numFmtId="3" fontId="6" fillId="41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Border="1" applyAlignment="1" applyProtection="1">
      <alignment vertical="center" wrapText="1"/>
      <protection/>
    </xf>
    <xf numFmtId="3" fontId="0" fillId="0" borderId="24" xfId="0" applyNumberFormat="1" applyFill="1" applyBorder="1" applyAlignment="1" applyProtection="1">
      <alignment horizontal="right" vertical="top" wrapText="1"/>
      <protection/>
    </xf>
    <xf numFmtId="3" fontId="4" fillId="0" borderId="6" xfId="0" applyNumberFormat="1" applyFont="1" applyBorder="1" applyAlignment="1" applyProtection="1">
      <alignment vertical="top" wrapText="1"/>
      <protection/>
    </xf>
    <xf numFmtId="0" fontId="0" fillId="38" borderId="24" xfId="0" applyFill="1" applyBorder="1" applyAlignment="1" applyProtection="1">
      <alignment vertical="top"/>
      <protection/>
    </xf>
    <xf numFmtId="0" fontId="0" fillId="38" borderId="4" xfId="0" applyFill="1" applyBorder="1" applyAlignment="1" applyProtection="1">
      <alignment vertical="top"/>
      <protection/>
    </xf>
    <xf numFmtId="3" fontId="5" fillId="38" borderId="3" xfId="0" applyNumberFormat="1" applyFont="1" applyFill="1" applyBorder="1" applyAlignment="1" applyProtection="1">
      <alignment vertical="center" wrapText="1"/>
      <protection/>
    </xf>
    <xf numFmtId="3" fontId="7" fillId="38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top"/>
      <protection/>
    </xf>
    <xf numFmtId="3" fontId="5" fillId="0" borderId="24" xfId="0" applyNumberFormat="1" applyFont="1" applyFill="1" applyBorder="1" applyAlignment="1" applyProtection="1">
      <alignment vertical="center" wrapText="1"/>
      <protection/>
    </xf>
    <xf numFmtId="3" fontId="7" fillId="0" borderId="24" xfId="0" applyNumberFormat="1" applyFont="1" applyFill="1" applyBorder="1" applyAlignment="1" applyProtection="1">
      <alignment horizontal="center" vertical="center" wrapText="1"/>
      <protection/>
    </xf>
    <xf numFmtId="3" fontId="7" fillId="38" borderId="3" xfId="0" applyNumberFormat="1" applyFont="1" applyFill="1" applyBorder="1" applyAlignment="1" applyProtection="1">
      <alignment horizontal="left" wrapText="1"/>
      <protection/>
    </xf>
    <xf numFmtId="0" fontId="0" fillId="0" borderId="3" xfId="0" applyFont="1" applyBorder="1" applyAlignment="1" applyProtection="1">
      <alignment vertical="top"/>
      <protection/>
    </xf>
    <xf numFmtId="3" fontId="0" fillId="39" borderId="3" xfId="0" applyNumberFormat="1" applyFill="1" applyBorder="1" applyAlignment="1" applyProtection="1" quotePrefix="1">
      <alignment horizontal="right" vertical="top" wrapText="1"/>
      <protection/>
    </xf>
    <xf numFmtId="3" fontId="4" fillId="39" borderId="3" xfId="0" applyNumberFormat="1" applyFont="1" applyFill="1" applyBorder="1" applyAlignment="1" applyProtection="1">
      <alignment horizontal="left" vertical="top" wrapText="1"/>
      <protection/>
    </xf>
    <xf numFmtId="3" fontId="0" fillId="39" borderId="9" xfId="0" applyNumberFormat="1" applyFill="1" applyBorder="1" applyAlignment="1" applyProtection="1" quotePrefix="1">
      <alignment vertical="top" wrapText="1"/>
      <protection/>
    </xf>
    <xf numFmtId="3" fontId="0" fillId="39" borderId="3" xfId="0" applyNumberFormat="1" applyFill="1" applyBorder="1" applyAlignment="1" applyProtection="1">
      <alignment horizontal="right" vertical="top" wrapText="1"/>
      <protection/>
    </xf>
    <xf numFmtId="3" fontId="4" fillId="39" borderId="3" xfId="0" applyNumberFormat="1" applyFont="1" applyFill="1" applyBorder="1" applyAlignment="1" applyProtection="1">
      <alignment vertical="top" wrapText="1"/>
      <protection/>
    </xf>
    <xf numFmtId="3" fontId="7" fillId="38" borderId="3" xfId="0" applyNumberFormat="1" applyFont="1" applyFill="1" applyBorder="1" applyAlignment="1" applyProtection="1">
      <alignment horizontal="right" wrapText="1"/>
      <protection/>
    </xf>
    <xf numFmtId="0" fontId="5" fillId="0" borderId="3" xfId="0" applyFont="1" applyBorder="1" applyAlignment="1" applyProtection="1">
      <alignment vertical="top"/>
      <protection/>
    </xf>
    <xf numFmtId="0" fontId="0" fillId="29" borderId="3" xfId="0" applyFill="1" applyBorder="1" applyAlignment="1" applyProtection="1">
      <alignment vertical="top"/>
      <protection/>
    </xf>
    <xf numFmtId="3" fontId="5" fillId="0" borderId="26" xfId="0" applyNumberFormat="1" applyFont="1" applyFill="1" applyBorder="1" applyAlignment="1" applyProtection="1">
      <alignment horizontal="right" wrapText="1"/>
      <protection/>
    </xf>
    <xf numFmtId="0" fontId="0" fillId="0" borderId="3" xfId="0" applyFont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54" xfId="0" applyFont="1" applyBorder="1" applyAlignment="1" applyProtection="1">
      <alignment vertical="top"/>
      <protection/>
    </xf>
    <xf numFmtId="3" fontId="0" fillId="0" borderId="54" xfId="0" applyNumberFormat="1" applyBorder="1" applyAlignment="1" applyProtection="1">
      <alignment vertical="top" wrapText="1"/>
      <protection/>
    </xf>
    <xf numFmtId="3" fontId="4" fillId="0" borderId="54" xfId="0" applyNumberFormat="1" applyFont="1" applyBorder="1" applyAlignment="1" applyProtection="1">
      <alignment vertical="top"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5" fillId="4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26" xfId="0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left" vertical="center" wrapText="1"/>
      <protection/>
    </xf>
    <xf numFmtId="4" fontId="5" fillId="38" borderId="3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40" borderId="3" xfId="0" applyFont="1" applyFill="1" applyBorder="1" applyAlignment="1" applyProtection="1">
      <alignment horizontal="right" vertical="top"/>
      <protection/>
    </xf>
    <xf numFmtId="3" fontId="4" fillId="39" borderId="3" xfId="0" applyNumberFormat="1" applyFont="1" applyFill="1" applyBorder="1" applyAlignment="1" applyProtection="1">
      <alignment horizontal="left"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vertical="top"/>
      <protection/>
    </xf>
    <xf numFmtId="0" fontId="5" fillId="0" borderId="54" xfId="0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wrapText="1"/>
      <protection/>
    </xf>
    <xf numFmtId="0" fontId="5" fillId="32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left" vertical="top"/>
      <protection locked="0"/>
    </xf>
    <xf numFmtId="3" fontId="0" fillId="0" borderId="0" xfId="0" applyNumberFormat="1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3" fontId="4" fillId="0" borderId="0" xfId="0" applyNumberFormat="1" applyFont="1" applyFill="1" applyBorder="1" applyAlignment="1" applyProtection="1">
      <alignment horizontal="center" wrapText="1"/>
      <protection locked="0"/>
    </xf>
    <xf numFmtId="3" fontId="0" fillId="0" borderId="0" xfId="0" applyNumberFormat="1" applyFont="1" applyFill="1" applyBorder="1" applyAlignment="1" applyProtection="1">
      <alignment wrapText="1"/>
      <protection locked="0"/>
    </xf>
    <xf numFmtId="3" fontId="0" fillId="0" borderId="0" xfId="0" applyNumberFormat="1" applyFill="1" applyAlignment="1" applyProtection="1">
      <alignment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Fill="1" applyBorder="1" applyAlignment="1" applyProtection="1">
      <alignment vertical="top" wrapText="1"/>
      <protection locked="0"/>
    </xf>
    <xf numFmtId="3" fontId="0" fillId="0" borderId="0" xfId="0" applyNumberForma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/>
    </xf>
    <xf numFmtId="3" fontId="5" fillId="0" borderId="18" xfId="0" applyNumberFormat="1" applyFont="1" applyFill="1" applyBorder="1" applyAlignment="1" applyProtection="1">
      <alignment horizontal="center" wrapText="1"/>
      <protection locked="0"/>
    </xf>
    <xf numFmtId="4" fontId="5" fillId="0" borderId="19" xfId="0" applyNumberFormat="1" applyFont="1" applyFill="1" applyBorder="1" applyAlignment="1" applyProtection="1">
      <alignment horizontal="center" wrapText="1"/>
      <protection locked="0"/>
    </xf>
    <xf numFmtId="3" fontId="5" fillId="0" borderId="20" xfId="0" applyNumberFormat="1" applyFont="1" applyFill="1" applyBorder="1" applyAlignment="1" applyProtection="1">
      <alignment horizontal="center" wrapText="1"/>
      <protection locked="0"/>
    </xf>
    <xf numFmtId="3" fontId="5" fillId="0" borderId="23" xfId="0" applyNumberFormat="1" applyFont="1" applyFill="1" applyBorder="1" applyAlignment="1" applyProtection="1">
      <alignment horizontal="center" wrapText="1"/>
      <protection locked="0"/>
    </xf>
    <xf numFmtId="3" fontId="5" fillId="0" borderId="17" xfId="0" applyNumberFormat="1" applyFont="1" applyFill="1" applyBorder="1" applyAlignment="1" applyProtection="1">
      <alignment horizontal="center" wrapText="1"/>
      <protection locked="0"/>
    </xf>
    <xf numFmtId="1" fontId="0" fillId="39" borderId="47" xfId="0" applyNumberFormat="1" applyFont="1" applyFill="1" applyBorder="1" applyAlignment="1" applyProtection="1">
      <alignment vertical="center"/>
      <protection locked="0"/>
    </xf>
    <xf numFmtId="3" fontId="5" fillId="27" borderId="26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6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80" fontId="5" fillId="39" borderId="3" xfId="0" applyNumberFormat="1" applyFont="1" applyFill="1" applyBorder="1" applyAlignment="1" applyProtection="1">
      <alignment horizontal="right" wrapText="1"/>
      <protection locked="0"/>
    </xf>
    <xf numFmtId="180" fontId="7" fillId="39" borderId="3" xfId="0" applyNumberFormat="1" applyFont="1" applyFill="1" applyBorder="1" applyAlignment="1" applyProtection="1">
      <alignment horizontal="left" wrapText="1"/>
      <protection locked="0"/>
    </xf>
    <xf numFmtId="0" fontId="26" fillId="0" borderId="54" xfId="0" applyFont="1" applyFill="1" applyBorder="1" applyAlignment="1" applyProtection="1">
      <alignment vertical="center"/>
      <protection/>
    </xf>
    <xf numFmtId="4" fontId="26" fillId="0" borderId="54" xfId="0" applyNumberFormat="1" applyFont="1" applyFill="1" applyBorder="1" applyAlignment="1" applyProtection="1" quotePrefix="1">
      <alignment horizontal="right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4" fontId="26" fillId="0" borderId="0" xfId="0" applyNumberFormat="1" applyFont="1" applyFill="1" applyBorder="1" applyAlignment="1" applyProtection="1" quotePrefix="1">
      <alignment horizontal="right"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224" fontId="26" fillId="0" borderId="24" xfId="45" applyNumberFormat="1" applyFont="1" applyFill="1" applyBorder="1" applyAlignment="1" applyProtection="1" quotePrefix="1">
      <alignment horizontal="right" vertical="center"/>
      <protection/>
    </xf>
    <xf numFmtId="0" fontId="0" fillId="0" borderId="65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6" fillId="0" borderId="81" xfId="0" applyFont="1" applyFill="1" applyBorder="1" applyAlignment="1" applyProtection="1">
      <alignment vertical="top"/>
      <protection/>
    </xf>
    <xf numFmtId="0" fontId="6" fillId="0" borderId="8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/>
      <protection/>
    </xf>
    <xf numFmtId="49" fontId="5" fillId="27" borderId="0" xfId="0" applyNumberFormat="1" applyFont="1" applyFill="1" applyAlignment="1" applyProtection="1">
      <alignment horizontal="left"/>
      <protection/>
    </xf>
    <xf numFmtId="49" fontId="5" fillId="27" borderId="0" xfId="0" applyNumberFormat="1" applyFont="1" applyFill="1" applyAlignment="1" applyProtection="1">
      <alignment/>
      <protection/>
    </xf>
    <xf numFmtId="0" fontId="5" fillId="27" borderId="0" xfId="0" applyFont="1" applyFill="1" applyBorder="1" applyAlignment="1" applyProtection="1">
      <alignment vertical="center"/>
      <protection/>
    </xf>
    <xf numFmtId="3" fontId="7" fillId="38" borderId="3" xfId="0" applyNumberFormat="1" applyFont="1" applyFill="1" applyBorder="1" applyAlignment="1" applyProtection="1">
      <alignment horizontal="right" wrapText="1"/>
      <protection locked="0"/>
    </xf>
    <xf numFmtId="0" fontId="3" fillId="0" borderId="0" xfId="65" applyFont="1" applyAlignment="1" applyProtection="1">
      <alignment vertical="center"/>
      <protection/>
    </xf>
    <xf numFmtId="0" fontId="5" fillId="38" borderId="9" xfId="0" applyFont="1" applyFill="1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5" fillId="32" borderId="0" xfId="0" applyFont="1" applyFill="1" applyBorder="1" applyAlignment="1" applyProtection="1">
      <alignment horizontal="left" vertical="center" wrapText="1"/>
      <protection/>
    </xf>
    <xf numFmtId="49" fontId="5" fillId="32" borderId="0" xfId="0" applyNumberFormat="1" applyFont="1" applyFill="1" applyAlignment="1" applyProtection="1">
      <alignment horizontal="left" vertical="center" wrapText="1"/>
      <protection locked="0"/>
    </xf>
    <xf numFmtId="0" fontId="5" fillId="32" borderId="0" xfId="0" applyFont="1" applyFill="1" applyAlignment="1" applyProtection="1">
      <alignment horizontal="left" vertical="center" wrapText="1"/>
      <protection locked="0"/>
    </xf>
    <xf numFmtId="221" fontId="5" fillId="32" borderId="0" xfId="0" applyNumberFormat="1" applyFont="1" applyFill="1" applyAlignment="1" applyProtection="1">
      <alignment horizontal="left" vertical="center" wrapText="1"/>
      <protection locked="0"/>
    </xf>
    <xf numFmtId="3" fontId="6" fillId="41" borderId="82" xfId="0" applyNumberFormat="1" applyFont="1" applyFill="1" applyBorder="1" applyAlignment="1" applyProtection="1">
      <alignment horizontal="center" vertical="center" wrapText="1"/>
      <protection/>
    </xf>
    <xf numFmtId="3" fontId="6" fillId="41" borderId="83" xfId="0" applyNumberFormat="1" applyFont="1" applyFill="1" applyBorder="1" applyAlignment="1" applyProtection="1">
      <alignment horizontal="center" vertical="center" wrapText="1"/>
      <protection/>
    </xf>
    <xf numFmtId="3" fontId="5" fillId="27" borderId="0" xfId="0" applyNumberFormat="1" applyFont="1" applyFill="1" applyAlignment="1" applyProtection="1">
      <alignment horizontal="left" wrapText="1"/>
      <protection/>
    </xf>
    <xf numFmtId="0" fontId="5" fillId="27" borderId="0" xfId="0" applyNumberFormat="1" applyFont="1" applyFill="1" applyAlignment="1" applyProtection="1">
      <alignment horizontal="left" wrapText="1"/>
      <protection/>
    </xf>
    <xf numFmtId="1" fontId="5" fillId="27" borderId="0" xfId="0" applyNumberFormat="1" applyFont="1" applyFill="1" applyBorder="1" applyAlignment="1" applyProtection="1">
      <alignment horizontal="left" vertical="center"/>
      <protection/>
    </xf>
    <xf numFmtId="1" fontId="5" fillId="27" borderId="0" xfId="0" applyNumberFormat="1" applyFont="1" applyFill="1" applyBorder="1" applyAlignment="1" applyProtection="1">
      <alignment horizontal="left"/>
      <protection/>
    </xf>
    <xf numFmtId="1" fontId="6" fillId="41" borderId="67" xfId="0" applyNumberFormat="1" applyFont="1" applyFill="1" applyBorder="1" applyAlignment="1" applyProtection="1">
      <alignment horizontal="center" vertical="center" wrapText="1"/>
      <protection/>
    </xf>
    <xf numFmtId="1" fontId="6" fillId="41" borderId="84" xfId="0" applyNumberFormat="1" applyFont="1" applyFill="1" applyBorder="1" applyAlignment="1" applyProtection="1">
      <alignment horizontal="center" vertical="center" wrapText="1"/>
      <protection/>
    </xf>
    <xf numFmtId="1" fontId="6" fillId="41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Border="1" applyAlignment="1" applyProtection="1">
      <alignment horizontal="center" vertical="center" wrapText="1"/>
      <protection/>
    </xf>
    <xf numFmtId="1" fontId="0" fillId="0" borderId="84" xfId="0" applyNumberFormat="1" applyBorder="1" applyAlignment="1" applyProtection="1">
      <alignment horizontal="center" vertical="center" wrapText="1"/>
      <protection/>
    </xf>
    <xf numFmtId="0" fontId="5" fillId="39" borderId="67" xfId="0" applyFont="1" applyFill="1" applyBorder="1" applyAlignment="1" applyProtection="1">
      <alignment horizontal="center" vertical="center" wrapText="1"/>
      <protection/>
    </xf>
    <xf numFmtId="0" fontId="0" fillId="39" borderId="24" xfId="0" applyFill="1" applyBorder="1" applyAlignment="1" applyProtection="1">
      <alignment horizontal="center" vertical="center" wrapText="1"/>
      <protection/>
    </xf>
    <xf numFmtId="0" fontId="0" fillId="39" borderId="84" xfId="0" applyFill="1" applyBorder="1" applyAlignment="1" applyProtection="1">
      <alignment horizontal="center" vertical="center" wrapText="1"/>
      <protection/>
    </xf>
    <xf numFmtId="0" fontId="5" fillId="27" borderId="0" xfId="0" applyFont="1" applyFill="1" applyBorder="1" applyAlignment="1" applyProtection="1">
      <alignment horizontal="left"/>
      <protection/>
    </xf>
    <xf numFmtId="0" fontId="5" fillId="38" borderId="9" xfId="0" applyFont="1" applyFill="1" applyBorder="1" applyAlignment="1" applyProtection="1">
      <alignment horizontal="left" vertical="center"/>
      <protection/>
    </xf>
    <xf numFmtId="0" fontId="5" fillId="38" borderId="4" xfId="0" applyFont="1" applyFill="1" applyBorder="1" applyAlignment="1" applyProtection="1">
      <alignment horizontal="left" vertical="center"/>
      <protection/>
    </xf>
    <xf numFmtId="3" fontId="5" fillId="38" borderId="29" xfId="0" applyNumberFormat="1" applyFont="1" applyFill="1" applyBorder="1" applyAlignment="1" applyProtection="1">
      <alignment horizontal="center" wrapText="1"/>
      <protection/>
    </xf>
    <xf numFmtId="3" fontId="5" fillId="38" borderId="31" xfId="0" applyNumberFormat="1" applyFont="1" applyFill="1" applyBorder="1" applyAlignment="1" applyProtection="1">
      <alignment horizontal="center" wrapText="1"/>
      <protection/>
    </xf>
  </cellXfs>
  <cellStyles count="6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udget" xfId="42"/>
    <cellStyle name="ColumnTotals" xfId="43"/>
    <cellStyle name="Description" xfId="44"/>
    <cellStyle name="Comma" xfId="45"/>
    <cellStyle name="Comma [0]" xfId="46"/>
    <cellStyle name="Eingabe" xfId="47"/>
    <cellStyle name="EmptyLine" xfId="48"/>
    <cellStyle name="Ergebnis" xfId="49"/>
    <cellStyle name="Erklärender Text" xfId="50"/>
    <cellStyle name="Euro" xfId="51"/>
    <cellStyle name="Gut" xfId="52"/>
    <cellStyle name="Header" xfId="53"/>
    <cellStyle name="Header1" xfId="54"/>
    <cellStyle name="Header2" xfId="55"/>
    <cellStyle name="Hyperlink" xfId="56"/>
    <cellStyle name="LineHeader" xfId="57"/>
    <cellStyle name="LineTotals" xfId="58"/>
    <cellStyle name="Neutral" xfId="59"/>
    <cellStyle name="Normal_SHEET" xfId="60"/>
    <cellStyle name="Notiz" xfId="61"/>
    <cellStyle name="Percent" xfId="62"/>
    <cellStyle name="RowNumber" xfId="63"/>
    <cellStyle name="Schlecht" xfId="64"/>
    <cellStyle name="Standard 2" xfId="65"/>
    <cellStyle name="SumTotals" xfId="66"/>
    <cellStyle name="Überschrift" xfId="67"/>
    <cellStyle name="Überschrift 1" xfId="68"/>
    <cellStyle name="Überschrift 2" xfId="69"/>
    <cellStyle name="Überschrift 3" xfId="70"/>
    <cellStyle name="Überschrift 4" xfId="71"/>
    <cellStyle name="Values" xfId="72"/>
    <cellStyle name="Verknüpfte Zelle" xfId="73"/>
    <cellStyle name="Currency" xfId="74"/>
    <cellStyle name="Currency [0]" xfId="75"/>
    <cellStyle name="Warnender Text" xfId="76"/>
    <cellStyle name="Zelle überprüfen" xfId="77"/>
  </cellStyles>
  <dxfs count="5">
    <dxf>
      <font>
        <color indexed="22"/>
      </font>
    </dxf>
    <dxf>
      <font>
        <color indexed="22"/>
      </font>
    </dxf>
    <dxf>
      <font>
        <color indexed="10"/>
      </font>
    </dxf>
    <dxf>
      <fill>
        <patternFill>
          <bgColor rgb="FFFFC000"/>
        </patternFill>
      </fill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4.7109375" style="224" customWidth="1"/>
    <col min="2" max="2" width="16.28125" style="224" customWidth="1"/>
    <col min="3" max="3" width="11.421875" style="224" customWidth="1"/>
    <col min="4" max="4" width="26.00390625" style="224" customWidth="1"/>
    <col min="5" max="5" width="10.7109375" style="224" bestFit="1" customWidth="1"/>
    <col min="6" max="6" width="7.8515625" style="224" customWidth="1"/>
    <col min="7" max="16384" width="11.421875" style="224" customWidth="1"/>
  </cols>
  <sheetData>
    <row r="1" spans="1:6" ht="18">
      <c r="A1" s="493" t="str">
        <f>IF(B1="","Tarifkalkulation",IF(YEAR(B6)&gt;B1,"Nachkalkulation","Tarifkalkulation"))</f>
        <v>Tarifkalkulation</v>
      </c>
      <c r="B1" s="1"/>
      <c r="C1" s="236"/>
      <c r="D1" s="248" t="s">
        <v>27</v>
      </c>
      <c r="E1" s="88"/>
      <c r="F1" s="88"/>
    </row>
    <row r="2" spans="1:4" ht="15" customHeight="1">
      <c r="A2" s="209"/>
      <c r="D2" s="209"/>
    </row>
    <row r="3" spans="1:4" ht="12.75">
      <c r="A3" s="2" t="s">
        <v>139</v>
      </c>
      <c r="B3" s="497"/>
      <c r="C3" s="497"/>
      <c r="D3" s="429"/>
    </row>
    <row r="4" spans="1:4" ht="15" customHeight="1">
      <c r="A4" s="2" t="s">
        <v>62</v>
      </c>
      <c r="B4" s="496" t="s">
        <v>176</v>
      </c>
      <c r="C4" s="496"/>
      <c r="D4" s="496"/>
    </row>
    <row r="5" spans="1:4" ht="12.75">
      <c r="A5" s="2" t="s">
        <v>67</v>
      </c>
      <c r="B5" s="498"/>
      <c r="C5" s="498"/>
      <c r="D5" s="430"/>
    </row>
    <row r="6" spans="1:4" ht="12.75">
      <c r="A6" s="2" t="s">
        <v>68</v>
      </c>
      <c r="B6" s="499"/>
      <c r="C6" s="499"/>
      <c r="D6" s="429"/>
    </row>
    <row r="11" spans="1:6" ht="15" customHeight="1">
      <c r="A11" s="118" t="s">
        <v>146</v>
      </c>
      <c r="B11" s="89"/>
      <c r="D11" s="118" t="s">
        <v>163</v>
      </c>
      <c r="E11" s="225" t="s">
        <v>178</v>
      </c>
      <c r="F11" s="225" t="s">
        <v>69</v>
      </c>
    </row>
    <row r="12" spans="1:6" ht="15" customHeight="1">
      <c r="A12" s="226" t="s">
        <v>71</v>
      </c>
      <c r="B12" s="240">
        <f>Tarifkalkulation!E13</f>
        <v>0</v>
      </c>
      <c r="D12" s="226" t="s">
        <v>188</v>
      </c>
      <c r="E12" s="90">
        <f>'Beiblatt Personal '!B11+'Beiblatt Personal '!B15+'Beiblatt Personal '!B47+'Beiblatt Personal '!B51</f>
        <v>0</v>
      </c>
      <c r="F12" s="247">
        <f>+'Beiblatt Personal '!C11+'Beiblatt Personal '!C15+'Beiblatt Personal '!C47+'Beiblatt Personal '!C51</f>
        <v>0</v>
      </c>
    </row>
    <row r="13" spans="1:6" ht="15" customHeight="1">
      <c r="A13" s="227" t="s">
        <v>70</v>
      </c>
      <c r="B13" s="240">
        <f>+Tarifkalkulation!E37+Tarifkalkulation!H37+Tarifkalkulation!E89+Tarifkalkulation!E93</f>
        <v>0</v>
      </c>
      <c r="D13" s="226" t="s">
        <v>147</v>
      </c>
      <c r="E13" s="90">
        <f>'Beiblatt Personal '!B34+'Beiblatt Personal '!B55</f>
        <v>0</v>
      </c>
      <c r="F13" s="247">
        <f>+'Beiblatt Personal '!C34+'Beiblatt Personal '!C55</f>
        <v>0</v>
      </c>
    </row>
    <row r="14" spans="1:6" ht="15" customHeight="1">
      <c r="A14" s="227" t="s">
        <v>116</v>
      </c>
      <c r="B14" s="240">
        <f>Tarifkalkulation!E16</f>
        <v>0</v>
      </c>
      <c r="D14" s="226" t="s">
        <v>72</v>
      </c>
      <c r="E14" s="90">
        <f>'Beiblatt Personal '!B40+'Beiblatt Personal '!B59</f>
        <v>0</v>
      </c>
      <c r="F14" s="247">
        <f>+'Beiblatt Personal '!C40+'Beiblatt Personal '!C59</f>
        <v>0</v>
      </c>
    </row>
    <row r="15" spans="1:6" ht="15" customHeight="1">
      <c r="A15" s="474" t="s">
        <v>117</v>
      </c>
      <c r="B15" s="475">
        <f>Tarifkalkulation!E17</f>
        <v>0</v>
      </c>
      <c r="D15" s="227" t="s">
        <v>73</v>
      </c>
      <c r="E15" s="91">
        <f>SUM(E12:E14)</f>
        <v>0</v>
      </c>
      <c r="F15" s="245">
        <f>SUM(F12:F14)</f>
        <v>0</v>
      </c>
    </row>
    <row r="16" spans="1:2" ht="15" customHeight="1">
      <c r="A16" s="228" t="s">
        <v>174</v>
      </c>
      <c r="B16" s="241">
        <f>Tarifkalkulation!E99</f>
      </c>
    </row>
    <row r="17" spans="1:2" ht="15" customHeight="1">
      <c r="A17" s="470" t="s">
        <v>148</v>
      </c>
      <c r="B17" s="471">
        <f>Tarifkalkulation!H99</f>
      </c>
    </row>
    <row r="18" spans="1:2" ht="15" customHeight="1">
      <c r="A18" s="472" t="s">
        <v>115</v>
      </c>
      <c r="B18" s="473">
        <f>Tarifkalkulation!E109</f>
      </c>
    </row>
    <row r="21" spans="1:4" ht="12.75">
      <c r="A21" s="118" t="s">
        <v>74</v>
      </c>
      <c r="B21" s="237"/>
      <c r="C21" s="238"/>
      <c r="D21" s="209"/>
    </row>
    <row r="23" ht="6.75" customHeight="1" thickBot="1"/>
    <row r="24" spans="1:4" ht="15" customHeight="1" thickBot="1">
      <c r="A24" s="92" t="s">
        <v>171</v>
      </c>
      <c r="B24" s="93">
        <f>B25+B26+B27</f>
        <v>0</v>
      </c>
      <c r="C24" s="94">
        <f>SUM(C25:C27)</f>
        <v>0</v>
      </c>
      <c r="D24" s="209"/>
    </row>
    <row r="25" spans="1:4" ht="15" customHeight="1">
      <c r="A25" s="229" t="s">
        <v>172</v>
      </c>
      <c r="B25" s="230">
        <f>Tarifkalkulation!E7</f>
        <v>0</v>
      </c>
      <c r="C25" s="95" t="str">
        <f>IF(B24&gt;0,B25/B24," ")</f>
        <v> </v>
      </c>
      <c r="D25" s="209"/>
    </row>
    <row r="26" spans="1:4" ht="15" customHeight="1" hidden="1">
      <c r="A26" s="231"/>
      <c r="B26" s="232">
        <f>Tarifkalkulation!H7</f>
        <v>0</v>
      </c>
      <c r="C26" s="96" t="str">
        <f>IF(B24&gt;0,B26/B24," ")</f>
        <v> </v>
      </c>
      <c r="D26" s="209"/>
    </row>
    <row r="27" spans="1:3" ht="15" customHeight="1" thickBot="1">
      <c r="A27" s="233" t="s">
        <v>173</v>
      </c>
      <c r="B27" s="234">
        <f>Tarifkalkulation!E8+Tarifkalkulation!H8+Tarifkalkulation!E9</f>
        <v>0</v>
      </c>
      <c r="C27" s="97" t="str">
        <f>IF(B24&gt;0,B27/B24," ")</f>
        <v> </v>
      </c>
    </row>
    <row r="28" spans="1:2" ht="12.75">
      <c r="A28" s="476"/>
      <c r="B28" s="476"/>
    </row>
    <row r="29" spans="1:6" ht="15" customHeight="1">
      <c r="A29" s="472" t="s">
        <v>170</v>
      </c>
      <c r="B29" s="478" t="e">
        <f>#REF!*#REF!</f>
        <v>#REF!</v>
      </c>
      <c r="E29" s="235"/>
      <c r="F29" s="235"/>
    </row>
    <row r="30" spans="5:6" ht="15" customHeight="1">
      <c r="E30" s="235"/>
      <c r="F30" s="235"/>
    </row>
    <row r="31" spans="5:6" ht="15" customHeight="1" thickBot="1">
      <c r="E31" s="98"/>
      <c r="F31" s="98"/>
    </row>
    <row r="32" spans="1:4" ht="15" customHeight="1">
      <c r="A32" s="249" t="s">
        <v>164</v>
      </c>
      <c r="B32" s="250"/>
      <c r="C32" s="251"/>
      <c r="D32" s="252"/>
    </row>
    <row r="33" spans="1:4" ht="15" customHeight="1" thickBot="1">
      <c r="A33" s="253" t="s">
        <v>165</v>
      </c>
      <c r="B33" s="254"/>
      <c r="C33" s="254"/>
      <c r="D33" s="255"/>
    </row>
    <row r="34" spans="1:4" ht="12.75">
      <c r="A34" s="32"/>
      <c r="B34" s="32"/>
      <c r="C34" s="32"/>
      <c r="D34" s="32"/>
    </row>
    <row r="35" spans="1:4" ht="12.75">
      <c r="A35" s="256" t="s">
        <v>166</v>
      </c>
      <c r="B35" s="257" t="s">
        <v>175</v>
      </c>
      <c r="C35" s="494" t="s">
        <v>167</v>
      </c>
      <c r="D35" s="495"/>
    </row>
    <row r="36" spans="1:4" ht="12.75">
      <c r="A36" s="258"/>
      <c r="B36" s="259"/>
      <c r="C36" s="260"/>
      <c r="D36" s="261"/>
    </row>
    <row r="37" spans="1:4" ht="12.75">
      <c r="A37" s="262">
        <f>B25</f>
        <v>0</v>
      </c>
      <c r="B37" s="263" t="e">
        <f>ROUND(Tarifkalkulation!E102,2)</f>
        <v>#VALUE!</v>
      </c>
      <c r="C37" s="264"/>
      <c r="D37" s="265">
        <f>IF(ISERROR(A37*B37),0,A37*B37)</f>
        <v>0</v>
      </c>
    </row>
  </sheetData>
  <sheetProtection password="CD8B" sheet="1"/>
  <mergeCells count="5">
    <mergeCell ref="C35:D35"/>
    <mergeCell ref="B4:D4"/>
    <mergeCell ref="B3:C3"/>
    <mergeCell ref="B5:C5"/>
    <mergeCell ref="B6:C6"/>
  </mergeCells>
  <conditionalFormatting sqref="B16">
    <cfRule type="expression" priority="2" dxfId="0" stopIfTrue="1">
      <formula>ISERROR($B$16)</formula>
    </cfRule>
  </conditionalFormatting>
  <conditionalFormatting sqref="A1">
    <cfRule type="expression" priority="1" dxfId="3">
      <formula>$A$1="Nachkalkulation"</formula>
    </cfRule>
  </conditionalFormatting>
  <printOptions/>
  <pageMargins left="0.7874015748031497" right="0.4330708661417323" top="0.7874015748031497" bottom="0.7874015748031497" header="0.5118110236220472" footer="0.11811023622047245"/>
  <pageSetup fitToHeight="1" fitToWidth="1" horizontalDpi="300" verticalDpi="300" orientation="portrait" paperSize="9" scale="85" r:id="rId1"/>
  <headerFooter alignWithMargins="0">
    <oddFooter>&amp;L&amp;F // &amp;A&amp;C&amp;P von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70" zoomScaleNormal="70" zoomScalePageLayoutView="0" workbookViewId="0" topLeftCell="A1">
      <selection activeCell="C40" sqref="C40"/>
    </sheetView>
  </sheetViews>
  <sheetFormatPr defaultColWidth="11.421875" defaultRowHeight="12.75" outlineLevelRow="1"/>
  <cols>
    <col min="1" max="1" width="3.57421875" style="40" customWidth="1"/>
    <col min="2" max="2" width="3.421875" style="32" customWidth="1"/>
    <col min="3" max="3" width="44.28125" style="32" customWidth="1"/>
    <col min="4" max="4" width="3.57421875" style="33" customWidth="1"/>
    <col min="5" max="5" width="29.7109375" style="361" customWidth="1"/>
    <col min="6" max="6" width="20.7109375" style="362" customWidth="1"/>
    <col min="7" max="7" width="3.140625" style="363" customWidth="1"/>
    <col min="8" max="8" width="23.7109375" style="363" customWidth="1"/>
    <col min="9" max="9" width="20.7109375" style="364" customWidth="1"/>
    <col min="10" max="16384" width="11.421875" style="32" customWidth="1"/>
  </cols>
  <sheetData>
    <row r="1" ht="18">
      <c r="A1" s="360" t="s">
        <v>90</v>
      </c>
    </row>
    <row r="2" ht="12.75"/>
    <row r="3" spans="3:8" ht="12.75">
      <c r="C3" s="109" t="s">
        <v>56</v>
      </c>
      <c r="D3" s="36"/>
      <c r="E3" s="502">
        <f>+Deckblatt!B3</f>
        <v>0</v>
      </c>
      <c r="F3" s="502"/>
      <c r="G3" s="365"/>
      <c r="H3" s="365"/>
    </row>
    <row r="4" spans="3:7" ht="12.75">
      <c r="C4" s="109" t="s">
        <v>62</v>
      </c>
      <c r="D4" s="36"/>
      <c r="E4" s="502" t="str">
        <f>Deckblatt!B4</f>
        <v>Essen auf Rädern</v>
      </c>
      <c r="F4" s="502"/>
      <c r="G4" s="365"/>
    </row>
    <row r="5" spans="3:7" ht="12.75">
      <c r="C5" s="109" t="s">
        <v>27</v>
      </c>
      <c r="E5" s="503">
        <f>Deckblatt!B1</f>
        <v>0</v>
      </c>
      <c r="F5" s="503"/>
      <c r="G5" s="366"/>
    </row>
    <row r="6" spans="3:8" ht="12.75">
      <c r="C6" s="367" t="s">
        <v>179</v>
      </c>
      <c r="E6" s="368">
        <f>IF(AND(E11&lt;&gt;0,OR(E7&lt;&gt;0,E8&lt;&gt;0)),"Fehler","")</f>
      </c>
      <c r="G6" s="366"/>
      <c r="H6" s="368">
        <f>IF(AND(E11&lt;&gt;0,OR(H7&lt;&gt;0,H8&lt;&gt;0)),"Fehler","")</f>
      </c>
    </row>
    <row r="7" spans="1:9" s="54" customFormat="1" ht="13.5" customHeight="1">
      <c r="A7" s="57"/>
      <c r="B7" s="32"/>
      <c r="C7" s="369" t="s">
        <v>180</v>
      </c>
      <c r="D7" s="46"/>
      <c r="E7" s="3"/>
      <c r="F7" s="432"/>
      <c r="G7" s="433"/>
      <c r="H7" s="487"/>
      <c r="I7" s="487" t="s">
        <v>96</v>
      </c>
    </row>
    <row r="8" spans="1:9" s="54" customFormat="1" ht="13.5" customHeight="1">
      <c r="A8" s="57"/>
      <c r="B8" s="32"/>
      <c r="C8" s="369" t="s">
        <v>181</v>
      </c>
      <c r="D8" s="46"/>
      <c r="E8" s="3"/>
      <c r="F8" s="432"/>
      <c r="G8" s="433"/>
      <c r="H8" s="487"/>
      <c r="I8" s="487" t="s">
        <v>95</v>
      </c>
    </row>
    <row r="9" spans="1:9" s="54" customFormat="1" ht="13.5" customHeight="1">
      <c r="A9" s="57"/>
      <c r="B9" s="32"/>
      <c r="C9" s="369" t="s">
        <v>194</v>
      </c>
      <c r="D9" s="46"/>
      <c r="E9" s="3"/>
      <c r="F9" s="434"/>
      <c r="G9" s="433"/>
      <c r="H9" s="435"/>
      <c r="I9" s="436"/>
    </row>
    <row r="10" spans="1:9" s="54" customFormat="1" ht="13.5" customHeight="1">
      <c r="A10" s="57"/>
      <c r="B10" s="32"/>
      <c r="F10" s="437"/>
      <c r="G10" s="433"/>
      <c r="H10" s="435"/>
      <c r="I10" s="436"/>
    </row>
    <row r="11" spans="1:9" s="36" customFormat="1" ht="12.75">
      <c r="A11" s="40"/>
      <c r="B11" s="40"/>
      <c r="C11" s="479"/>
      <c r="D11" s="33"/>
      <c r="E11" s="480"/>
      <c r="F11" s="438"/>
      <c r="G11" s="439"/>
      <c r="H11" s="439"/>
      <c r="I11" s="440"/>
    </row>
    <row r="12" spans="2:9" ht="12.75">
      <c r="B12" s="40"/>
      <c r="C12" s="40"/>
      <c r="E12" s="372"/>
      <c r="F12" s="441"/>
      <c r="G12" s="439"/>
      <c r="H12" s="439"/>
      <c r="I12" s="442"/>
    </row>
    <row r="13" spans="1:9" ht="15" customHeight="1">
      <c r="A13" s="43" t="s">
        <v>97</v>
      </c>
      <c r="B13" s="44"/>
      <c r="C13" s="44"/>
      <c r="D13" s="46"/>
      <c r="E13" s="374">
        <f>E14+E20+E27</f>
        <v>0</v>
      </c>
      <c r="F13" s="443"/>
      <c r="G13" s="444"/>
      <c r="H13" s="445"/>
      <c r="I13" s="442"/>
    </row>
    <row r="14" spans="1:9" s="54" customFormat="1" ht="18" customHeight="1">
      <c r="A14" s="49"/>
      <c r="B14" s="68" t="s">
        <v>118</v>
      </c>
      <c r="C14" s="376"/>
      <c r="D14" s="46"/>
      <c r="E14" s="71">
        <f>SUM(E15:E19)</f>
        <v>0</v>
      </c>
      <c r="F14" s="446"/>
      <c r="G14" s="445"/>
      <c r="H14" s="444"/>
      <c r="I14" s="436"/>
    </row>
    <row r="15" spans="1:9" s="54" customFormat="1" ht="12.75">
      <c r="A15" s="49"/>
      <c r="B15" s="377"/>
      <c r="C15" s="377" t="s">
        <v>191</v>
      </c>
      <c r="D15" s="55"/>
      <c r="E15" s="16"/>
      <c r="F15" s="446"/>
      <c r="G15" s="444"/>
      <c r="H15" s="445"/>
      <c r="I15" s="436"/>
    </row>
    <row r="16" spans="1:9" s="54" customFormat="1" ht="12.75">
      <c r="A16" s="49"/>
      <c r="B16" s="377"/>
      <c r="C16" s="377" t="s">
        <v>0</v>
      </c>
      <c r="D16" s="55"/>
      <c r="E16" s="17"/>
      <c r="F16" s="442"/>
      <c r="G16" s="444"/>
      <c r="H16" s="444"/>
      <c r="I16" s="437"/>
    </row>
    <row r="17" spans="1:9" s="54" customFormat="1" ht="12.75" hidden="1" outlineLevel="1">
      <c r="A17" s="49"/>
      <c r="B17" s="377"/>
      <c r="C17" s="377" t="s">
        <v>75</v>
      </c>
      <c r="D17" s="55"/>
      <c r="E17" s="378"/>
      <c r="F17" s="442"/>
      <c r="G17" s="444"/>
      <c r="H17" s="444"/>
      <c r="I17" s="436"/>
    </row>
    <row r="18" spans="1:9" s="54" customFormat="1" ht="12.75" customHeight="1" collapsed="1">
      <c r="A18" s="49"/>
      <c r="B18" s="377"/>
      <c r="C18" s="377" t="s">
        <v>119</v>
      </c>
      <c r="D18" s="55"/>
      <c r="E18" s="16"/>
      <c r="F18" s="446"/>
      <c r="G18" s="444"/>
      <c r="H18" s="444"/>
      <c r="I18" s="436"/>
    </row>
    <row r="19" spans="1:9" s="54" customFormat="1" ht="15" customHeight="1">
      <c r="A19" s="49"/>
      <c r="B19" s="377"/>
      <c r="C19" s="243"/>
      <c r="D19" s="55"/>
      <c r="E19" s="18"/>
      <c r="F19" s="443"/>
      <c r="G19" s="444"/>
      <c r="H19" s="444"/>
      <c r="I19" s="436"/>
    </row>
    <row r="20" spans="1:9" s="54" customFormat="1" ht="18" customHeight="1">
      <c r="A20" s="49"/>
      <c r="B20" s="68" t="s">
        <v>120</v>
      </c>
      <c r="C20" s="376"/>
      <c r="D20" s="46"/>
      <c r="E20" s="71">
        <f>SUM(E21:E26)</f>
        <v>0</v>
      </c>
      <c r="F20" s="446"/>
      <c r="G20" s="445"/>
      <c r="H20" s="444"/>
      <c r="I20" s="436"/>
    </row>
    <row r="21" spans="1:9" s="54" customFormat="1" ht="12.75">
      <c r="A21" s="49"/>
      <c r="B21" s="379"/>
      <c r="C21" s="379" t="s">
        <v>149</v>
      </c>
      <c r="D21" s="55"/>
      <c r="E21" s="16"/>
      <c r="F21" s="446"/>
      <c r="G21" s="444"/>
      <c r="H21" s="444"/>
      <c r="I21" s="436"/>
    </row>
    <row r="22" spans="1:9" s="54" customFormat="1" ht="12.75">
      <c r="A22" s="49"/>
      <c r="B22" s="379"/>
      <c r="C22" s="379" t="s">
        <v>1</v>
      </c>
      <c r="D22" s="55"/>
      <c r="E22" s="16"/>
      <c r="F22" s="446"/>
      <c r="G22" s="444"/>
      <c r="H22" s="444"/>
      <c r="I22" s="436"/>
    </row>
    <row r="23" spans="1:9" s="54" customFormat="1" ht="12.75">
      <c r="A23" s="49"/>
      <c r="B23" s="379"/>
      <c r="C23" s="379" t="s">
        <v>2</v>
      </c>
      <c r="D23" s="55"/>
      <c r="E23" s="16"/>
      <c r="F23" s="446"/>
      <c r="G23" s="444"/>
      <c r="H23" s="444"/>
      <c r="I23" s="436"/>
    </row>
    <row r="24" spans="1:9" s="54" customFormat="1" ht="12.75">
      <c r="A24" s="49"/>
      <c r="B24" s="379"/>
      <c r="C24" s="380" t="s">
        <v>3</v>
      </c>
      <c r="D24" s="55"/>
      <c r="E24" s="16"/>
      <c r="F24" s="446"/>
      <c r="G24" s="444"/>
      <c r="H24" s="444"/>
      <c r="I24" s="436"/>
    </row>
    <row r="25" spans="1:9" s="54" customFormat="1" ht="12.75">
      <c r="A25" s="49"/>
      <c r="B25" s="379"/>
      <c r="C25" s="379" t="s">
        <v>121</v>
      </c>
      <c r="D25" s="55"/>
      <c r="E25" s="16"/>
      <c r="F25" s="446"/>
      <c r="G25" s="444"/>
      <c r="H25" s="444"/>
      <c r="I25" s="436"/>
    </row>
    <row r="26" spans="1:9" s="54" customFormat="1" ht="12.75">
      <c r="A26" s="49"/>
      <c r="B26" s="379"/>
      <c r="C26" s="431"/>
      <c r="D26" s="55"/>
      <c r="E26" s="18"/>
      <c r="F26" s="443"/>
      <c r="G26" s="444"/>
      <c r="H26" s="444"/>
      <c r="I26" s="436"/>
    </row>
    <row r="27" spans="1:9" s="54" customFormat="1" ht="18" customHeight="1">
      <c r="A27" s="49"/>
      <c r="B27" s="68" t="s">
        <v>122</v>
      </c>
      <c r="C27" s="376"/>
      <c r="D27" s="46"/>
      <c r="E27" s="71">
        <f>SUM(E28:E30)</f>
        <v>0</v>
      </c>
      <c r="F27" s="446"/>
      <c r="G27" s="445"/>
      <c r="H27" s="444"/>
      <c r="I27" s="436"/>
    </row>
    <row r="28" spans="1:9" s="54" customFormat="1" ht="12.75">
      <c r="A28" s="49"/>
      <c r="B28" s="377"/>
      <c r="C28" s="217" t="s">
        <v>156</v>
      </c>
      <c r="D28" s="55"/>
      <c r="E28" s="16"/>
      <c r="F28" s="446"/>
      <c r="G28" s="444"/>
      <c r="H28" s="444"/>
      <c r="I28" s="436"/>
    </row>
    <row r="29" spans="1:9" s="54" customFormat="1" ht="12.75">
      <c r="A29" s="49"/>
      <c r="B29" s="377"/>
      <c r="C29" s="217" t="s">
        <v>108</v>
      </c>
      <c r="D29" s="55"/>
      <c r="E29" s="16"/>
      <c r="F29" s="446"/>
      <c r="G29" s="444"/>
      <c r="H29" s="444"/>
      <c r="I29" s="436"/>
    </row>
    <row r="30" spans="1:9" s="54" customFormat="1" ht="12.75">
      <c r="A30" s="49"/>
      <c r="B30" s="377"/>
      <c r="C30" s="217" t="s">
        <v>119</v>
      </c>
      <c r="D30" s="55"/>
      <c r="E30" s="16"/>
      <c r="F30" s="446"/>
      <c r="G30" s="444"/>
      <c r="H30" s="444"/>
      <c r="I30" s="436"/>
    </row>
    <row r="31" spans="1:9" s="54" customFormat="1" ht="12.75">
      <c r="A31" s="57"/>
      <c r="B31" s="381"/>
      <c r="C31" s="381"/>
      <c r="D31" s="46"/>
      <c r="E31" s="382"/>
      <c r="F31" s="383"/>
      <c r="G31" s="375"/>
      <c r="H31" s="375"/>
      <c r="I31" s="370"/>
    </row>
    <row r="32" spans="1:9" s="54" customFormat="1" ht="12.75">
      <c r="A32" s="57"/>
      <c r="B32" s="57"/>
      <c r="C32" s="57"/>
      <c r="D32" s="46"/>
      <c r="E32" s="384"/>
      <c r="F32" s="383"/>
      <c r="G32" s="375"/>
      <c r="H32" s="375"/>
      <c r="I32" s="370"/>
    </row>
    <row r="33" spans="1:9" s="54" customFormat="1" ht="13.5" thickBot="1">
      <c r="A33" s="57"/>
      <c r="B33" s="57"/>
      <c r="C33" s="57"/>
      <c r="D33" s="46"/>
      <c r="E33" s="384"/>
      <c r="F33" s="383"/>
      <c r="G33" s="375"/>
      <c r="H33" s="375"/>
      <c r="I33" s="370"/>
    </row>
    <row r="34" spans="1:9" s="54" customFormat="1" ht="32.25" customHeight="1" thickBot="1">
      <c r="A34" s="57"/>
      <c r="B34" s="107"/>
      <c r="C34" s="107"/>
      <c r="D34" s="46"/>
      <c r="E34" s="385" t="s">
        <v>153</v>
      </c>
      <c r="F34" s="500" t="s">
        <v>168</v>
      </c>
      <c r="G34" s="386"/>
      <c r="H34" s="385" t="s">
        <v>154</v>
      </c>
      <c r="I34" s="500" t="s">
        <v>168</v>
      </c>
    </row>
    <row r="35" spans="1:9" s="54" customFormat="1" ht="13.5" customHeight="1" thickBot="1">
      <c r="A35" s="60"/>
      <c r="B35" s="32"/>
      <c r="C35" s="32"/>
      <c r="D35" s="33"/>
      <c r="E35" s="385"/>
      <c r="F35" s="501"/>
      <c r="G35" s="387"/>
      <c r="H35" s="385"/>
      <c r="I35" s="501"/>
    </row>
    <row r="36" spans="1:9" s="36" customFormat="1" ht="12.75">
      <c r="A36" s="57"/>
      <c r="B36" s="62"/>
      <c r="C36" s="62"/>
      <c r="D36" s="46"/>
      <c r="E36" s="388"/>
      <c r="F36" s="389"/>
      <c r="G36" s="375"/>
      <c r="H36" s="388"/>
      <c r="I36" s="389"/>
    </row>
    <row r="37" spans="1:9" s="54" customFormat="1" ht="18" customHeight="1">
      <c r="A37" s="118" t="s">
        <v>125</v>
      </c>
      <c r="B37" s="390"/>
      <c r="C37" s="391"/>
      <c r="D37" s="46"/>
      <c r="E37" s="392">
        <f>E39+E44+E48+E53+E59+E71+E82</f>
        <v>0</v>
      </c>
      <c r="F37" s="393"/>
      <c r="G37" s="375"/>
      <c r="H37" s="392">
        <f>H39+H44+H48+H53+H59+H71+H82</f>
        <v>0</v>
      </c>
      <c r="I37" s="393"/>
    </row>
    <row r="38" spans="1:9" s="58" customFormat="1" ht="18" customHeight="1">
      <c r="A38" s="2"/>
      <c r="B38" s="394"/>
      <c r="C38" s="394"/>
      <c r="D38" s="46"/>
      <c r="E38" s="395"/>
      <c r="F38" s="396"/>
      <c r="G38" s="375"/>
      <c r="H38" s="395"/>
      <c r="I38" s="396"/>
    </row>
    <row r="39" spans="1:9" s="54" customFormat="1" ht="18" customHeight="1">
      <c r="A39" s="49"/>
      <c r="B39" s="67"/>
      <c r="C39" s="68" t="s">
        <v>4</v>
      </c>
      <c r="D39" s="46"/>
      <c r="E39" s="71">
        <f>SUM(E40:E43)</f>
        <v>0</v>
      </c>
      <c r="F39" s="397" t="s">
        <v>5</v>
      </c>
      <c r="G39" s="375"/>
      <c r="H39" s="71">
        <f>SUM(H40:H43)</f>
        <v>0</v>
      </c>
      <c r="I39" s="397" t="s">
        <v>5</v>
      </c>
    </row>
    <row r="40" spans="1:9" s="54" customFormat="1" ht="13.5" customHeight="1">
      <c r="A40" s="49"/>
      <c r="B40" s="377"/>
      <c r="C40" s="398" t="s">
        <v>188</v>
      </c>
      <c r="D40" s="55"/>
      <c r="E40" s="399">
        <f>'Beiblatt Personal '!H11</f>
        <v>0</v>
      </c>
      <c r="F40" s="400" t="s">
        <v>5</v>
      </c>
      <c r="G40" s="375"/>
      <c r="H40" s="401">
        <f>'Beiblatt Personal '!H15</f>
        <v>0</v>
      </c>
      <c r="I40" s="400" t="s">
        <v>5</v>
      </c>
    </row>
    <row r="41" spans="1:9" s="54" customFormat="1" ht="12.75" customHeight="1">
      <c r="A41" s="49"/>
      <c r="B41" s="377"/>
      <c r="C41" s="377" t="s">
        <v>6</v>
      </c>
      <c r="D41" s="55"/>
      <c r="E41" s="399">
        <f>'Beiblatt Personal '!H34</f>
        <v>0</v>
      </c>
      <c r="F41" s="400" t="s">
        <v>5</v>
      </c>
      <c r="G41" s="375"/>
      <c r="H41" s="16"/>
      <c r="I41" s="20"/>
    </row>
    <row r="42" spans="1:9" s="54" customFormat="1" ht="12.75">
      <c r="A42" s="49"/>
      <c r="B42" s="377"/>
      <c r="C42" s="217" t="s">
        <v>72</v>
      </c>
      <c r="D42" s="55"/>
      <c r="E42" s="399">
        <f>'Beiblatt Personal '!H40</f>
        <v>0</v>
      </c>
      <c r="F42" s="400" t="s">
        <v>5</v>
      </c>
      <c r="G42" s="375"/>
      <c r="H42" s="16"/>
      <c r="I42" s="20"/>
    </row>
    <row r="43" spans="1:9" s="54" customFormat="1" ht="12.75">
      <c r="A43" s="49"/>
      <c r="B43" s="377"/>
      <c r="C43" s="217" t="s">
        <v>7</v>
      </c>
      <c r="D43" s="46"/>
      <c r="E43" s="19"/>
      <c r="F43" s="20"/>
      <c r="G43" s="375"/>
      <c r="H43" s="21"/>
      <c r="I43" s="20"/>
    </row>
    <row r="44" spans="1:9" s="54" customFormat="1" ht="18" customHeight="1">
      <c r="A44" s="49"/>
      <c r="B44" s="67"/>
      <c r="C44" s="68" t="s">
        <v>8</v>
      </c>
      <c r="D44" s="46"/>
      <c r="E44" s="71">
        <f>SUM(E45:E47)</f>
        <v>0</v>
      </c>
      <c r="F44" s="397" t="s">
        <v>5</v>
      </c>
      <c r="G44" s="375"/>
      <c r="H44" s="71">
        <f>SUM(H45:H47)</f>
        <v>0</v>
      </c>
      <c r="I44" s="397" t="s">
        <v>5</v>
      </c>
    </row>
    <row r="45" spans="1:9" s="54" customFormat="1" ht="12.75">
      <c r="A45" s="49"/>
      <c r="B45" s="377"/>
      <c r="C45" s="398" t="s">
        <v>188</v>
      </c>
      <c r="D45" s="55"/>
      <c r="E45" s="402">
        <f>'Beiblatt Personal '!H47</f>
        <v>0</v>
      </c>
      <c r="F45" s="400" t="s">
        <v>5</v>
      </c>
      <c r="G45" s="375"/>
      <c r="H45" s="75">
        <f>'Beiblatt Personal '!H51</f>
        <v>0</v>
      </c>
      <c r="I45" s="400" t="s">
        <v>5</v>
      </c>
    </row>
    <row r="46" spans="1:9" s="54" customFormat="1" ht="12.75" customHeight="1">
      <c r="A46" s="49"/>
      <c r="B46" s="377"/>
      <c r="C46" s="377" t="s">
        <v>6</v>
      </c>
      <c r="D46" s="55"/>
      <c r="E46" s="402">
        <f>'Beiblatt Personal '!H55</f>
        <v>0</v>
      </c>
      <c r="F46" s="400" t="s">
        <v>5</v>
      </c>
      <c r="G46" s="375"/>
      <c r="H46" s="16"/>
      <c r="I46" s="20"/>
    </row>
    <row r="47" spans="1:9" s="54" customFormat="1" ht="12.75">
      <c r="A47" s="49"/>
      <c r="B47" s="377"/>
      <c r="C47" s="217" t="s">
        <v>72</v>
      </c>
      <c r="D47" s="55"/>
      <c r="E47" s="402">
        <f>'Beiblatt Personal '!H59</f>
        <v>0</v>
      </c>
      <c r="F47" s="403" t="s">
        <v>5</v>
      </c>
      <c r="G47" s="375"/>
      <c r="H47" s="16"/>
      <c r="I47" s="22"/>
    </row>
    <row r="48" spans="1:9" s="54" customFormat="1" ht="18" customHeight="1">
      <c r="A48" s="49"/>
      <c r="B48" s="67"/>
      <c r="C48" s="68" t="s">
        <v>98</v>
      </c>
      <c r="D48" s="46"/>
      <c r="E48" s="71">
        <f>SUM(E49:E52)</f>
        <v>0</v>
      </c>
      <c r="F48" s="404"/>
      <c r="G48" s="375"/>
      <c r="H48" s="71">
        <f>SUM(H49:H52)</f>
        <v>0</v>
      </c>
      <c r="I48" s="404"/>
    </row>
    <row r="49" spans="1:9" s="54" customFormat="1" ht="12.75">
      <c r="A49" s="49"/>
      <c r="B49" s="405"/>
      <c r="C49" s="398" t="s">
        <v>61</v>
      </c>
      <c r="D49" s="55"/>
      <c r="E49" s="18"/>
      <c r="F49" s="23"/>
      <c r="G49" s="375"/>
      <c r="H49" s="18"/>
      <c r="I49" s="23"/>
    </row>
    <row r="50" spans="1:9" s="54" customFormat="1" ht="12.75">
      <c r="A50" s="49"/>
      <c r="B50" s="377"/>
      <c r="C50" s="377" t="s">
        <v>94</v>
      </c>
      <c r="D50" s="55"/>
      <c r="E50" s="18"/>
      <c r="F50" s="242"/>
      <c r="G50" s="375"/>
      <c r="H50" s="18"/>
      <c r="I50" s="23"/>
    </row>
    <row r="51" spans="1:9" s="54" customFormat="1" ht="12.75">
      <c r="A51" s="49"/>
      <c r="B51" s="377"/>
      <c r="C51" s="377" t="s">
        <v>169</v>
      </c>
      <c r="D51" s="55"/>
      <c r="E51" s="18"/>
      <c r="F51" s="23"/>
      <c r="G51" s="375"/>
      <c r="H51" s="18"/>
      <c r="I51" s="23"/>
    </row>
    <row r="52" spans="1:9" s="54" customFormat="1" ht="12.75">
      <c r="A52" s="49"/>
      <c r="B52" s="377"/>
      <c r="C52" s="243"/>
      <c r="D52" s="55"/>
      <c r="E52" s="18"/>
      <c r="F52" s="23"/>
      <c r="G52" s="375"/>
      <c r="H52" s="18"/>
      <c r="I52" s="23"/>
    </row>
    <row r="53" spans="1:9" s="54" customFormat="1" ht="18" customHeight="1">
      <c r="A53" s="49"/>
      <c r="B53" s="67"/>
      <c r="C53" s="68" t="s">
        <v>9</v>
      </c>
      <c r="D53" s="46"/>
      <c r="E53" s="71">
        <f>SUM(E54:E58)</f>
        <v>0</v>
      </c>
      <c r="F53" s="404"/>
      <c r="G53" s="375"/>
      <c r="H53" s="71">
        <f>SUM(H54:H58)</f>
        <v>0</v>
      </c>
      <c r="I53" s="404"/>
    </row>
    <row r="54" spans="1:9" s="54" customFormat="1" ht="12.75" customHeight="1">
      <c r="A54" s="49"/>
      <c r="B54" s="377"/>
      <c r="C54" s="377" t="s">
        <v>11</v>
      </c>
      <c r="D54" s="55"/>
      <c r="E54" s="18"/>
      <c r="F54" s="24"/>
      <c r="G54" s="444"/>
      <c r="H54" s="18"/>
      <c r="I54" s="24"/>
    </row>
    <row r="55" spans="1:9" s="54" customFormat="1" ht="12.75">
      <c r="A55" s="49"/>
      <c r="B55" s="377"/>
      <c r="C55" s="377" t="s">
        <v>20</v>
      </c>
      <c r="D55" s="55"/>
      <c r="E55" s="18"/>
      <c r="F55" s="24"/>
      <c r="G55" s="444"/>
      <c r="H55" s="18"/>
      <c r="I55" s="24"/>
    </row>
    <row r="56" spans="1:9" s="54" customFormat="1" ht="12.75" customHeight="1">
      <c r="A56" s="49"/>
      <c r="B56" s="377"/>
      <c r="C56" s="377" t="s">
        <v>101</v>
      </c>
      <c r="D56" s="55"/>
      <c r="E56" s="18"/>
      <c r="F56" s="24"/>
      <c r="G56" s="444"/>
      <c r="H56" s="18"/>
      <c r="I56" s="24"/>
    </row>
    <row r="57" spans="1:9" s="54" customFormat="1" ht="12.75">
      <c r="A57" s="49"/>
      <c r="B57" s="377"/>
      <c r="C57" s="217" t="s">
        <v>10</v>
      </c>
      <c r="D57" s="55"/>
      <c r="E57" s="21"/>
      <c r="F57" s="24"/>
      <c r="G57" s="444"/>
      <c r="H57" s="21"/>
      <c r="I57" s="24"/>
    </row>
    <row r="58" spans="1:9" s="54" customFormat="1" ht="12.75">
      <c r="A58" s="49"/>
      <c r="B58" s="377"/>
      <c r="C58" s="244"/>
      <c r="D58" s="55"/>
      <c r="E58" s="21"/>
      <c r="F58" s="24"/>
      <c r="G58" s="444"/>
      <c r="H58" s="21"/>
      <c r="I58" s="24"/>
    </row>
    <row r="59" spans="1:9" s="54" customFormat="1" ht="18" customHeight="1">
      <c r="A59" s="49"/>
      <c r="B59" s="67"/>
      <c r="C59" s="68" t="s">
        <v>123</v>
      </c>
      <c r="D59" s="46"/>
      <c r="E59" s="71">
        <f>SUM(E60:E70)</f>
        <v>0</v>
      </c>
      <c r="F59" s="404"/>
      <c r="G59" s="375"/>
      <c r="H59" s="71">
        <f>SUM(H60:H70)</f>
        <v>0</v>
      </c>
      <c r="I59" s="404"/>
    </row>
    <row r="60" spans="1:9" s="54" customFormat="1" ht="12.75">
      <c r="A60" s="49"/>
      <c r="B60" s="405"/>
      <c r="C60" s="217" t="s">
        <v>107</v>
      </c>
      <c r="D60" s="55"/>
      <c r="E60" s="21"/>
      <c r="F60" s="24"/>
      <c r="G60" s="444"/>
      <c r="H60" s="21"/>
      <c r="I60" s="24"/>
    </row>
    <row r="61" spans="1:9" s="54" customFormat="1" ht="12.75">
      <c r="A61" s="49"/>
      <c r="B61" s="377"/>
      <c r="C61" s="217" t="s">
        <v>13</v>
      </c>
      <c r="D61" s="55"/>
      <c r="E61" s="21"/>
      <c r="F61" s="24"/>
      <c r="G61" s="444"/>
      <c r="H61" s="21"/>
      <c r="I61" s="24"/>
    </row>
    <row r="62" spans="1:9" s="54" customFormat="1" ht="12.75">
      <c r="A62" s="49"/>
      <c r="B62" s="377"/>
      <c r="C62" s="406" t="s">
        <v>89</v>
      </c>
      <c r="D62" s="55"/>
      <c r="E62" s="21"/>
      <c r="F62" s="24"/>
      <c r="G62" s="444"/>
      <c r="H62" s="21"/>
      <c r="I62" s="24"/>
    </row>
    <row r="63" spans="1:9" s="54" customFormat="1" ht="12.75">
      <c r="A63" s="49"/>
      <c r="B63" s="377"/>
      <c r="C63" s="406" t="s">
        <v>88</v>
      </c>
      <c r="D63" s="55"/>
      <c r="E63" s="21"/>
      <c r="F63" s="24"/>
      <c r="G63" s="444"/>
      <c r="H63" s="21"/>
      <c r="I63" s="24"/>
    </row>
    <row r="64" spans="1:9" s="54" customFormat="1" ht="12.75">
      <c r="A64" s="49"/>
      <c r="B64" s="377"/>
      <c r="C64" s="217" t="s">
        <v>63</v>
      </c>
      <c r="D64" s="55"/>
      <c r="E64" s="21"/>
      <c r="F64" s="24"/>
      <c r="G64" s="444"/>
      <c r="H64" s="21"/>
      <c r="I64" s="24"/>
    </row>
    <row r="65" spans="1:9" s="54" customFormat="1" ht="12.75">
      <c r="A65" s="49"/>
      <c r="B65" s="377"/>
      <c r="C65" s="217" t="s">
        <v>14</v>
      </c>
      <c r="D65" s="55"/>
      <c r="E65" s="21"/>
      <c r="F65" s="24"/>
      <c r="G65" s="444"/>
      <c r="H65" s="21"/>
      <c r="I65" s="24"/>
    </row>
    <row r="66" spans="1:9" s="54" customFormat="1" ht="12.75">
      <c r="A66" s="49"/>
      <c r="B66" s="377"/>
      <c r="C66" s="217" t="s">
        <v>15</v>
      </c>
      <c r="D66" s="55"/>
      <c r="E66" s="27"/>
      <c r="F66" s="24"/>
      <c r="G66" s="444"/>
      <c r="H66" s="27"/>
      <c r="I66" s="24"/>
    </row>
    <row r="67" spans="1:9" s="54" customFormat="1" ht="12.75">
      <c r="A67" s="49"/>
      <c r="B67" s="377"/>
      <c r="C67" s="217" t="s">
        <v>91</v>
      </c>
      <c r="D67" s="55"/>
      <c r="E67" s="21"/>
      <c r="F67" s="24"/>
      <c r="G67" s="444"/>
      <c r="H67" s="21"/>
      <c r="I67" s="24"/>
    </row>
    <row r="68" spans="1:9" s="54" customFormat="1" ht="12.75">
      <c r="A68" s="49"/>
      <c r="B68" s="377"/>
      <c r="C68" s="217" t="s">
        <v>99</v>
      </c>
      <c r="D68" s="55"/>
      <c r="E68" s="21"/>
      <c r="F68" s="24"/>
      <c r="G68" s="444"/>
      <c r="H68" s="21"/>
      <c r="I68" s="24"/>
    </row>
    <row r="69" spans="1:9" s="54" customFormat="1" ht="12.75">
      <c r="A69" s="49"/>
      <c r="B69" s="377"/>
      <c r="C69" s="217" t="s">
        <v>124</v>
      </c>
      <c r="D69" s="55"/>
      <c r="E69" s="21"/>
      <c r="F69" s="24"/>
      <c r="G69" s="444"/>
      <c r="H69" s="21"/>
      <c r="I69" s="24"/>
    </row>
    <row r="70" spans="1:9" s="54" customFormat="1" ht="12.75">
      <c r="A70" s="49"/>
      <c r="B70" s="377"/>
      <c r="C70" s="244"/>
      <c r="D70" s="55"/>
      <c r="E70" s="21"/>
      <c r="F70" s="24"/>
      <c r="G70" s="444"/>
      <c r="H70" s="21"/>
      <c r="I70" s="24"/>
    </row>
    <row r="71" spans="1:9" s="54" customFormat="1" ht="18" customHeight="1">
      <c r="A71" s="73"/>
      <c r="B71" s="67"/>
      <c r="C71" s="68" t="s">
        <v>65</v>
      </c>
      <c r="D71" s="74"/>
      <c r="E71" s="71">
        <f>SUM(E72:E81)</f>
        <v>0</v>
      </c>
      <c r="F71" s="404"/>
      <c r="G71" s="407"/>
      <c r="H71" s="71">
        <f>SUM(H72:H81)</f>
        <v>0</v>
      </c>
      <c r="I71" s="404"/>
    </row>
    <row r="72" spans="1:9" s="54" customFormat="1" ht="12.75">
      <c r="A72" s="49"/>
      <c r="B72" s="377"/>
      <c r="C72" s="377" t="s">
        <v>21</v>
      </c>
      <c r="D72" s="55"/>
      <c r="E72" s="21"/>
      <c r="F72" s="24"/>
      <c r="G72" s="444"/>
      <c r="H72" s="21"/>
      <c r="I72" s="24"/>
    </row>
    <row r="73" spans="1:9" s="54" customFormat="1" ht="12.75">
      <c r="A73" s="49"/>
      <c r="B73" s="377"/>
      <c r="C73" s="408" t="s">
        <v>22</v>
      </c>
      <c r="D73" s="55"/>
      <c r="E73" s="21"/>
      <c r="F73" s="24"/>
      <c r="G73" s="444"/>
      <c r="H73" s="21"/>
      <c r="I73" s="24"/>
    </row>
    <row r="74" spans="1:9" s="54" customFormat="1" ht="12.75">
      <c r="A74" s="49"/>
      <c r="B74" s="377"/>
      <c r="C74" s="377" t="s">
        <v>2</v>
      </c>
      <c r="D74" s="55"/>
      <c r="E74" s="27"/>
      <c r="F74" s="24"/>
      <c r="G74" s="444"/>
      <c r="H74" s="27"/>
      <c r="I74" s="24"/>
    </row>
    <row r="75" spans="1:9" s="54" customFormat="1" ht="12.75">
      <c r="A75" s="49"/>
      <c r="B75" s="377"/>
      <c r="C75" s="377" t="s">
        <v>23</v>
      </c>
      <c r="D75" s="55"/>
      <c r="E75" s="21"/>
      <c r="F75" s="24"/>
      <c r="G75" s="444"/>
      <c r="H75" s="21"/>
      <c r="I75" s="24"/>
    </row>
    <row r="76" spans="1:9" s="54" customFormat="1" ht="12.75">
      <c r="A76" s="49"/>
      <c r="B76" s="377"/>
      <c r="C76" s="408" t="s">
        <v>102</v>
      </c>
      <c r="D76" s="55"/>
      <c r="E76" s="21"/>
      <c r="F76" s="24"/>
      <c r="G76" s="444"/>
      <c r="H76" s="21"/>
      <c r="I76" s="24"/>
    </row>
    <row r="77" spans="1:9" s="54" customFormat="1" ht="12.75">
      <c r="A77" s="49"/>
      <c r="B77" s="377"/>
      <c r="C77" s="408" t="s">
        <v>24</v>
      </c>
      <c r="D77" s="55"/>
      <c r="E77" s="21"/>
      <c r="F77" s="24"/>
      <c r="G77" s="444"/>
      <c r="H77" s="21"/>
      <c r="I77" s="24"/>
    </row>
    <row r="78" spans="1:9" s="54" customFormat="1" ht="12.75" customHeight="1">
      <c r="A78" s="49"/>
      <c r="B78" s="377"/>
      <c r="C78" s="408" t="s">
        <v>92</v>
      </c>
      <c r="D78" s="55"/>
      <c r="E78" s="21"/>
      <c r="F78" s="24"/>
      <c r="G78" s="444"/>
      <c r="H78" s="21"/>
      <c r="I78" s="24"/>
    </row>
    <row r="79" spans="1:9" s="54" customFormat="1" ht="12.75" customHeight="1">
      <c r="A79" s="49"/>
      <c r="B79" s="377"/>
      <c r="C79" s="222" t="s">
        <v>93</v>
      </c>
      <c r="D79" s="55"/>
      <c r="E79" s="21"/>
      <c r="F79" s="24"/>
      <c r="G79" s="444"/>
      <c r="H79" s="21"/>
      <c r="I79" s="24"/>
    </row>
    <row r="80" spans="1:9" s="54" customFormat="1" ht="12.75">
      <c r="A80" s="49"/>
      <c r="B80" s="377"/>
      <c r="C80" s="377" t="s">
        <v>94</v>
      </c>
      <c r="D80" s="55"/>
      <c r="E80" s="27"/>
      <c r="F80" s="24"/>
      <c r="G80" s="444"/>
      <c r="H80" s="27"/>
      <c r="I80" s="24"/>
    </row>
    <row r="81" spans="1:9" s="54" customFormat="1" ht="12.75">
      <c r="A81" s="49"/>
      <c r="B81" s="377"/>
      <c r="C81" s="243"/>
      <c r="D81" s="46"/>
      <c r="E81" s="27"/>
      <c r="F81" s="24"/>
      <c r="G81" s="444"/>
      <c r="H81" s="27"/>
      <c r="I81" s="24"/>
    </row>
    <row r="82" spans="1:9" s="54" customFormat="1" ht="18" customHeight="1">
      <c r="A82" s="73"/>
      <c r="B82" s="67"/>
      <c r="C82" s="68" t="s">
        <v>25</v>
      </c>
      <c r="D82" s="74"/>
      <c r="E82" s="28"/>
      <c r="F82" s="492"/>
      <c r="G82" s="409"/>
      <c r="H82" s="28"/>
      <c r="I82" s="492"/>
    </row>
    <row r="83" spans="1:9" s="78" customFormat="1" ht="12.75">
      <c r="A83" s="57"/>
      <c r="B83" s="381"/>
      <c r="C83" s="410"/>
      <c r="D83" s="46"/>
      <c r="E83" s="411"/>
      <c r="F83" s="412"/>
      <c r="G83" s="375"/>
      <c r="H83" s="411"/>
      <c r="I83" s="412"/>
    </row>
    <row r="84" spans="1:9" s="78" customFormat="1" ht="12.75">
      <c r="A84" s="40"/>
      <c r="B84" s="40"/>
      <c r="C84" s="40"/>
      <c r="D84" s="33"/>
      <c r="E84" s="413"/>
      <c r="F84" s="373"/>
      <c r="G84" s="363"/>
      <c r="H84" s="413"/>
      <c r="I84" s="373"/>
    </row>
    <row r="85" spans="1:9" ht="12.75">
      <c r="A85" s="73"/>
      <c r="B85" s="84" t="s">
        <v>155</v>
      </c>
      <c r="C85" s="267" t="s">
        <v>195</v>
      </c>
      <c r="D85" s="74"/>
      <c r="E85" s="414">
        <f>E37+H37-E27-E20-E18</f>
        <v>0</v>
      </c>
      <c r="F85" s="415"/>
      <c r="G85" s="416"/>
      <c r="H85" s="484"/>
      <c r="I85" s="417"/>
    </row>
    <row r="86" spans="1:9" s="78" customFormat="1" ht="12.75">
      <c r="A86" s="40"/>
      <c r="B86" s="40"/>
      <c r="C86" s="40"/>
      <c r="D86" s="33"/>
      <c r="E86" s="413"/>
      <c r="F86" s="373"/>
      <c r="G86" s="363"/>
      <c r="H86" s="413"/>
      <c r="I86" s="373"/>
    </row>
    <row r="87" spans="1:8" ht="12.75">
      <c r="A87" s="81"/>
      <c r="B87" s="67"/>
      <c r="C87" s="68" t="s">
        <v>196</v>
      </c>
      <c r="D87" s="74"/>
      <c r="E87" s="418">
        <f>IF(ISERROR(IF(E11=0,E85/(E7+E8+E9),"")),"",IF(E11=0,E85/(E7+E8+E9),""))</f>
      </c>
      <c r="F87" s="419"/>
      <c r="G87" s="416"/>
      <c r="H87" s="484">
        <f>IF(ISERROR(IF(E11=0,H85/(H7+H8),"")),"",IF(E11=0,H85/(H7+H8),""))</f>
      </c>
    </row>
    <row r="88" spans="1:9" s="36" customFormat="1" ht="12.75">
      <c r="A88" s="77"/>
      <c r="B88" s="77"/>
      <c r="C88" s="2"/>
      <c r="D88" s="74"/>
      <c r="E88" s="420"/>
      <c r="F88" s="419"/>
      <c r="G88" s="416"/>
      <c r="H88" s="420"/>
      <c r="I88" s="371"/>
    </row>
    <row r="89" spans="1:9" s="36" customFormat="1" ht="12" customHeight="1">
      <c r="A89" s="77"/>
      <c r="B89" s="421" t="s">
        <v>162</v>
      </c>
      <c r="C89" s="267" t="str">
        <f>"direkte EK für "&amp;E4</f>
        <v>direkte EK für Essen auf Rädern</v>
      </c>
      <c r="D89" s="74"/>
      <c r="E89" s="29">
        <f>+'Beiblatt Direkte Einzelkosten'!E75:F75</f>
        <v>0</v>
      </c>
      <c r="F89" s="422" t="s">
        <v>185</v>
      </c>
      <c r="G89" s="416"/>
      <c r="H89" s="420"/>
      <c r="I89" s="423"/>
    </row>
    <row r="90" spans="1:9" s="36" customFormat="1" ht="12.75">
      <c r="A90" s="77"/>
      <c r="B90" s="424"/>
      <c r="C90" s="425"/>
      <c r="D90" s="74"/>
      <c r="E90" s="420"/>
      <c r="F90" s="419"/>
      <c r="G90" s="416"/>
      <c r="H90" s="420"/>
      <c r="I90" s="423"/>
    </row>
    <row r="91" spans="1:9" s="36" customFormat="1" ht="12.75">
      <c r="A91" s="77"/>
      <c r="B91" s="67"/>
      <c r="C91" s="68" t="s">
        <v>186</v>
      </c>
      <c r="D91" s="74"/>
      <c r="E91" s="418">
        <f>IF(ISERROR(IF(E11=0,E89/(E7+E8+E9),"")),"",IF(E11=0,E89/(E7+E8+E9),""))</f>
      </c>
      <c r="F91" s="417"/>
      <c r="G91" s="416"/>
      <c r="H91" s="420"/>
      <c r="I91" s="423"/>
    </row>
    <row r="92" spans="1:9" s="36" customFormat="1" ht="12.75">
      <c r="A92" s="77"/>
      <c r="B92" s="77"/>
      <c r="C92" s="2"/>
      <c r="D92" s="74"/>
      <c r="E92" s="420"/>
      <c r="F92" s="419"/>
      <c r="G92" s="416"/>
      <c r="H92" s="420"/>
      <c r="I92" s="423"/>
    </row>
    <row r="93" spans="1:9" s="54" customFormat="1" ht="12.75" customHeight="1">
      <c r="A93" s="73"/>
      <c r="B93" s="421" t="s">
        <v>162</v>
      </c>
      <c r="C93" s="267" t="str">
        <f>"anteilige GK für "&amp;E4</f>
        <v>anteilige GK für Essen auf Rädern</v>
      </c>
      <c r="D93" s="74"/>
      <c r="E93" s="29">
        <f>+'Beiblatt Gemeinkosten'!E75</f>
        <v>0</v>
      </c>
      <c r="F93" s="422" t="s">
        <v>26</v>
      </c>
      <c r="G93" s="409"/>
      <c r="H93" s="420"/>
      <c r="I93" s="426"/>
    </row>
    <row r="94" spans="1:9" s="36" customFormat="1" ht="12.75">
      <c r="A94" s="77"/>
      <c r="B94" s="77"/>
      <c r="C94" s="2"/>
      <c r="D94" s="74"/>
      <c r="E94" s="420"/>
      <c r="F94" s="419"/>
      <c r="G94" s="416"/>
      <c r="H94" s="420"/>
      <c r="I94" s="423"/>
    </row>
    <row r="95" spans="1:9" s="36" customFormat="1" ht="12.75">
      <c r="A95" s="77"/>
      <c r="B95" s="67"/>
      <c r="C95" s="68" t="s">
        <v>187</v>
      </c>
      <c r="D95" s="74"/>
      <c r="E95" s="418">
        <f>IF(ISERROR(IF(E11=0,E93/(E7+E8+E9),"")),"",IF(E11=0,E93/(E7+E8+E9),""))</f>
      </c>
      <c r="F95" s="417"/>
      <c r="G95" s="416"/>
      <c r="H95" s="420"/>
      <c r="I95" s="423"/>
    </row>
    <row r="96" spans="1:9" s="36" customFormat="1" ht="12.75">
      <c r="A96" s="77"/>
      <c r="B96" s="77"/>
      <c r="C96" s="2"/>
      <c r="D96" s="74"/>
      <c r="E96" s="420"/>
      <c r="F96" s="419"/>
      <c r="G96" s="416"/>
      <c r="H96" s="420"/>
      <c r="I96" s="371"/>
    </row>
    <row r="97" spans="1:9" s="36" customFormat="1" ht="12.75">
      <c r="A97" s="77"/>
      <c r="B97" s="84"/>
      <c r="C97" s="267" t="s">
        <v>70</v>
      </c>
      <c r="D97" s="74"/>
      <c r="E97" s="414">
        <f>E85+E89+E93+H85</f>
        <v>0</v>
      </c>
      <c r="F97" s="415"/>
      <c r="G97" s="416"/>
      <c r="H97" s="420"/>
      <c r="I97" s="371"/>
    </row>
    <row r="98" spans="1:9" s="36" customFormat="1" ht="12.75">
      <c r="A98" s="77"/>
      <c r="B98" s="77"/>
      <c r="C98" s="2"/>
      <c r="D98" s="74"/>
      <c r="E98" s="420"/>
      <c r="F98" s="419"/>
      <c r="G98" s="416"/>
      <c r="H98" s="420"/>
      <c r="I98" s="371"/>
    </row>
    <row r="99" spans="1:9" s="36" customFormat="1" ht="12.75">
      <c r="A99" s="77"/>
      <c r="B99" s="67"/>
      <c r="C99" s="68" t="s">
        <v>192</v>
      </c>
      <c r="D99" s="74"/>
      <c r="E99" s="418">
        <f>IF(ISERROR(IF(E11=0,E87+E91+E95,"")),"",IF(E11=0,E87+E91+E95,""))</f>
      </c>
      <c r="F99" s="419"/>
      <c r="G99" s="416"/>
      <c r="H99" s="484">
        <f>IF(ISERROR(IF(H85&gt;0,H87+E91+E95,"")),"",IF(H85&gt;0,H87+E91+E95,""))</f>
      </c>
      <c r="I99" s="371"/>
    </row>
    <row r="100" spans="1:9" ht="12.75">
      <c r="A100" s="81"/>
      <c r="B100" s="481"/>
      <c r="C100" s="482" t="s">
        <v>76</v>
      </c>
      <c r="D100" s="74"/>
      <c r="E100" s="427"/>
      <c r="F100" s="419"/>
      <c r="G100" s="416"/>
      <c r="H100" s="484">
        <f>IF(ISERROR(IF(H85&gt;0,H99/E99-1,"")),"",IF(H85&gt;0,H99/E99-1,""))</f>
      </c>
      <c r="I100" s="428"/>
    </row>
    <row r="101" spans="2:6" ht="12.75">
      <c r="B101" s="40"/>
      <c r="C101" s="40"/>
      <c r="E101" s="413"/>
      <c r="F101" s="373"/>
    </row>
    <row r="102" spans="2:5" ht="12.75">
      <c r="B102" s="483"/>
      <c r="C102" s="477" t="s">
        <v>128</v>
      </c>
      <c r="E102" s="484">
        <f>IF(ISERROR(IF(E11=0,E97/(E7+E8+E9),"")),"",IF(E11=0,E97/(E7+E8+E9),""))</f>
      </c>
    </row>
    <row r="103" spans="2:5" ht="12.75">
      <c r="B103" s="40"/>
      <c r="C103" s="40"/>
      <c r="E103" s="413"/>
    </row>
    <row r="104" spans="2:6" ht="12.75">
      <c r="B104" s="40"/>
      <c r="C104" s="40"/>
      <c r="E104" s="485"/>
      <c r="F104" s="364"/>
    </row>
    <row r="105" spans="1:8" ht="12.75">
      <c r="A105" s="81"/>
      <c r="B105" s="483"/>
      <c r="C105" s="477" t="s">
        <v>126</v>
      </c>
      <c r="D105" s="74"/>
      <c r="E105" s="484">
        <f>IF(E11&gt;0,E97/E11,"")</f>
      </c>
      <c r="F105" s="419"/>
      <c r="G105" s="416"/>
      <c r="H105" s="364"/>
    </row>
    <row r="106" spans="2:6" ht="12.75">
      <c r="B106" s="40"/>
      <c r="C106" s="40"/>
      <c r="E106" s="485"/>
      <c r="F106" s="364"/>
    </row>
    <row r="107" spans="2:6" ht="12.75">
      <c r="B107" s="483"/>
      <c r="C107" s="477" t="s">
        <v>161</v>
      </c>
      <c r="D107" s="74"/>
      <c r="E107" s="486"/>
      <c r="F107" s="364"/>
    </row>
    <row r="108" spans="2:6" ht="12.75">
      <c r="B108" s="40"/>
      <c r="C108" s="40"/>
      <c r="E108" s="485"/>
      <c r="F108" s="364"/>
    </row>
    <row r="109" spans="2:5" ht="12.75">
      <c r="B109" s="483"/>
      <c r="C109" s="477" t="s">
        <v>127</v>
      </c>
      <c r="D109" s="74"/>
      <c r="E109" s="484">
        <f>IF(E11&gt;0,E107/E11,"")</f>
      </c>
    </row>
  </sheetData>
  <sheetProtection password="CD8B" sheet="1"/>
  <mergeCells count="5">
    <mergeCell ref="F34:F35"/>
    <mergeCell ref="I34:I35"/>
    <mergeCell ref="E3:F3"/>
    <mergeCell ref="E4:F4"/>
    <mergeCell ref="E5:F5"/>
  </mergeCells>
  <conditionalFormatting sqref="E6 H6">
    <cfRule type="cellIs" priority="1" dxfId="2" operator="equal" stopIfTrue="1">
      <formula>"Fehler"</formula>
    </cfRule>
  </conditionalFormatting>
  <printOptions/>
  <pageMargins left="0.7874015748031497" right="0.4330708661417323" top="0.7874015748031497" bottom="0.7874015748031497" header="0.5118110236220472" footer="0.11811023622047245"/>
  <pageSetup fitToHeight="1" fitToWidth="1" horizontalDpi="300" verticalDpi="300" orientation="portrait" paperSize="9" scale="50" r:id="rId3"/>
  <headerFooter alignWithMargins="0">
    <oddFooter>&amp;L&amp;F // &amp;A&amp;C&amp;P von &amp;N&amp;R&amp;D</oddFooter>
  </headerFooter>
  <rowBreaks count="1" manualBreakCount="1">
    <brk id="3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4"/>
  <sheetViews>
    <sheetView showZero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53.28125" style="272" customWidth="1"/>
    <col min="2" max="2" width="10.7109375" style="272" customWidth="1"/>
    <col min="3" max="3" width="10.57421875" style="272" customWidth="1"/>
    <col min="4" max="4" width="18.28125" style="272" customWidth="1"/>
    <col min="5" max="6" width="14.00390625" style="272" customWidth="1"/>
    <col min="7" max="7" width="15.00390625" style="272" customWidth="1"/>
    <col min="8" max="8" width="22.57421875" style="272" customWidth="1"/>
    <col min="9" max="9" width="34.7109375" style="272" customWidth="1"/>
    <col min="10" max="10" width="11.421875" style="272" customWidth="1"/>
    <col min="11" max="16384" width="11.421875" style="32" customWidth="1"/>
  </cols>
  <sheetData>
    <row r="1" spans="1:8" ht="18.75" customHeight="1">
      <c r="A1" s="31" t="s">
        <v>103</v>
      </c>
      <c r="B1" s="268"/>
      <c r="C1" s="269"/>
      <c r="D1" s="269"/>
      <c r="E1" s="269"/>
      <c r="F1" s="269"/>
      <c r="G1" s="270"/>
      <c r="H1" s="271"/>
    </row>
    <row r="2" spans="1:8" ht="9.75" customHeight="1">
      <c r="A2" s="273"/>
      <c r="B2" s="270"/>
      <c r="C2" s="270"/>
      <c r="D2" s="270"/>
      <c r="E2" s="270"/>
      <c r="F2" s="270"/>
      <c r="G2" s="270"/>
      <c r="H2" s="270"/>
    </row>
    <row r="3" spans="1:8" ht="15">
      <c r="A3" s="274" t="s">
        <v>56</v>
      </c>
      <c r="B3" s="270"/>
      <c r="C3" s="502">
        <f>Tarifkalkulation!E3</f>
        <v>0</v>
      </c>
      <c r="D3" s="502"/>
      <c r="E3" s="502"/>
      <c r="F3" s="502"/>
      <c r="G3" s="270"/>
      <c r="H3" s="271"/>
    </row>
    <row r="4" spans="1:8" ht="15">
      <c r="A4" s="274" t="s">
        <v>62</v>
      </c>
      <c r="B4" s="270"/>
      <c r="C4" s="505" t="str">
        <f>Tarifkalkulation!E4</f>
        <v>Essen auf Rädern</v>
      </c>
      <c r="D4" s="505"/>
      <c r="E4" s="505"/>
      <c r="F4" s="505"/>
      <c r="G4" s="275"/>
      <c r="H4" s="271"/>
    </row>
    <row r="5" spans="1:8" ht="15">
      <c r="A5" s="274" t="s">
        <v>27</v>
      </c>
      <c r="B5" s="270"/>
      <c r="C5" s="504">
        <f>Deckblatt!B1</f>
        <v>0</v>
      </c>
      <c r="D5" s="504"/>
      <c r="E5" s="504"/>
      <c r="F5" s="504"/>
      <c r="G5" s="275"/>
      <c r="H5" s="271"/>
    </row>
    <row r="6" spans="1:8" ht="11.25" customHeight="1">
      <c r="A6" s="270"/>
      <c r="B6" s="270"/>
      <c r="C6" s="270"/>
      <c r="D6" s="270"/>
      <c r="E6" s="270"/>
      <c r="F6" s="270"/>
      <c r="G6" s="275"/>
      <c r="H6" s="276"/>
    </row>
    <row r="7" spans="1:9" ht="27" customHeight="1">
      <c r="A7" s="277" t="s">
        <v>28</v>
      </c>
      <c r="B7" s="506" t="s">
        <v>29</v>
      </c>
      <c r="C7" s="507"/>
      <c r="D7" s="506" t="s">
        <v>198</v>
      </c>
      <c r="E7" s="508"/>
      <c r="F7" s="508"/>
      <c r="G7" s="509"/>
      <c r="H7" s="510"/>
      <c r="I7" s="278" t="s">
        <v>44</v>
      </c>
    </row>
    <row r="8" spans="1:10" s="289" customFormat="1" ht="37.5" customHeight="1">
      <c r="A8" s="279"/>
      <c r="B8" s="280" t="s">
        <v>59</v>
      </c>
      <c r="C8" s="281" t="s">
        <v>64</v>
      </c>
      <c r="D8" s="282" t="s">
        <v>57</v>
      </c>
      <c r="E8" s="283" t="s">
        <v>30</v>
      </c>
      <c r="F8" s="284" t="s">
        <v>60</v>
      </c>
      <c r="G8" s="285" t="s">
        <v>31</v>
      </c>
      <c r="H8" s="286" t="s">
        <v>66</v>
      </c>
      <c r="I8" s="287" t="s">
        <v>54</v>
      </c>
      <c r="J8" s="288"/>
    </row>
    <row r="9" spans="1:10" s="36" customFormat="1" ht="24.75" customHeight="1">
      <c r="A9" s="290" t="s">
        <v>177</v>
      </c>
      <c r="B9" s="120">
        <f aca="true" t="shared" si="0" ref="B9:H9">B11+B34+B40+B15</f>
        <v>0</v>
      </c>
      <c r="C9" s="291">
        <f t="shared" si="0"/>
        <v>0</v>
      </c>
      <c r="D9" s="292">
        <f t="shared" si="0"/>
        <v>0</v>
      </c>
      <c r="E9" s="293">
        <f t="shared" si="0"/>
        <v>0</v>
      </c>
      <c r="F9" s="294">
        <f t="shared" si="0"/>
        <v>0</v>
      </c>
      <c r="G9" s="295">
        <f t="shared" si="0"/>
        <v>0</v>
      </c>
      <c r="H9" s="296">
        <f t="shared" si="0"/>
        <v>0</v>
      </c>
      <c r="I9" s="297"/>
      <c r="J9" s="298"/>
    </row>
    <row r="10" spans="1:10" s="36" customFormat="1" ht="7.5" customHeight="1">
      <c r="A10" s="299"/>
      <c r="B10" s="300"/>
      <c r="C10" s="301"/>
      <c r="D10" s="302"/>
      <c r="E10" s="303"/>
      <c r="F10" s="304"/>
      <c r="G10" s="305"/>
      <c r="H10" s="306"/>
      <c r="I10" s="304"/>
      <c r="J10" s="298"/>
    </row>
    <row r="11" spans="1:10" s="36" customFormat="1" ht="12.75">
      <c r="A11" s="307" t="s">
        <v>201</v>
      </c>
      <c r="B11" s="308">
        <f aca="true" t="shared" si="1" ref="B11:G11">SUM(B12:B13)</f>
        <v>0</v>
      </c>
      <c r="C11" s="309">
        <f t="shared" si="1"/>
        <v>0</v>
      </c>
      <c r="D11" s="310">
        <f>SUM(D12:D13)</f>
        <v>0</v>
      </c>
      <c r="E11" s="311">
        <f t="shared" si="1"/>
        <v>0</v>
      </c>
      <c r="F11" s="312">
        <f t="shared" si="1"/>
        <v>0</v>
      </c>
      <c r="G11" s="313">
        <f t="shared" si="1"/>
        <v>0</v>
      </c>
      <c r="H11" s="314">
        <f>SUM(H12:H13)</f>
        <v>0</v>
      </c>
      <c r="I11" s="7"/>
      <c r="J11" s="298"/>
    </row>
    <row r="12" spans="1:10" s="36" customFormat="1" ht="12.75">
      <c r="A12" s="315" t="s">
        <v>58</v>
      </c>
      <c r="B12" s="8"/>
      <c r="C12" s="246"/>
      <c r="D12" s="13"/>
      <c r="E12" s="14"/>
      <c r="F12" s="15"/>
      <c r="G12" s="316" t="s">
        <v>155</v>
      </c>
      <c r="H12" s="210">
        <f>+D12</f>
        <v>0</v>
      </c>
      <c r="I12" s="7"/>
      <c r="J12" s="298"/>
    </row>
    <row r="13" spans="1:10" s="36" customFormat="1" ht="12.75">
      <c r="A13" s="315" t="s">
        <v>137</v>
      </c>
      <c r="B13" s="317">
        <f aca="true" t="shared" si="2" ref="B13:G13">B19*$I$13</f>
        <v>0</v>
      </c>
      <c r="C13" s="318">
        <f t="shared" si="2"/>
        <v>0</v>
      </c>
      <c r="D13" s="319">
        <f t="shared" si="2"/>
        <v>0</v>
      </c>
      <c r="E13" s="320">
        <f t="shared" si="2"/>
        <v>0</v>
      </c>
      <c r="F13" s="189">
        <f t="shared" si="2"/>
        <v>0</v>
      </c>
      <c r="G13" s="316">
        <f t="shared" si="2"/>
        <v>0</v>
      </c>
      <c r="H13" s="321">
        <f>G13</f>
        <v>0</v>
      </c>
      <c r="I13" s="30">
        <v>1</v>
      </c>
      <c r="J13" s="298"/>
    </row>
    <row r="14" spans="1:10" s="36" customFormat="1" ht="9" customHeight="1">
      <c r="A14" s="315"/>
      <c r="B14" s="322"/>
      <c r="C14" s="323"/>
      <c r="D14" s="324"/>
      <c r="E14" s="325"/>
      <c r="F14" s="326"/>
      <c r="G14" s="327"/>
      <c r="H14" s="328"/>
      <c r="I14" s="7"/>
      <c r="J14" s="298"/>
    </row>
    <row r="15" spans="1:10" s="36" customFormat="1" ht="12.75">
      <c r="A15" s="307" t="s">
        <v>199</v>
      </c>
      <c r="B15" s="308">
        <f aca="true" t="shared" si="3" ref="B15:G15">SUM(B16:B17)</f>
        <v>0</v>
      </c>
      <c r="C15" s="309">
        <f t="shared" si="3"/>
        <v>0</v>
      </c>
      <c r="D15" s="310">
        <f t="shared" si="3"/>
        <v>0</v>
      </c>
      <c r="E15" s="329">
        <f t="shared" si="3"/>
        <v>0</v>
      </c>
      <c r="F15" s="312">
        <f t="shared" si="3"/>
        <v>0</v>
      </c>
      <c r="G15" s="313">
        <f t="shared" si="3"/>
        <v>0</v>
      </c>
      <c r="H15" s="314">
        <f>SUM(H16:H17)</f>
        <v>0</v>
      </c>
      <c r="I15" s="7"/>
      <c r="J15" s="298"/>
    </row>
    <row r="16" spans="1:10" s="36" customFormat="1" ht="12.75">
      <c r="A16" s="315" t="s">
        <v>58</v>
      </c>
      <c r="B16" s="8"/>
      <c r="C16" s="246"/>
      <c r="D16" s="13"/>
      <c r="E16" s="14"/>
      <c r="F16" s="15"/>
      <c r="G16" s="316" t="s">
        <v>155</v>
      </c>
      <c r="H16" s="210">
        <f>+D16</f>
        <v>0</v>
      </c>
      <c r="I16" s="7"/>
      <c r="J16" s="298"/>
    </row>
    <row r="17" spans="1:10" s="36" customFormat="1" ht="12.75">
      <c r="A17" s="315" t="s">
        <v>137</v>
      </c>
      <c r="B17" s="317">
        <f aca="true" t="shared" si="4" ref="B17:G17">B19*$I$17</f>
        <v>0</v>
      </c>
      <c r="C17" s="318">
        <f t="shared" si="4"/>
        <v>0</v>
      </c>
      <c r="D17" s="319">
        <f t="shared" si="4"/>
        <v>0</v>
      </c>
      <c r="E17" s="320">
        <f t="shared" si="4"/>
        <v>0</v>
      </c>
      <c r="F17" s="189">
        <f t="shared" si="4"/>
        <v>0</v>
      </c>
      <c r="G17" s="316">
        <f t="shared" si="4"/>
        <v>0</v>
      </c>
      <c r="H17" s="321">
        <f>G17</f>
        <v>0</v>
      </c>
      <c r="I17" s="11">
        <f>100%-I13</f>
        <v>0</v>
      </c>
      <c r="J17" s="298"/>
    </row>
    <row r="18" spans="1:10" s="36" customFormat="1" ht="9" customHeight="1">
      <c r="A18" s="315"/>
      <c r="B18" s="322"/>
      <c r="C18" s="323"/>
      <c r="D18" s="324"/>
      <c r="E18" s="325"/>
      <c r="F18" s="326"/>
      <c r="G18" s="327"/>
      <c r="H18" s="330"/>
      <c r="I18" s="7"/>
      <c r="J18" s="298"/>
    </row>
    <row r="19" spans="1:10" s="36" customFormat="1" ht="12.75">
      <c r="A19" s="307" t="s">
        <v>105</v>
      </c>
      <c r="B19" s="308">
        <f>SUM(B20:B32)</f>
        <v>0</v>
      </c>
      <c r="C19" s="309">
        <f>SUM(C20:C32)</f>
        <v>0</v>
      </c>
      <c r="D19" s="310">
        <f>SUM(D20:D31)</f>
        <v>0</v>
      </c>
      <c r="E19" s="311"/>
      <c r="F19" s="331"/>
      <c r="G19" s="332">
        <f>SUM(G20:G32)</f>
        <v>0</v>
      </c>
      <c r="H19" s="330"/>
      <c r="I19" s="7"/>
      <c r="J19" s="298"/>
    </row>
    <row r="20" spans="1:10" s="36" customFormat="1" ht="12.75">
      <c r="A20" s="333" t="s">
        <v>202</v>
      </c>
      <c r="B20" s="8"/>
      <c r="C20" s="246"/>
      <c r="D20" s="319" t="s">
        <v>155</v>
      </c>
      <c r="E20" s="320" t="s">
        <v>155</v>
      </c>
      <c r="F20" s="189" t="s">
        <v>155</v>
      </c>
      <c r="G20" s="10"/>
      <c r="H20" s="321"/>
      <c r="I20" s="7"/>
      <c r="J20" s="298"/>
    </row>
    <row r="21" spans="1:10" s="36" customFormat="1" ht="12.75">
      <c r="A21" s="334" t="s">
        <v>77</v>
      </c>
      <c r="B21" s="8"/>
      <c r="C21" s="246"/>
      <c r="D21" s="319" t="s">
        <v>155</v>
      </c>
      <c r="E21" s="320" t="s">
        <v>155</v>
      </c>
      <c r="F21" s="189" t="s">
        <v>155</v>
      </c>
      <c r="G21" s="10"/>
      <c r="H21" s="321"/>
      <c r="I21" s="7"/>
      <c r="J21" s="298"/>
    </row>
    <row r="22" spans="1:10" s="36" customFormat="1" ht="12.75">
      <c r="A22" s="335" t="s">
        <v>78</v>
      </c>
      <c r="B22" s="8"/>
      <c r="C22" s="246"/>
      <c r="D22" s="319" t="s">
        <v>155</v>
      </c>
      <c r="E22" s="320" t="s">
        <v>155</v>
      </c>
      <c r="F22" s="189" t="s">
        <v>155</v>
      </c>
      <c r="G22" s="10"/>
      <c r="H22" s="321"/>
      <c r="I22" s="7"/>
      <c r="J22" s="298"/>
    </row>
    <row r="23" spans="1:10" s="36" customFormat="1" ht="12.75">
      <c r="A23" s="335" t="s">
        <v>197</v>
      </c>
      <c r="B23" s="8"/>
      <c r="C23" s="246"/>
      <c r="D23" s="319" t="s">
        <v>155</v>
      </c>
      <c r="E23" s="320" t="s">
        <v>155</v>
      </c>
      <c r="F23" s="189" t="s">
        <v>155</v>
      </c>
      <c r="G23" s="10"/>
      <c r="H23" s="321"/>
      <c r="I23" s="7"/>
      <c r="J23" s="298"/>
    </row>
    <row r="24" spans="1:10" s="36" customFormat="1" ht="12.75">
      <c r="A24" s="335" t="s">
        <v>79</v>
      </c>
      <c r="B24" s="8"/>
      <c r="C24" s="246"/>
      <c r="D24" s="319" t="s">
        <v>155</v>
      </c>
      <c r="E24" s="320" t="s">
        <v>155</v>
      </c>
      <c r="F24" s="189" t="s">
        <v>155</v>
      </c>
      <c r="G24" s="10"/>
      <c r="H24" s="321"/>
      <c r="I24" s="7"/>
      <c r="J24" s="298"/>
    </row>
    <row r="25" spans="1:10" s="36" customFormat="1" ht="12.75">
      <c r="A25" s="335" t="s">
        <v>80</v>
      </c>
      <c r="B25" s="8"/>
      <c r="C25" s="246"/>
      <c r="D25" s="319" t="s">
        <v>155</v>
      </c>
      <c r="E25" s="320" t="s">
        <v>155</v>
      </c>
      <c r="F25" s="189" t="s">
        <v>155</v>
      </c>
      <c r="G25" s="10"/>
      <c r="H25" s="321"/>
      <c r="I25" s="7"/>
      <c r="J25" s="298"/>
    </row>
    <row r="26" spans="1:10" s="36" customFormat="1" ht="12.75">
      <c r="A26" s="335" t="s">
        <v>81</v>
      </c>
      <c r="B26" s="8"/>
      <c r="C26" s="246"/>
      <c r="D26" s="319" t="s">
        <v>155</v>
      </c>
      <c r="E26" s="320" t="s">
        <v>155</v>
      </c>
      <c r="F26" s="189" t="s">
        <v>155</v>
      </c>
      <c r="G26" s="10"/>
      <c r="H26" s="321"/>
      <c r="I26" s="7"/>
      <c r="J26" s="298"/>
    </row>
    <row r="27" spans="1:10" s="36" customFormat="1" ht="12.75">
      <c r="A27" s="335" t="s">
        <v>82</v>
      </c>
      <c r="B27" s="8"/>
      <c r="C27" s="246"/>
      <c r="D27" s="319" t="s">
        <v>155</v>
      </c>
      <c r="E27" s="320" t="s">
        <v>155</v>
      </c>
      <c r="F27" s="189" t="s">
        <v>155</v>
      </c>
      <c r="G27" s="10"/>
      <c r="H27" s="321"/>
      <c r="I27" s="7"/>
      <c r="J27" s="298"/>
    </row>
    <row r="28" spans="1:10" s="36" customFormat="1" ht="12.75">
      <c r="A28" s="335" t="s">
        <v>83</v>
      </c>
      <c r="B28" s="8"/>
      <c r="C28" s="246"/>
      <c r="D28" s="319" t="s">
        <v>155</v>
      </c>
      <c r="E28" s="320" t="s">
        <v>155</v>
      </c>
      <c r="F28" s="189" t="s">
        <v>155</v>
      </c>
      <c r="G28" s="10"/>
      <c r="H28" s="321"/>
      <c r="I28" s="7"/>
      <c r="J28" s="298"/>
    </row>
    <row r="29" spans="1:10" s="36" customFormat="1" ht="12.75">
      <c r="A29" s="335" t="s">
        <v>84</v>
      </c>
      <c r="B29" s="8"/>
      <c r="C29" s="246"/>
      <c r="D29" s="319" t="s">
        <v>155</v>
      </c>
      <c r="E29" s="320" t="s">
        <v>155</v>
      </c>
      <c r="F29" s="189" t="s">
        <v>155</v>
      </c>
      <c r="G29" s="10"/>
      <c r="H29" s="321"/>
      <c r="I29" s="7"/>
      <c r="J29" s="298"/>
    </row>
    <row r="30" spans="1:10" s="36" customFormat="1" ht="12.75">
      <c r="A30" s="335" t="s">
        <v>85</v>
      </c>
      <c r="B30" s="8"/>
      <c r="C30" s="246"/>
      <c r="D30" s="319" t="s">
        <v>155</v>
      </c>
      <c r="E30" s="320" t="s">
        <v>155</v>
      </c>
      <c r="F30" s="189" t="s">
        <v>155</v>
      </c>
      <c r="G30" s="10"/>
      <c r="H30" s="321"/>
      <c r="I30" s="7"/>
      <c r="J30" s="298"/>
    </row>
    <row r="31" spans="1:10" s="36" customFormat="1" ht="12.75">
      <c r="A31" s="335" t="s">
        <v>158</v>
      </c>
      <c r="B31" s="8"/>
      <c r="C31" s="246"/>
      <c r="D31" s="319" t="s">
        <v>155</v>
      </c>
      <c r="E31" s="320" t="s">
        <v>155</v>
      </c>
      <c r="F31" s="189" t="s">
        <v>155</v>
      </c>
      <c r="G31" s="10"/>
      <c r="H31" s="321"/>
      <c r="I31" s="7"/>
      <c r="J31" s="298"/>
    </row>
    <row r="32" spans="1:10" s="36" customFormat="1" ht="12.75">
      <c r="A32" s="219"/>
      <c r="B32" s="8"/>
      <c r="C32" s="246"/>
      <c r="D32" s="319"/>
      <c r="E32" s="320"/>
      <c r="F32" s="189"/>
      <c r="G32" s="10"/>
      <c r="H32" s="321"/>
      <c r="I32" s="7"/>
      <c r="J32" s="298"/>
    </row>
    <row r="33" spans="1:10" s="36" customFormat="1" ht="9" customHeight="1">
      <c r="A33" s="315"/>
      <c r="B33" s="322"/>
      <c r="C33" s="323"/>
      <c r="D33" s="324"/>
      <c r="E33" s="325"/>
      <c r="F33" s="326"/>
      <c r="G33" s="327"/>
      <c r="H33" s="328"/>
      <c r="I33" s="7"/>
      <c r="J33" s="298"/>
    </row>
    <row r="34" spans="1:10" s="36" customFormat="1" ht="12.75">
      <c r="A34" s="307" t="s">
        <v>104</v>
      </c>
      <c r="B34" s="308">
        <f aca="true" t="shared" si="5" ref="B34:H34">SUM(B35:B38)</f>
        <v>0</v>
      </c>
      <c r="C34" s="309">
        <f t="shared" si="5"/>
        <v>0</v>
      </c>
      <c r="D34" s="310">
        <f t="shared" si="5"/>
        <v>0</v>
      </c>
      <c r="E34" s="311">
        <f t="shared" si="5"/>
        <v>0</v>
      </c>
      <c r="F34" s="331">
        <f t="shared" si="5"/>
        <v>0</v>
      </c>
      <c r="G34" s="313">
        <f t="shared" si="5"/>
        <v>0</v>
      </c>
      <c r="H34" s="314">
        <f t="shared" si="5"/>
        <v>0</v>
      </c>
      <c r="I34" s="7"/>
      <c r="J34" s="298"/>
    </row>
    <row r="35" spans="1:10" s="36" customFormat="1" ht="12.75">
      <c r="A35" s="315" t="s">
        <v>86</v>
      </c>
      <c r="B35" s="8"/>
      <c r="C35" s="246"/>
      <c r="D35" s="13"/>
      <c r="E35" s="14"/>
      <c r="F35" s="15"/>
      <c r="G35" s="10"/>
      <c r="H35" s="210">
        <f>D35+G35</f>
        <v>0</v>
      </c>
      <c r="I35" s="7"/>
      <c r="J35" s="298"/>
    </row>
    <row r="36" spans="1:10" s="36" customFormat="1" ht="12.75">
      <c r="A36" s="315" t="s">
        <v>87</v>
      </c>
      <c r="B36" s="8"/>
      <c r="C36" s="246"/>
      <c r="D36" s="13"/>
      <c r="E36" s="14"/>
      <c r="F36" s="15"/>
      <c r="G36" s="10"/>
      <c r="H36" s="321">
        <f>D36+G36</f>
        <v>0</v>
      </c>
      <c r="I36" s="7"/>
      <c r="J36" s="298"/>
    </row>
    <row r="37" spans="1:10" s="36" customFormat="1" ht="12.75">
      <c r="A37" s="315" t="s">
        <v>159</v>
      </c>
      <c r="B37" s="8"/>
      <c r="C37" s="246"/>
      <c r="D37" s="13"/>
      <c r="E37" s="14"/>
      <c r="F37" s="15"/>
      <c r="G37" s="10"/>
      <c r="H37" s="321">
        <f>D37+G37</f>
        <v>0</v>
      </c>
      <c r="I37" s="7"/>
      <c r="J37" s="298"/>
    </row>
    <row r="38" spans="1:10" s="36" customFormat="1" ht="12.75">
      <c r="A38" s="218"/>
      <c r="B38" s="8"/>
      <c r="C38" s="246"/>
      <c r="D38" s="13"/>
      <c r="E38" s="14"/>
      <c r="F38" s="15"/>
      <c r="G38" s="10"/>
      <c r="H38" s="321">
        <f>D38+G38</f>
        <v>0</v>
      </c>
      <c r="I38" s="7"/>
      <c r="J38" s="298"/>
    </row>
    <row r="39" spans="1:10" s="36" customFormat="1" ht="9" customHeight="1">
      <c r="A39" s="315"/>
      <c r="B39" s="322"/>
      <c r="C39" s="323"/>
      <c r="D39" s="324"/>
      <c r="E39" s="325"/>
      <c r="F39" s="326"/>
      <c r="G39" s="327"/>
      <c r="H39" s="328"/>
      <c r="I39" s="7"/>
      <c r="J39" s="298"/>
    </row>
    <row r="40" spans="1:10" s="36" customFormat="1" ht="12.75">
      <c r="A40" s="307" t="s">
        <v>129</v>
      </c>
      <c r="B40" s="308">
        <f aca="true" t="shared" si="6" ref="B40:H40">SUM(B41:B43)</f>
        <v>0</v>
      </c>
      <c r="C40" s="309">
        <f t="shared" si="6"/>
        <v>0</v>
      </c>
      <c r="D40" s="310">
        <f t="shared" si="6"/>
        <v>0</v>
      </c>
      <c r="E40" s="311">
        <f t="shared" si="6"/>
        <v>0</v>
      </c>
      <c r="F40" s="331">
        <f t="shared" si="6"/>
        <v>0</v>
      </c>
      <c r="G40" s="313">
        <f t="shared" si="6"/>
        <v>0</v>
      </c>
      <c r="H40" s="314">
        <f t="shared" si="6"/>
        <v>0</v>
      </c>
      <c r="I40" s="7"/>
      <c r="J40" s="298"/>
    </row>
    <row r="41" spans="1:10" s="36" customFormat="1" ht="12.75">
      <c r="A41" s="315" t="s">
        <v>33</v>
      </c>
      <c r="B41" s="8"/>
      <c r="C41" s="246"/>
      <c r="D41" s="13"/>
      <c r="E41" s="14"/>
      <c r="F41" s="15"/>
      <c r="G41" s="10"/>
      <c r="H41" s="210">
        <f>D41+G41</f>
        <v>0</v>
      </c>
      <c r="I41" s="7"/>
      <c r="J41" s="298"/>
    </row>
    <row r="42" spans="1:10" s="36" customFormat="1" ht="12.75">
      <c r="A42" s="315" t="s">
        <v>34</v>
      </c>
      <c r="B42" s="8"/>
      <c r="C42" s="246"/>
      <c r="D42" s="13"/>
      <c r="E42" s="14"/>
      <c r="F42" s="15"/>
      <c r="G42" s="10"/>
      <c r="H42" s="321">
        <f>D42+G42</f>
        <v>0</v>
      </c>
      <c r="I42" s="7"/>
      <c r="J42" s="298"/>
    </row>
    <row r="43" spans="1:10" s="36" customFormat="1" ht="12.75">
      <c r="A43" s="218"/>
      <c r="B43" s="8"/>
      <c r="C43" s="246"/>
      <c r="D43" s="13"/>
      <c r="E43" s="14"/>
      <c r="F43" s="15"/>
      <c r="G43" s="10"/>
      <c r="H43" s="321"/>
      <c r="I43" s="7"/>
      <c r="J43" s="298"/>
    </row>
    <row r="44" spans="1:9" ht="9" customHeight="1">
      <c r="A44" s="336"/>
      <c r="B44" s="337"/>
      <c r="C44" s="338"/>
      <c r="D44" s="339"/>
      <c r="E44" s="340"/>
      <c r="F44" s="341"/>
      <c r="G44" s="342"/>
      <c r="H44" s="343"/>
      <c r="I44" s="6"/>
    </row>
    <row r="45" spans="1:10" s="36" customFormat="1" ht="24.75" customHeight="1">
      <c r="A45" s="344" t="s">
        <v>35</v>
      </c>
      <c r="B45" s="120">
        <f aca="true" t="shared" si="7" ref="B45:H45">B47+B55+B59+B51</f>
        <v>0</v>
      </c>
      <c r="C45" s="291">
        <f t="shared" si="7"/>
        <v>0</v>
      </c>
      <c r="D45" s="292">
        <f t="shared" si="7"/>
        <v>0</v>
      </c>
      <c r="E45" s="293">
        <f t="shared" si="7"/>
        <v>0</v>
      </c>
      <c r="F45" s="294">
        <f t="shared" si="7"/>
        <v>0</v>
      </c>
      <c r="G45" s="295">
        <f t="shared" si="7"/>
        <v>0</v>
      </c>
      <c r="H45" s="296">
        <f t="shared" si="7"/>
        <v>0</v>
      </c>
      <c r="I45" s="4"/>
      <c r="J45" s="298"/>
    </row>
    <row r="46" spans="1:10" s="36" customFormat="1" ht="7.5" customHeight="1">
      <c r="A46" s="279"/>
      <c r="B46" s="345"/>
      <c r="C46" s="346"/>
      <c r="D46" s="347"/>
      <c r="E46" s="348"/>
      <c r="F46" s="349"/>
      <c r="G46" s="347"/>
      <c r="H46" s="350"/>
      <c r="I46" s="12"/>
      <c r="J46" s="298"/>
    </row>
    <row r="47" spans="1:10" s="36" customFormat="1" ht="12.75">
      <c r="A47" s="307" t="s">
        <v>201</v>
      </c>
      <c r="B47" s="308">
        <f aca="true" t="shared" si="8" ref="B47:H47">SUM(B48:B49)</f>
        <v>0</v>
      </c>
      <c r="C47" s="309">
        <f t="shared" si="8"/>
        <v>0</v>
      </c>
      <c r="D47" s="313">
        <f t="shared" si="8"/>
        <v>0</v>
      </c>
      <c r="E47" s="311">
        <f t="shared" si="8"/>
        <v>0</v>
      </c>
      <c r="F47" s="331">
        <f t="shared" si="8"/>
        <v>0</v>
      </c>
      <c r="G47" s="313">
        <f t="shared" si="8"/>
        <v>0</v>
      </c>
      <c r="H47" s="314">
        <f t="shared" si="8"/>
        <v>0</v>
      </c>
      <c r="I47" s="7"/>
      <c r="J47" s="298"/>
    </row>
    <row r="48" spans="1:10" s="36" customFormat="1" ht="12.75">
      <c r="A48" s="315" t="s">
        <v>152</v>
      </c>
      <c r="B48" s="8"/>
      <c r="C48" s="246"/>
      <c r="D48" s="10"/>
      <c r="E48" s="14"/>
      <c r="F48" s="15"/>
      <c r="G48" s="10"/>
      <c r="H48" s="210">
        <f>D48+G48</f>
        <v>0</v>
      </c>
      <c r="I48" s="7"/>
      <c r="J48" s="298"/>
    </row>
    <row r="49" spans="1:10" s="36" customFormat="1" ht="12.75">
      <c r="A49" s="333" t="s">
        <v>109</v>
      </c>
      <c r="B49" s="8"/>
      <c r="C49" s="246"/>
      <c r="D49" s="10"/>
      <c r="E49" s="14"/>
      <c r="F49" s="15"/>
      <c r="G49" s="10"/>
      <c r="H49" s="321">
        <f>D49+G49</f>
        <v>0</v>
      </c>
      <c r="I49" s="7"/>
      <c r="J49" s="298"/>
    </row>
    <row r="50" spans="1:10" s="36" customFormat="1" ht="9" customHeight="1">
      <c r="A50" s="315"/>
      <c r="B50" s="447"/>
      <c r="C50" s="448"/>
      <c r="D50" s="449"/>
      <c r="E50" s="450"/>
      <c r="F50" s="451"/>
      <c r="G50" s="449"/>
      <c r="H50" s="328"/>
      <c r="I50" s="7"/>
      <c r="J50" s="298"/>
    </row>
    <row r="51" spans="1:10" s="36" customFormat="1" ht="12.75">
      <c r="A51" s="307" t="s">
        <v>200</v>
      </c>
      <c r="B51" s="308">
        <f>SUM(B52:B53)</f>
        <v>0</v>
      </c>
      <c r="C51" s="309">
        <f aca="true" t="shared" si="9" ref="C51:H51">SUM(C52:C53)</f>
        <v>0</v>
      </c>
      <c r="D51" s="313">
        <f t="shared" si="9"/>
        <v>0</v>
      </c>
      <c r="E51" s="311">
        <f t="shared" si="9"/>
        <v>0</v>
      </c>
      <c r="F51" s="331">
        <f t="shared" si="9"/>
        <v>0</v>
      </c>
      <c r="G51" s="313">
        <f t="shared" si="9"/>
        <v>0</v>
      </c>
      <c r="H51" s="314">
        <f t="shared" si="9"/>
        <v>0</v>
      </c>
      <c r="I51" s="7"/>
      <c r="J51" s="298"/>
    </row>
    <row r="52" spans="1:10" s="36" customFormat="1" ht="12.75">
      <c r="A52" s="315" t="s">
        <v>152</v>
      </c>
      <c r="B52" s="8"/>
      <c r="C52" s="246"/>
      <c r="D52" s="10"/>
      <c r="E52" s="14"/>
      <c r="F52" s="15"/>
      <c r="G52" s="10"/>
      <c r="H52" s="210">
        <f>D52+G52</f>
        <v>0</v>
      </c>
      <c r="I52" s="7"/>
      <c r="J52" s="298"/>
    </row>
    <row r="53" spans="1:10" s="36" customFormat="1" ht="12.75">
      <c r="A53" s="333" t="s">
        <v>109</v>
      </c>
      <c r="B53" s="8"/>
      <c r="C53" s="246"/>
      <c r="D53" s="10"/>
      <c r="E53" s="14"/>
      <c r="F53" s="15"/>
      <c r="G53" s="10"/>
      <c r="H53" s="321">
        <f>D53+G53</f>
        <v>0</v>
      </c>
      <c r="I53" s="7"/>
      <c r="J53" s="298"/>
    </row>
    <row r="54" spans="1:10" s="36" customFormat="1" ht="9" customHeight="1">
      <c r="A54" s="315"/>
      <c r="B54" s="447"/>
      <c r="C54" s="448"/>
      <c r="D54" s="449"/>
      <c r="E54" s="450"/>
      <c r="F54" s="451"/>
      <c r="G54" s="449"/>
      <c r="H54" s="328"/>
      <c r="I54" s="7"/>
      <c r="J54" s="298"/>
    </row>
    <row r="55" spans="1:10" s="36" customFormat="1" ht="12.75">
      <c r="A55" s="307" t="s">
        <v>104</v>
      </c>
      <c r="B55" s="308">
        <f aca="true" t="shared" si="10" ref="B55:H55">SUM(B56:B57)</f>
        <v>0</v>
      </c>
      <c r="C55" s="309">
        <f t="shared" si="10"/>
        <v>0</v>
      </c>
      <c r="D55" s="313">
        <f t="shared" si="10"/>
        <v>0</v>
      </c>
      <c r="E55" s="311">
        <f t="shared" si="10"/>
        <v>0</v>
      </c>
      <c r="F55" s="331">
        <f t="shared" si="10"/>
        <v>0</v>
      </c>
      <c r="G55" s="313">
        <f t="shared" si="10"/>
        <v>0</v>
      </c>
      <c r="H55" s="314">
        <f t="shared" si="10"/>
        <v>0</v>
      </c>
      <c r="I55" s="7"/>
      <c r="J55" s="298"/>
    </row>
    <row r="56" spans="1:10" s="36" customFormat="1" ht="12.75">
      <c r="A56" s="315" t="s">
        <v>36</v>
      </c>
      <c r="B56" s="8"/>
      <c r="C56" s="246"/>
      <c r="D56" s="10"/>
      <c r="E56" s="14"/>
      <c r="F56" s="15"/>
      <c r="G56" s="10"/>
      <c r="H56" s="210">
        <f>D56+G56</f>
        <v>0</v>
      </c>
      <c r="I56" s="7"/>
      <c r="J56" s="298"/>
    </row>
    <row r="57" spans="1:10" s="36" customFormat="1" ht="12.75">
      <c r="A57" s="218"/>
      <c r="B57" s="8"/>
      <c r="C57" s="246"/>
      <c r="D57" s="10"/>
      <c r="E57" s="14"/>
      <c r="F57" s="15"/>
      <c r="G57" s="10"/>
      <c r="H57" s="210">
        <f>D57+G57</f>
        <v>0</v>
      </c>
      <c r="I57" s="7"/>
      <c r="J57" s="298"/>
    </row>
    <row r="58" spans="1:10" s="36" customFormat="1" ht="9" customHeight="1">
      <c r="A58" s="452"/>
      <c r="B58" s="447"/>
      <c r="C58" s="448"/>
      <c r="D58" s="449"/>
      <c r="E58" s="450"/>
      <c r="F58" s="451"/>
      <c r="G58" s="449"/>
      <c r="H58" s="328"/>
      <c r="I58" s="7"/>
      <c r="J58" s="298"/>
    </row>
    <row r="59" spans="1:10" s="36" customFormat="1" ht="12.75">
      <c r="A59" s="307" t="s">
        <v>129</v>
      </c>
      <c r="B59" s="308">
        <f>SUM(B60:B61)</f>
        <v>0</v>
      </c>
      <c r="C59" s="309">
        <f aca="true" t="shared" si="11" ref="C59:H59">SUM(C60:C61)</f>
        <v>0</v>
      </c>
      <c r="D59" s="313">
        <f t="shared" si="11"/>
        <v>0</v>
      </c>
      <c r="E59" s="311">
        <f t="shared" si="11"/>
        <v>0</v>
      </c>
      <c r="F59" s="331">
        <f t="shared" si="11"/>
        <v>0</v>
      </c>
      <c r="G59" s="313">
        <f t="shared" si="11"/>
        <v>0</v>
      </c>
      <c r="H59" s="314">
        <f t="shared" si="11"/>
        <v>0</v>
      </c>
      <c r="I59" s="7"/>
      <c r="J59" s="298"/>
    </row>
    <row r="60" spans="1:10" s="36" customFormat="1" ht="12.75">
      <c r="A60" s="315" t="s">
        <v>36</v>
      </c>
      <c r="B60" s="8"/>
      <c r="C60" s="246"/>
      <c r="D60" s="10"/>
      <c r="E60" s="14"/>
      <c r="F60" s="15"/>
      <c r="G60" s="10"/>
      <c r="H60" s="210">
        <f>D60+G60</f>
        <v>0</v>
      </c>
      <c r="I60" s="7"/>
      <c r="J60" s="298"/>
    </row>
    <row r="61" spans="1:10" s="36" customFormat="1" ht="12.75">
      <c r="A61" s="218"/>
      <c r="B61" s="8"/>
      <c r="C61" s="246"/>
      <c r="D61" s="10"/>
      <c r="E61" s="14"/>
      <c r="F61" s="15"/>
      <c r="G61" s="10"/>
      <c r="H61" s="210">
        <f>D61+G61</f>
        <v>0</v>
      </c>
      <c r="I61" s="7"/>
      <c r="J61" s="298"/>
    </row>
    <row r="62" spans="1:10" s="36" customFormat="1" ht="12.75">
      <c r="A62" s="351"/>
      <c r="B62" s="352"/>
      <c r="C62" s="353"/>
      <c r="D62" s="354"/>
      <c r="E62" s="355"/>
      <c r="F62" s="356"/>
      <c r="G62" s="354"/>
      <c r="H62" s="357"/>
      <c r="I62" s="5"/>
      <c r="J62" s="298"/>
    </row>
    <row r="63" spans="1:8" ht="12.75">
      <c r="A63" s="358"/>
      <c r="B63" s="358"/>
      <c r="C63" s="358"/>
      <c r="D63" s="358"/>
      <c r="E63" s="358"/>
      <c r="F63" s="358"/>
      <c r="G63" s="359"/>
      <c r="H63" s="359"/>
    </row>
    <row r="64" spans="1:10" s="137" customFormat="1" ht="12.75">
      <c r="A64" s="272"/>
      <c r="B64" s="272"/>
      <c r="C64" s="272"/>
      <c r="D64" s="272"/>
      <c r="E64" s="272"/>
      <c r="F64" s="272"/>
      <c r="G64" s="272"/>
      <c r="H64" s="272"/>
      <c r="I64" s="272"/>
      <c r="J64" s="272"/>
    </row>
    <row r="65" spans="1:10" s="137" customFormat="1" ht="12.75">
      <c r="A65" s="272"/>
      <c r="B65" s="272"/>
      <c r="C65" s="272"/>
      <c r="D65" s="272"/>
      <c r="E65" s="272"/>
      <c r="F65" s="272"/>
      <c r="G65" s="272"/>
      <c r="H65" s="272"/>
      <c r="I65" s="272"/>
      <c r="J65" s="272"/>
    </row>
    <row r="66" spans="1:10" s="137" customFormat="1" ht="12.75">
      <c r="A66" s="272"/>
      <c r="B66" s="272"/>
      <c r="C66" s="272"/>
      <c r="D66" s="272"/>
      <c r="E66" s="272"/>
      <c r="F66" s="272"/>
      <c r="G66" s="272"/>
      <c r="H66" s="272"/>
      <c r="I66" s="272"/>
      <c r="J66" s="272"/>
    </row>
    <row r="67" spans="1:10" s="137" customFormat="1" ht="12.75">
      <c r="A67" s="272"/>
      <c r="B67" s="272"/>
      <c r="C67" s="272"/>
      <c r="D67" s="272"/>
      <c r="E67" s="272"/>
      <c r="F67" s="272"/>
      <c r="G67" s="272"/>
      <c r="H67" s="272"/>
      <c r="I67" s="272"/>
      <c r="J67" s="272"/>
    </row>
    <row r="68" spans="1:10" s="137" customFormat="1" ht="12.75">
      <c r="A68" s="272"/>
      <c r="B68" s="272"/>
      <c r="C68" s="272"/>
      <c r="D68" s="272"/>
      <c r="E68" s="272"/>
      <c r="F68" s="272"/>
      <c r="G68" s="272"/>
      <c r="H68" s="272"/>
      <c r="I68" s="272"/>
      <c r="J68" s="272"/>
    </row>
    <row r="69" spans="1:10" s="137" customFormat="1" ht="12.75">
      <c r="A69" s="272"/>
      <c r="B69" s="272"/>
      <c r="C69" s="272"/>
      <c r="D69" s="272"/>
      <c r="E69" s="272"/>
      <c r="F69" s="272"/>
      <c r="G69" s="272"/>
      <c r="H69" s="272"/>
      <c r="I69" s="272"/>
      <c r="J69" s="272"/>
    </row>
    <row r="70" spans="1:10" s="137" customFormat="1" ht="12.75">
      <c r="A70" s="272"/>
      <c r="B70" s="272"/>
      <c r="C70" s="272"/>
      <c r="D70" s="272"/>
      <c r="E70" s="272"/>
      <c r="F70" s="272"/>
      <c r="G70" s="272"/>
      <c r="H70" s="272"/>
      <c r="I70" s="272"/>
      <c r="J70" s="272"/>
    </row>
    <row r="71" spans="1:10" s="137" customFormat="1" ht="12.75">
      <c r="A71" s="272"/>
      <c r="B71" s="272"/>
      <c r="C71" s="272"/>
      <c r="D71" s="272"/>
      <c r="E71" s="272"/>
      <c r="F71" s="272"/>
      <c r="G71" s="272"/>
      <c r="H71" s="272"/>
      <c r="I71" s="272"/>
      <c r="J71" s="272"/>
    </row>
    <row r="72" spans="1:10" s="137" customFormat="1" ht="12.75">
      <c r="A72" s="272"/>
      <c r="B72" s="272"/>
      <c r="C72" s="272"/>
      <c r="D72" s="272"/>
      <c r="E72" s="272"/>
      <c r="F72" s="272"/>
      <c r="G72" s="272"/>
      <c r="H72" s="272"/>
      <c r="I72" s="272"/>
      <c r="J72" s="272"/>
    </row>
    <row r="73" spans="1:10" s="137" customFormat="1" ht="12.75">
      <c r="A73" s="272"/>
      <c r="B73" s="272"/>
      <c r="C73" s="272"/>
      <c r="D73" s="272"/>
      <c r="E73" s="272"/>
      <c r="F73" s="272"/>
      <c r="G73" s="272"/>
      <c r="H73" s="272"/>
      <c r="I73" s="272"/>
      <c r="J73" s="272"/>
    </row>
    <row r="74" spans="1:10" s="137" customFormat="1" ht="12.75">
      <c r="A74" s="272"/>
      <c r="B74" s="272"/>
      <c r="C74" s="272"/>
      <c r="D74" s="272"/>
      <c r="E74" s="272"/>
      <c r="F74" s="272"/>
      <c r="G74" s="272"/>
      <c r="H74" s="272"/>
      <c r="I74" s="272"/>
      <c r="J74" s="272"/>
    </row>
    <row r="75" spans="1:10" s="137" customFormat="1" ht="12.75">
      <c r="A75" s="272"/>
      <c r="B75" s="272"/>
      <c r="C75" s="272"/>
      <c r="D75" s="272"/>
      <c r="E75" s="272"/>
      <c r="F75" s="272"/>
      <c r="G75" s="272"/>
      <c r="H75" s="272"/>
      <c r="I75" s="272"/>
      <c r="J75" s="272"/>
    </row>
    <row r="76" spans="1:10" s="137" customFormat="1" ht="12.75">
      <c r="A76" s="272"/>
      <c r="B76" s="272"/>
      <c r="C76" s="272"/>
      <c r="D76" s="272"/>
      <c r="E76" s="272"/>
      <c r="F76" s="272"/>
      <c r="G76" s="272"/>
      <c r="H76" s="272"/>
      <c r="I76" s="272"/>
      <c r="J76" s="272"/>
    </row>
    <row r="77" spans="1:10" s="137" customFormat="1" ht="12.75">
      <c r="A77" s="272"/>
      <c r="B77" s="272"/>
      <c r="C77" s="272"/>
      <c r="D77" s="272"/>
      <c r="E77" s="272"/>
      <c r="F77" s="272"/>
      <c r="G77" s="272"/>
      <c r="H77" s="272"/>
      <c r="I77" s="272"/>
      <c r="J77" s="272"/>
    </row>
    <row r="78" spans="1:10" s="137" customFormat="1" ht="12.75">
      <c r="A78" s="272"/>
      <c r="B78" s="272"/>
      <c r="C78" s="272"/>
      <c r="D78" s="272"/>
      <c r="E78" s="272"/>
      <c r="F78" s="272"/>
      <c r="G78" s="272"/>
      <c r="H78" s="272"/>
      <c r="I78" s="272"/>
      <c r="J78" s="272"/>
    </row>
    <row r="79" spans="1:10" s="137" customFormat="1" ht="12.75">
      <c r="A79" s="272"/>
      <c r="B79" s="272"/>
      <c r="C79" s="272"/>
      <c r="D79" s="272"/>
      <c r="E79" s="272"/>
      <c r="F79" s="272"/>
      <c r="G79" s="272"/>
      <c r="H79" s="272"/>
      <c r="I79" s="272"/>
      <c r="J79" s="272"/>
    </row>
    <row r="80" spans="1:10" s="137" customFormat="1" ht="12.75">
      <c r="A80" s="272"/>
      <c r="B80" s="272"/>
      <c r="C80" s="272"/>
      <c r="D80" s="272"/>
      <c r="E80" s="272"/>
      <c r="F80" s="272"/>
      <c r="G80" s="272"/>
      <c r="H80" s="272"/>
      <c r="I80" s="272"/>
      <c r="J80" s="272"/>
    </row>
    <row r="81" spans="1:10" s="137" customFormat="1" ht="12.75">
      <c r="A81" s="272"/>
      <c r="B81" s="272"/>
      <c r="C81" s="272"/>
      <c r="D81" s="272"/>
      <c r="E81" s="272"/>
      <c r="F81" s="272"/>
      <c r="G81" s="272"/>
      <c r="H81" s="272"/>
      <c r="I81" s="272"/>
      <c r="J81" s="272"/>
    </row>
    <row r="82" spans="1:10" s="137" customFormat="1" ht="12.75">
      <c r="A82" s="272"/>
      <c r="B82" s="272"/>
      <c r="C82" s="272"/>
      <c r="D82" s="272"/>
      <c r="E82" s="272"/>
      <c r="F82" s="272"/>
      <c r="G82" s="272"/>
      <c r="H82" s="272"/>
      <c r="I82" s="272"/>
      <c r="J82" s="272"/>
    </row>
    <row r="83" spans="1:10" s="137" customFormat="1" ht="12.75">
      <c r="A83" s="272"/>
      <c r="B83" s="272"/>
      <c r="C83" s="272"/>
      <c r="D83" s="272"/>
      <c r="E83" s="272"/>
      <c r="F83" s="272"/>
      <c r="G83" s="272"/>
      <c r="H83" s="272"/>
      <c r="I83" s="272"/>
      <c r="J83" s="272"/>
    </row>
    <row r="84" spans="1:10" s="137" customFormat="1" ht="12.75">
      <c r="A84" s="272"/>
      <c r="B84" s="272"/>
      <c r="C84" s="272"/>
      <c r="D84" s="272"/>
      <c r="E84" s="272"/>
      <c r="F84" s="272"/>
      <c r="G84" s="272"/>
      <c r="H84" s="272"/>
      <c r="I84" s="272"/>
      <c r="J84" s="272"/>
    </row>
    <row r="85" spans="1:10" s="137" customFormat="1" ht="12.75">
      <c r="A85" s="272"/>
      <c r="B85" s="272"/>
      <c r="C85" s="272"/>
      <c r="D85" s="272"/>
      <c r="E85" s="272"/>
      <c r="F85" s="272"/>
      <c r="G85" s="272"/>
      <c r="H85" s="272"/>
      <c r="I85" s="272"/>
      <c r="J85" s="272"/>
    </row>
    <row r="86" spans="1:10" s="137" customFormat="1" ht="12.75">
      <c r="A86" s="272"/>
      <c r="B86" s="272"/>
      <c r="C86" s="272"/>
      <c r="D86" s="272"/>
      <c r="E86" s="272"/>
      <c r="F86" s="272"/>
      <c r="G86" s="272"/>
      <c r="H86" s="272"/>
      <c r="I86" s="272"/>
      <c r="J86" s="272"/>
    </row>
    <row r="87" spans="1:10" s="137" customFormat="1" ht="12.75">
      <c r="A87" s="272"/>
      <c r="B87" s="272"/>
      <c r="C87" s="272"/>
      <c r="D87" s="272"/>
      <c r="E87" s="272"/>
      <c r="F87" s="272"/>
      <c r="G87" s="272"/>
      <c r="H87" s="272"/>
      <c r="I87" s="272"/>
      <c r="J87" s="272"/>
    </row>
    <row r="88" spans="1:10" s="137" customFormat="1" ht="12.75">
      <c r="A88" s="272"/>
      <c r="B88" s="272"/>
      <c r="C88" s="272"/>
      <c r="D88" s="272"/>
      <c r="E88" s="272"/>
      <c r="F88" s="272"/>
      <c r="G88" s="272"/>
      <c r="H88" s="272"/>
      <c r="I88" s="272"/>
      <c r="J88" s="272"/>
    </row>
    <row r="89" spans="1:10" s="137" customFormat="1" ht="12.75">
      <c r="A89" s="272"/>
      <c r="B89" s="272"/>
      <c r="C89" s="272"/>
      <c r="D89" s="272"/>
      <c r="E89" s="272"/>
      <c r="F89" s="272"/>
      <c r="G89" s="272"/>
      <c r="H89" s="272"/>
      <c r="I89" s="272"/>
      <c r="J89" s="272"/>
    </row>
    <row r="90" spans="1:10" s="137" customFormat="1" ht="12.75">
      <c r="A90" s="272"/>
      <c r="B90" s="272"/>
      <c r="C90" s="272"/>
      <c r="D90" s="272"/>
      <c r="E90" s="272"/>
      <c r="F90" s="272"/>
      <c r="G90" s="272"/>
      <c r="H90" s="272"/>
      <c r="I90" s="272"/>
      <c r="J90" s="272"/>
    </row>
    <row r="91" spans="1:10" s="137" customFormat="1" ht="12.75">
      <c r="A91" s="272"/>
      <c r="B91" s="272"/>
      <c r="C91" s="272"/>
      <c r="D91" s="272"/>
      <c r="E91" s="272"/>
      <c r="F91" s="272"/>
      <c r="G91" s="272"/>
      <c r="H91" s="272"/>
      <c r="I91" s="272"/>
      <c r="J91" s="272"/>
    </row>
    <row r="92" spans="1:10" s="137" customFormat="1" ht="12.75">
      <c r="A92" s="272"/>
      <c r="B92" s="272"/>
      <c r="C92" s="272"/>
      <c r="D92" s="272"/>
      <c r="E92" s="272"/>
      <c r="F92" s="272"/>
      <c r="G92" s="272"/>
      <c r="H92" s="272"/>
      <c r="I92" s="272"/>
      <c r="J92" s="272"/>
    </row>
    <row r="93" spans="1:10" s="137" customFormat="1" ht="12.75">
      <c r="A93" s="272"/>
      <c r="B93" s="272"/>
      <c r="C93" s="272"/>
      <c r="D93" s="272"/>
      <c r="E93" s="272"/>
      <c r="F93" s="272"/>
      <c r="G93" s="272"/>
      <c r="H93" s="272"/>
      <c r="I93" s="272"/>
      <c r="J93" s="272"/>
    </row>
    <row r="94" spans="1:10" s="137" customFormat="1" ht="12.75">
      <c r="A94" s="272"/>
      <c r="B94" s="272"/>
      <c r="C94" s="272"/>
      <c r="D94" s="272"/>
      <c r="E94" s="272"/>
      <c r="F94" s="272"/>
      <c r="G94" s="272"/>
      <c r="H94" s="272"/>
      <c r="I94" s="272"/>
      <c r="J94" s="272"/>
    </row>
    <row r="95" spans="1:10" s="137" customFormat="1" ht="12.75">
      <c r="A95" s="272"/>
      <c r="B95" s="272"/>
      <c r="C95" s="272"/>
      <c r="D95" s="272"/>
      <c r="E95" s="272"/>
      <c r="F95" s="272"/>
      <c r="G95" s="272"/>
      <c r="H95" s="272"/>
      <c r="I95" s="272"/>
      <c r="J95" s="272"/>
    </row>
    <row r="96" spans="1:10" s="137" customFormat="1" ht="12.75">
      <c r="A96" s="272"/>
      <c r="B96" s="272"/>
      <c r="C96" s="272"/>
      <c r="D96" s="272"/>
      <c r="E96" s="272"/>
      <c r="F96" s="272"/>
      <c r="G96" s="272"/>
      <c r="H96" s="272"/>
      <c r="I96" s="272"/>
      <c r="J96" s="272"/>
    </row>
    <row r="97" spans="1:10" s="137" customFormat="1" ht="12.75">
      <c r="A97" s="272"/>
      <c r="B97" s="272"/>
      <c r="C97" s="272"/>
      <c r="D97" s="272"/>
      <c r="E97" s="272"/>
      <c r="F97" s="272"/>
      <c r="G97" s="272"/>
      <c r="H97" s="272"/>
      <c r="I97" s="272"/>
      <c r="J97" s="272"/>
    </row>
    <row r="98" spans="1:10" s="137" customFormat="1" ht="12.75">
      <c r="A98" s="272"/>
      <c r="B98" s="272"/>
      <c r="C98" s="272"/>
      <c r="D98" s="272"/>
      <c r="E98" s="272"/>
      <c r="F98" s="272"/>
      <c r="G98" s="272"/>
      <c r="H98" s="272"/>
      <c r="I98" s="272"/>
      <c r="J98" s="272"/>
    </row>
    <row r="99" spans="1:10" s="137" customFormat="1" ht="12.75">
      <c r="A99" s="272"/>
      <c r="B99" s="272"/>
      <c r="C99" s="272"/>
      <c r="D99" s="272"/>
      <c r="E99" s="272"/>
      <c r="F99" s="272"/>
      <c r="G99" s="272"/>
      <c r="H99" s="272"/>
      <c r="I99" s="272"/>
      <c r="J99" s="272"/>
    </row>
    <row r="100" spans="1:10" s="137" customFormat="1" ht="12.7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</row>
    <row r="101" spans="1:10" s="137" customFormat="1" ht="12.7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</row>
    <row r="102" spans="1:10" s="137" customFormat="1" ht="12.7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</row>
    <row r="103" spans="1:10" s="137" customFormat="1" ht="12.7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</row>
    <row r="104" spans="1:10" s="137" customFormat="1" ht="12.7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</row>
    <row r="105" spans="1:10" s="137" customFormat="1" ht="12.7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</row>
    <row r="106" spans="1:10" s="137" customFormat="1" ht="12.7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</row>
    <row r="107" spans="1:10" s="137" customFormat="1" ht="12.7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</row>
    <row r="108" spans="1:10" s="137" customFormat="1" ht="12.7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</row>
    <row r="109" spans="1:10" s="137" customFormat="1" ht="12.7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</row>
    <row r="110" spans="1:10" s="137" customFormat="1" ht="12.7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</row>
    <row r="111" spans="1:10" s="137" customFormat="1" ht="12.7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</row>
    <row r="112" spans="1:10" s="137" customFormat="1" ht="12.7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</row>
    <row r="113" spans="1:10" s="137" customFormat="1" ht="12.7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</row>
    <row r="114" spans="1:10" s="137" customFormat="1" ht="12.7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</row>
    <row r="115" spans="1:10" s="137" customFormat="1" ht="12.7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</row>
    <row r="116" spans="1:10" s="137" customFormat="1" ht="12.7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</row>
    <row r="117" spans="1:10" s="137" customFormat="1" ht="12.7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</row>
    <row r="118" spans="1:10" s="137" customFormat="1" ht="12.7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</row>
    <row r="119" spans="1:10" s="137" customFormat="1" ht="12.7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</row>
    <row r="120" spans="1:10" s="137" customFormat="1" ht="12.7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</row>
    <row r="121" spans="1:10" s="137" customFormat="1" ht="12.7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</row>
    <row r="122" spans="1:10" s="137" customFormat="1" ht="12.7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</row>
    <row r="123" spans="1:10" s="137" customFormat="1" ht="12.7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</row>
    <row r="124" spans="1:10" s="137" customFormat="1" ht="12.7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</row>
    <row r="125" spans="1:10" s="137" customFormat="1" ht="12.7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</row>
    <row r="126" spans="1:10" s="137" customFormat="1" ht="12.7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</row>
    <row r="127" spans="1:10" s="137" customFormat="1" ht="12.7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</row>
    <row r="128" spans="1:10" s="137" customFormat="1" ht="12.7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</row>
    <row r="129" spans="1:10" s="137" customFormat="1" ht="12.7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</row>
    <row r="130" spans="1:10" s="137" customFormat="1" ht="12.7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</row>
    <row r="131" spans="1:10" s="137" customFormat="1" ht="12.7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</row>
    <row r="132" spans="1:10" s="137" customFormat="1" ht="12.7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</row>
    <row r="133" spans="1:10" s="137" customFormat="1" ht="12.7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</row>
    <row r="134" spans="1:10" s="137" customFormat="1" ht="12.7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</row>
    <row r="135" spans="1:10" s="137" customFormat="1" ht="12.7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</row>
    <row r="136" spans="1:10" s="137" customFormat="1" ht="12.7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</row>
    <row r="137" spans="1:10" s="137" customFormat="1" ht="12.7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</row>
    <row r="138" spans="1:10" s="137" customFormat="1" ht="12.7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</row>
    <row r="139" spans="1:10" s="137" customFormat="1" ht="12.7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</row>
    <row r="140" spans="1:10" s="137" customFormat="1" ht="12.7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</row>
    <row r="141" spans="1:10" s="137" customFormat="1" ht="12.7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</row>
    <row r="142" spans="1:10" s="137" customFormat="1" ht="12.7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</row>
    <row r="143" spans="1:10" s="137" customFormat="1" ht="12.7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</row>
    <row r="144" spans="1:10" s="137" customFormat="1" ht="12.7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</row>
    <row r="145" spans="1:10" s="137" customFormat="1" ht="12.7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</row>
    <row r="146" spans="1:10" s="137" customFormat="1" ht="12.7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</row>
    <row r="147" spans="1:10" s="137" customFormat="1" ht="12.7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</row>
    <row r="148" spans="1:10" s="137" customFormat="1" ht="12.7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</row>
    <row r="149" spans="1:10" s="137" customFormat="1" ht="12.7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</row>
    <row r="150" spans="1:10" s="137" customFormat="1" ht="12.7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</row>
    <row r="151" spans="1:10" s="137" customFormat="1" ht="12.7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</row>
    <row r="152" spans="1:10" s="137" customFormat="1" ht="12.7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</row>
    <row r="153" spans="1:10" s="137" customFormat="1" ht="12.7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</row>
    <row r="154" spans="1:10" s="137" customFormat="1" ht="12.7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</row>
    <row r="155" spans="1:10" s="137" customFormat="1" ht="12.7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</row>
    <row r="156" spans="1:10" s="137" customFormat="1" ht="12.7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</row>
    <row r="157" spans="1:10" s="137" customFormat="1" ht="12.7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</row>
    <row r="158" spans="1:10" s="137" customFormat="1" ht="12.7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</row>
    <row r="159" spans="1:10" s="137" customFormat="1" ht="12.7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</row>
    <row r="160" spans="1:10" s="137" customFormat="1" ht="12.7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</row>
    <row r="161" spans="1:10" s="137" customFormat="1" ht="12.7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</row>
    <row r="162" spans="1:10" s="137" customFormat="1" ht="12.7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</row>
    <row r="163" spans="1:10" s="137" customFormat="1" ht="12.7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</row>
    <row r="164" spans="1:10" s="137" customFormat="1" ht="12.7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</row>
    <row r="165" spans="1:10" s="137" customFormat="1" ht="12.7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</row>
    <row r="166" spans="1:10" s="137" customFormat="1" ht="12.7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</row>
    <row r="167" spans="1:10" s="137" customFormat="1" ht="12.7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</row>
    <row r="168" spans="1:10" s="137" customFormat="1" ht="12.7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</row>
    <row r="169" spans="1:10" s="137" customFormat="1" ht="12.7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</row>
    <row r="170" spans="1:10" s="137" customFormat="1" ht="12.7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</row>
    <row r="171" spans="1:10" s="137" customFormat="1" ht="12.7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</row>
    <row r="172" spans="1:10" s="137" customFormat="1" ht="12.7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</row>
    <row r="173" spans="1:10" s="137" customFormat="1" ht="12.7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</row>
    <row r="174" spans="1:10" s="137" customFormat="1" ht="12.7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</row>
    <row r="175" spans="1:10" s="137" customFormat="1" ht="12.7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</row>
    <row r="176" spans="1:10" s="137" customFormat="1" ht="12.7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</row>
    <row r="177" spans="1:10" s="137" customFormat="1" ht="12.7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</row>
    <row r="178" spans="1:10" s="137" customFormat="1" ht="12.7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</row>
    <row r="179" spans="1:10" s="137" customFormat="1" ht="12.7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</row>
    <row r="180" spans="1:10" s="137" customFormat="1" ht="12.7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</row>
    <row r="181" spans="1:10" s="137" customFormat="1" ht="12.7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</row>
    <row r="182" spans="1:10" s="137" customFormat="1" ht="12.7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</row>
    <row r="183" spans="1:10" s="137" customFormat="1" ht="12.7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</row>
    <row r="184" spans="1:10" s="137" customFormat="1" ht="12.7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</row>
    <row r="185" spans="1:10" s="137" customFormat="1" ht="12.7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</row>
    <row r="186" spans="1:10" s="137" customFormat="1" ht="12.7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</row>
    <row r="187" spans="1:10" s="137" customFormat="1" ht="12.7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</row>
    <row r="188" spans="1:10" s="137" customFormat="1" ht="12.7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</row>
    <row r="189" spans="1:10" s="137" customFormat="1" ht="12.7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</row>
    <row r="190" spans="1:10" s="137" customFormat="1" ht="12.7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</row>
    <row r="191" spans="1:10" s="137" customFormat="1" ht="12.7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</row>
    <row r="192" spans="1:10" s="137" customFormat="1" ht="12.7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</row>
    <row r="193" spans="1:10" s="137" customFormat="1" ht="12.7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</row>
    <row r="194" spans="1:10" s="137" customFormat="1" ht="12.7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</row>
    <row r="195" spans="1:10" s="137" customFormat="1" ht="12.7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</row>
    <row r="196" spans="1:10" s="137" customFormat="1" ht="12.7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</row>
    <row r="197" spans="1:10" s="137" customFormat="1" ht="12.7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</row>
    <row r="198" spans="1:10" s="137" customFormat="1" ht="12.7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</row>
    <row r="199" spans="1:10" s="137" customFormat="1" ht="12.7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</row>
    <row r="200" spans="1:10" s="137" customFormat="1" ht="12.7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</row>
    <row r="201" spans="1:10" s="137" customFormat="1" ht="12.7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</row>
    <row r="202" spans="1:10" s="137" customFormat="1" ht="12.7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</row>
    <row r="203" spans="1:10" s="137" customFormat="1" ht="12.7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</row>
    <row r="204" spans="1:10" s="137" customFormat="1" ht="12.7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</row>
    <row r="205" spans="1:10" s="137" customFormat="1" ht="12.7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</row>
    <row r="206" spans="1:10" s="137" customFormat="1" ht="12.7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</row>
    <row r="207" spans="1:10" s="137" customFormat="1" ht="12.7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</row>
    <row r="208" spans="1:10" s="137" customFormat="1" ht="12.7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</row>
    <row r="209" spans="1:10" s="137" customFormat="1" ht="12.7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</row>
    <row r="210" spans="1:10" s="137" customFormat="1" ht="12.7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</row>
    <row r="211" spans="1:10" s="137" customFormat="1" ht="12.7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</row>
    <row r="212" spans="1:10" s="137" customFormat="1" ht="12.7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</row>
    <row r="213" spans="1:10" s="137" customFormat="1" ht="12.7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</row>
    <row r="214" spans="1:10" s="137" customFormat="1" ht="12.7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</row>
    <row r="215" spans="1:10" s="137" customFormat="1" ht="12.7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</row>
    <row r="216" spans="1:10" s="137" customFormat="1" ht="12.7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</row>
    <row r="217" spans="1:10" s="137" customFormat="1" ht="12.7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</row>
    <row r="218" spans="1:10" s="137" customFormat="1" ht="12.7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</row>
    <row r="219" spans="1:10" s="137" customFormat="1" ht="12.7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</row>
    <row r="220" spans="1:10" s="137" customFormat="1" ht="12.7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</row>
    <row r="221" spans="1:10" s="137" customFormat="1" ht="12.7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</row>
    <row r="222" spans="1:10" s="137" customFormat="1" ht="12.7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</row>
    <row r="223" spans="1:10" s="137" customFormat="1" ht="12.7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</row>
    <row r="224" spans="1:10" s="137" customFormat="1" ht="12.7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</row>
    <row r="225" spans="1:10" s="137" customFormat="1" ht="12.7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</row>
    <row r="226" spans="1:10" s="137" customFormat="1" ht="12.7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</row>
    <row r="227" spans="1:10" s="137" customFormat="1" ht="12.7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</row>
    <row r="228" spans="1:10" s="137" customFormat="1" ht="12.7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</row>
    <row r="229" spans="1:10" s="137" customFormat="1" ht="12.7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</row>
    <row r="230" spans="1:10" s="137" customFormat="1" ht="12.7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</row>
    <row r="231" spans="1:10" s="137" customFormat="1" ht="12.7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</row>
    <row r="232" spans="1:10" s="137" customFormat="1" ht="12.7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</row>
    <row r="233" spans="1:10" s="137" customFormat="1" ht="12.7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</row>
    <row r="234" spans="1:10" s="137" customFormat="1" ht="12.7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</row>
    <row r="235" spans="1:10" s="137" customFormat="1" ht="12.7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</row>
    <row r="236" spans="1:10" s="137" customFormat="1" ht="12.7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</row>
    <row r="237" spans="1:10" s="137" customFormat="1" ht="12.7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</row>
    <row r="238" spans="1:10" s="137" customFormat="1" ht="12.7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</row>
    <row r="239" spans="1:10" s="137" customFormat="1" ht="12.7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</row>
    <row r="240" spans="1:10" s="137" customFormat="1" ht="12.7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</row>
    <row r="241" spans="1:10" s="137" customFormat="1" ht="12.7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</row>
    <row r="242" spans="1:10" s="137" customFormat="1" ht="12.7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</row>
    <row r="243" spans="1:10" s="137" customFormat="1" ht="12.7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</row>
    <row r="244" spans="1:10" s="137" customFormat="1" ht="12.7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</row>
    <row r="245" spans="1:10" s="137" customFormat="1" ht="12.7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</row>
    <row r="246" spans="1:10" s="137" customFormat="1" ht="12.7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</row>
    <row r="247" spans="1:10" s="137" customFormat="1" ht="12.7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</row>
    <row r="248" spans="1:10" s="137" customFormat="1" ht="12.7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</row>
    <row r="249" spans="1:10" s="137" customFormat="1" ht="12.7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</row>
    <row r="250" spans="1:10" s="137" customFormat="1" ht="12.7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</row>
    <row r="251" spans="1:10" s="137" customFormat="1" ht="12.7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</row>
    <row r="252" spans="1:10" s="137" customFormat="1" ht="12.7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</row>
    <row r="253" spans="1:10" s="137" customFormat="1" ht="12.7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</row>
    <row r="254" spans="1:10" s="137" customFormat="1" ht="12.7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</row>
    <row r="255" spans="1:10" s="137" customFormat="1" ht="12.7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</row>
    <row r="256" spans="1:10" s="137" customFormat="1" ht="12.7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</row>
    <row r="257" spans="1:10" s="137" customFormat="1" ht="12.7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</row>
    <row r="258" spans="1:10" s="137" customFormat="1" ht="12.7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</row>
    <row r="259" spans="1:10" s="137" customFormat="1" ht="12.7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</row>
    <row r="260" spans="1:10" s="137" customFormat="1" ht="12.7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</row>
    <row r="261" spans="1:10" s="137" customFormat="1" ht="12.7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</row>
    <row r="262" spans="1:10" s="137" customFormat="1" ht="12.7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</row>
    <row r="263" spans="1:10" s="137" customFormat="1" ht="12.7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</row>
    <row r="264" spans="1:10" s="137" customFormat="1" ht="12.7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</row>
    <row r="265" spans="1:10" s="137" customFormat="1" ht="12.7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</row>
    <row r="266" spans="1:10" s="137" customFormat="1" ht="12.7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</row>
    <row r="267" spans="1:10" s="137" customFormat="1" ht="12.7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</row>
    <row r="268" spans="1:10" s="137" customFormat="1" ht="12.7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</row>
    <row r="269" spans="1:10" s="137" customFormat="1" ht="12.7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</row>
    <row r="270" spans="1:10" s="137" customFormat="1" ht="12.7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</row>
    <row r="271" spans="1:10" s="137" customFormat="1" ht="12.7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</row>
    <row r="272" spans="1:10" s="137" customFormat="1" ht="12.7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</row>
    <row r="273" spans="1:10" s="137" customFormat="1" ht="12.7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</row>
    <row r="274" spans="1:10" s="137" customFormat="1" ht="12.7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</row>
    <row r="275" spans="1:10" s="137" customFormat="1" ht="12.7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</row>
    <row r="276" spans="1:10" s="137" customFormat="1" ht="12.7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</row>
    <row r="277" spans="1:10" s="137" customFormat="1" ht="12.7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</row>
    <row r="278" spans="1:10" s="137" customFormat="1" ht="12.7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</row>
    <row r="279" spans="1:10" s="137" customFormat="1" ht="12.7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</row>
    <row r="280" spans="1:10" s="137" customFormat="1" ht="12.7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</row>
    <row r="281" spans="1:10" s="137" customFormat="1" ht="12.7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</row>
    <row r="282" spans="1:10" s="137" customFormat="1" ht="12.7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</row>
    <row r="283" spans="1:10" s="137" customFormat="1" ht="12.7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</row>
    <row r="284" spans="1:10" s="137" customFormat="1" ht="12.7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</row>
    <row r="285" spans="1:10" s="137" customFormat="1" ht="12.7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</row>
    <row r="286" spans="1:10" s="137" customFormat="1" ht="12.7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</row>
    <row r="287" spans="1:10" s="137" customFormat="1" ht="12.7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</row>
    <row r="288" spans="1:10" s="137" customFormat="1" ht="12.7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</row>
    <row r="289" spans="1:10" s="137" customFormat="1" ht="12.7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</row>
    <row r="290" spans="1:10" s="137" customFormat="1" ht="12.7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</row>
    <row r="291" spans="1:10" s="137" customFormat="1" ht="12.7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</row>
    <row r="292" spans="1:10" s="137" customFormat="1" ht="12.7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</row>
    <row r="293" spans="1:10" s="137" customFormat="1" ht="12.7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</row>
    <row r="294" spans="1:10" s="137" customFormat="1" ht="12.7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</row>
    <row r="295" spans="1:10" s="137" customFormat="1" ht="12.7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</row>
    <row r="296" spans="1:10" s="137" customFormat="1" ht="12.7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</row>
    <row r="297" spans="1:10" s="137" customFormat="1" ht="12.7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</row>
    <row r="298" spans="1:10" s="137" customFormat="1" ht="12.7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</row>
    <row r="299" spans="1:10" s="137" customFormat="1" ht="12.7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</row>
    <row r="300" spans="1:10" s="137" customFormat="1" ht="12.7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</row>
    <row r="301" spans="1:10" s="137" customFormat="1" ht="12.7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</row>
    <row r="302" spans="1:10" s="137" customFormat="1" ht="12.7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</row>
    <row r="303" spans="1:10" s="137" customFormat="1" ht="12.7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</row>
    <row r="304" spans="1:10" s="137" customFormat="1" ht="12.7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</row>
    <row r="305" spans="1:10" s="137" customFormat="1" ht="12.7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</row>
    <row r="306" spans="1:10" s="137" customFormat="1" ht="12.7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</row>
    <row r="307" spans="1:10" s="137" customFormat="1" ht="12.7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</row>
    <row r="308" spans="1:10" s="137" customFormat="1" ht="12.7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</row>
    <row r="309" spans="1:10" s="137" customFormat="1" ht="12.7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</row>
    <row r="310" spans="1:10" s="137" customFormat="1" ht="12.7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</row>
    <row r="311" spans="1:10" s="137" customFormat="1" ht="12.7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</row>
    <row r="312" spans="1:10" s="137" customFormat="1" ht="12.7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</row>
    <row r="313" spans="1:10" s="137" customFormat="1" ht="12.7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</row>
    <row r="314" spans="1:10" s="137" customFormat="1" ht="12.7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</row>
    <row r="315" spans="1:10" s="137" customFormat="1" ht="12.7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</row>
    <row r="316" spans="1:10" s="137" customFormat="1" ht="12.7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</row>
    <row r="317" spans="1:10" s="137" customFormat="1" ht="12.7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</row>
    <row r="318" spans="1:10" s="137" customFormat="1" ht="12.7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</row>
    <row r="319" spans="1:10" s="137" customFormat="1" ht="12.7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</row>
    <row r="320" spans="1:10" s="137" customFormat="1" ht="12.7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</row>
    <row r="321" spans="1:10" s="137" customFormat="1" ht="12.7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</row>
    <row r="322" spans="1:10" s="137" customFormat="1" ht="12.7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</row>
    <row r="323" spans="1:10" s="137" customFormat="1" ht="12.7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</row>
    <row r="324" spans="1:10" s="137" customFormat="1" ht="12.7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</row>
    <row r="325" spans="1:10" s="137" customFormat="1" ht="12.7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</row>
    <row r="326" spans="1:10" s="137" customFormat="1" ht="12.7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</row>
    <row r="327" spans="1:10" s="137" customFormat="1" ht="12.7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</row>
    <row r="328" spans="1:10" s="137" customFormat="1" ht="12.7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</row>
    <row r="329" spans="1:10" s="137" customFormat="1" ht="12.7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</row>
    <row r="330" spans="1:10" s="137" customFormat="1" ht="12.7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</row>
    <row r="331" spans="1:10" s="137" customFormat="1" ht="12.7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</row>
    <row r="332" spans="1:10" s="137" customFormat="1" ht="12.7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</row>
    <row r="333" spans="1:10" s="137" customFormat="1" ht="12.7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</row>
    <row r="334" spans="1:10" s="137" customFormat="1" ht="12.7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</row>
    <row r="335" spans="1:10" s="137" customFormat="1" ht="12.7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</row>
    <row r="336" spans="1:10" s="137" customFormat="1" ht="12.7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</row>
    <row r="337" spans="1:10" s="137" customFormat="1" ht="12.7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</row>
    <row r="338" spans="1:10" s="137" customFormat="1" ht="12.7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</row>
    <row r="339" spans="1:10" s="137" customFormat="1" ht="12.7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</row>
    <row r="340" spans="1:10" s="137" customFormat="1" ht="12.7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</row>
    <row r="341" spans="1:10" s="137" customFormat="1" ht="12.7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</row>
    <row r="342" spans="1:10" s="137" customFormat="1" ht="12.7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</row>
    <row r="343" spans="1:10" s="137" customFormat="1" ht="12.7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</row>
    <row r="344" spans="1:10" s="137" customFormat="1" ht="12.7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</row>
    <row r="345" spans="1:10" s="137" customFormat="1" ht="12.7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</row>
    <row r="346" spans="1:10" s="137" customFormat="1" ht="12.7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</row>
    <row r="347" spans="1:10" s="137" customFormat="1" ht="12.7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</row>
    <row r="348" spans="1:10" s="137" customFormat="1" ht="12.7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</row>
    <row r="349" spans="1:10" s="137" customFormat="1" ht="12.7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</row>
    <row r="350" spans="1:10" s="137" customFormat="1" ht="12.7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</row>
    <row r="351" spans="1:10" s="137" customFormat="1" ht="12.7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</row>
    <row r="352" spans="1:10" s="137" customFormat="1" ht="12.7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</row>
    <row r="353" spans="1:10" s="137" customFormat="1" ht="12.7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</row>
    <row r="354" spans="1:10" s="137" customFormat="1" ht="12.7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</row>
    <row r="355" spans="1:10" s="137" customFormat="1" ht="12.7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</row>
    <row r="356" spans="1:10" s="137" customFormat="1" ht="12.7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</row>
    <row r="357" spans="1:10" s="137" customFormat="1" ht="12.7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</row>
    <row r="358" spans="1:10" s="137" customFormat="1" ht="12.7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</row>
    <row r="359" spans="1:10" s="137" customFormat="1" ht="12.7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</row>
    <row r="360" spans="1:10" s="137" customFormat="1" ht="12.7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</row>
    <row r="361" spans="1:10" s="137" customFormat="1" ht="12.7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</row>
    <row r="362" spans="1:10" s="137" customFormat="1" ht="12.7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</row>
    <row r="363" spans="1:10" s="137" customFormat="1" ht="12.7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</row>
    <row r="364" spans="1:10" s="137" customFormat="1" ht="12.7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</row>
    <row r="365" spans="1:10" s="137" customFormat="1" ht="12.7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</row>
    <row r="366" spans="1:10" s="137" customFormat="1" ht="12.7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</row>
    <row r="367" spans="1:10" s="137" customFormat="1" ht="12.7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</row>
    <row r="368" spans="1:10" s="137" customFormat="1" ht="12.7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</row>
    <row r="369" spans="1:10" s="137" customFormat="1" ht="12.7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</row>
    <row r="370" spans="1:10" s="137" customFormat="1" ht="12.7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</row>
    <row r="371" spans="1:10" s="137" customFormat="1" ht="12.7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</row>
    <row r="372" spans="1:10" s="137" customFormat="1" ht="12.7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</row>
    <row r="373" spans="1:10" s="137" customFormat="1" ht="12.7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</row>
    <row r="374" spans="1:10" s="137" customFormat="1" ht="12.7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</row>
    <row r="375" spans="1:10" s="137" customFormat="1" ht="12.7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</row>
    <row r="376" spans="1:10" s="137" customFormat="1" ht="12.7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</row>
    <row r="377" spans="1:10" s="137" customFormat="1" ht="12.7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</row>
    <row r="378" spans="1:10" s="137" customFormat="1" ht="12.7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</row>
    <row r="379" spans="1:10" s="137" customFormat="1" ht="12.7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</row>
    <row r="380" spans="1:10" s="137" customFormat="1" ht="12.7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</row>
    <row r="381" spans="1:10" s="137" customFormat="1" ht="12.7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</row>
    <row r="382" spans="1:10" s="137" customFormat="1" ht="12.7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</row>
    <row r="383" spans="1:10" s="137" customFormat="1" ht="12.7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</row>
    <row r="384" spans="1:10" s="137" customFormat="1" ht="12.7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</row>
    <row r="385" spans="1:10" s="137" customFormat="1" ht="12.7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</row>
    <row r="386" spans="1:10" s="137" customFormat="1" ht="12.7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</row>
    <row r="387" spans="1:10" s="137" customFormat="1" ht="12.7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</row>
    <row r="388" spans="1:10" s="137" customFormat="1" ht="12.7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</row>
    <row r="389" spans="1:10" s="137" customFormat="1" ht="12.7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</row>
    <row r="390" spans="1:10" s="137" customFormat="1" ht="12.7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</row>
    <row r="391" spans="1:10" s="137" customFormat="1" ht="12.7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</row>
    <row r="392" spans="1:10" s="137" customFormat="1" ht="12.7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</row>
    <row r="393" spans="1:10" s="137" customFormat="1" ht="12.7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</row>
    <row r="394" spans="1:10" s="137" customFormat="1" ht="12.7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</row>
    <row r="395" spans="1:10" s="137" customFormat="1" ht="12.7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</row>
    <row r="396" spans="1:10" s="137" customFormat="1" ht="12.7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</row>
    <row r="397" spans="1:10" s="137" customFormat="1" ht="12.7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</row>
    <row r="398" spans="1:10" s="137" customFormat="1" ht="12.7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</row>
    <row r="399" spans="1:10" s="137" customFormat="1" ht="12.7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</row>
    <row r="400" spans="1:10" s="137" customFormat="1" ht="12.7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</row>
    <row r="401" spans="1:10" s="137" customFormat="1" ht="12.7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</row>
    <row r="402" spans="1:10" s="137" customFormat="1" ht="12.7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</row>
    <row r="403" spans="1:10" s="137" customFormat="1" ht="12.7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</row>
    <row r="404" spans="1:10" s="137" customFormat="1" ht="12.7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</row>
    <row r="405" spans="1:10" s="137" customFormat="1" ht="12.7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</row>
    <row r="406" spans="1:10" s="137" customFormat="1" ht="12.7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</row>
    <row r="407" spans="1:10" s="137" customFormat="1" ht="12.7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</row>
    <row r="408" spans="1:10" s="137" customFormat="1" ht="12.7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</row>
    <row r="409" spans="1:10" s="137" customFormat="1" ht="12.7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</row>
    <row r="410" spans="1:10" s="137" customFormat="1" ht="12.7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</row>
    <row r="411" spans="1:10" s="137" customFormat="1" ht="12.7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</row>
    <row r="412" spans="1:10" s="137" customFormat="1" ht="12.7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</row>
    <row r="413" spans="1:10" s="137" customFormat="1" ht="12.7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</row>
    <row r="414" spans="1:10" s="137" customFormat="1" ht="12.7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</row>
    <row r="415" spans="1:10" s="137" customFormat="1" ht="12.7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</row>
    <row r="416" spans="1:10" s="137" customFormat="1" ht="12.7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</row>
    <row r="417" spans="1:10" s="137" customFormat="1" ht="12.7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</row>
    <row r="418" spans="1:10" s="137" customFormat="1" ht="12.7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</row>
    <row r="419" spans="1:10" s="137" customFormat="1" ht="12.7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</row>
    <row r="420" spans="1:10" s="137" customFormat="1" ht="12.7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</row>
    <row r="421" spans="1:10" s="137" customFormat="1" ht="12.7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</row>
    <row r="422" spans="1:10" s="137" customFormat="1" ht="12.7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</row>
    <row r="423" spans="1:10" s="137" customFormat="1" ht="12.7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</row>
    <row r="424" spans="1:10" s="137" customFormat="1" ht="12.7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</row>
  </sheetData>
  <sheetProtection password="CD8B" sheet="1"/>
  <mergeCells count="5">
    <mergeCell ref="C3:F3"/>
    <mergeCell ref="C5:F5"/>
    <mergeCell ref="C4:F4"/>
    <mergeCell ref="B7:C7"/>
    <mergeCell ref="D7:H7"/>
  </mergeCells>
  <conditionalFormatting sqref="C4 E4">
    <cfRule type="cellIs" priority="1" dxfId="0" operator="equal" stopIfTrue="1">
      <formula>0</formula>
    </cfRule>
  </conditionalFormatting>
  <printOptions/>
  <pageMargins left="0.7874015748031497" right="0.4330708661417323" top="0.7874015748031497" bottom="0.7874015748031497" header="0.5118110236220472" footer="0.11811023622047245"/>
  <pageSetup fitToHeight="1" fitToWidth="1" horizontalDpi="300" verticalDpi="300" orientation="landscape" paperSize="9" scale="59" r:id="rId1"/>
  <headerFooter alignWithMargins="0">
    <oddFooter>&amp;L&amp;F // &amp;A&amp;C&amp;P von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2"/>
  <sheetViews>
    <sheetView showZero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8.00390625" style="32" customWidth="1"/>
    <col min="2" max="2" width="16.00390625" style="32" bestFit="1" customWidth="1"/>
    <col min="3" max="6" width="14.28125" style="32" customWidth="1"/>
    <col min="7" max="7" width="15.421875" style="32" customWidth="1"/>
    <col min="8" max="8" width="10.8515625" style="32" customWidth="1"/>
    <col min="9" max="12" width="15.421875" style="32" customWidth="1"/>
    <col min="13" max="16384" width="11.421875" style="32" customWidth="1"/>
  </cols>
  <sheetData>
    <row r="1" spans="1:12" ht="18.75" customHeight="1">
      <c r="A1" s="31" t="s">
        <v>130</v>
      </c>
      <c r="B1" s="107"/>
      <c r="C1" s="108"/>
      <c r="D1" s="108"/>
      <c r="E1" s="108"/>
      <c r="F1" s="108"/>
      <c r="G1" s="108"/>
      <c r="H1" s="108"/>
      <c r="I1" s="40"/>
      <c r="J1" s="40"/>
      <c r="K1" s="40"/>
      <c r="L1" s="40"/>
    </row>
    <row r="2" spans="1:12" ht="9.75" customHeight="1">
      <c r="A2" s="3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109" t="s">
        <v>139</v>
      </c>
      <c r="B3" s="40"/>
      <c r="C3" s="514">
        <f>Tarifkalkulation!E3</f>
        <v>0</v>
      </c>
      <c r="D3" s="514"/>
      <c r="E3" s="514"/>
      <c r="F3" s="109"/>
      <c r="G3" s="109"/>
      <c r="H3" s="109"/>
      <c r="I3" s="40"/>
      <c r="J3" s="110"/>
      <c r="K3" s="110"/>
      <c r="L3" s="40"/>
    </row>
    <row r="4" spans="1:12" ht="12.75">
      <c r="A4" s="274" t="s">
        <v>62</v>
      </c>
      <c r="B4" s="270"/>
      <c r="C4" s="505" t="str">
        <f>Tarifkalkulation!E4</f>
        <v>Essen auf Rädern</v>
      </c>
      <c r="D4" s="505"/>
      <c r="E4" s="505"/>
      <c r="F4" s="505"/>
      <c r="G4" s="109"/>
      <c r="H4" s="109"/>
      <c r="I4" s="40"/>
      <c r="J4" s="110"/>
      <c r="K4" s="110"/>
      <c r="L4" s="40"/>
    </row>
    <row r="5" spans="1:12" ht="12.75">
      <c r="A5" s="109" t="s">
        <v>27</v>
      </c>
      <c r="B5" s="40"/>
      <c r="C5" s="514">
        <f>Deckblatt!B1</f>
        <v>0</v>
      </c>
      <c r="D5" s="514"/>
      <c r="E5" s="514"/>
      <c r="F5" s="37"/>
      <c r="G5" s="37"/>
      <c r="H5" s="37"/>
      <c r="I5" s="40"/>
      <c r="J5" s="110"/>
      <c r="K5" s="110"/>
      <c r="L5" s="111"/>
    </row>
    <row r="6" spans="1:14" ht="33" customHeight="1">
      <c r="A6" s="112"/>
      <c r="B6" s="112"/>
      <c r="C6" s="112"/>
      <c r="D6" s="112"/>
      <c r="E6" s="112"/>
      <c r="F6" s="112"/>
      <c r="G6" s="112"/>
      <c r="H6" s="112"/>
      <c r="I6" s="113"/>
      <c r="J6" s="113"/>
      <c r="K6" s="113"/>
      <c r="L6" s="113"/>
      <c r="N6" s="467" t="s">
        <v>193</v>
      </c>
    </row>
    <row r="7" spans="1:19" s="117" customFormat="1" ht="27" customHeight="1">
      <c r="A7" s="114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N7" s="455"/>
      <c r="O7" s="456"/>
      <c r="P7" s="456"/>
      <c r="Q7" s="456"/>
      <c r="R7" s="456"/>
      <c r="S7" s="457"/>
    </row>
    <row r="8" spans="1:19" s="36" customFormat="1" ht="31.5" customHeight="1">
      <c r="A8" s="163"/>
      <c r="B8" s="164"/>
      <c r="C8" s="511" t="s">
        <v>37</v>
      </c>
      <c r="D8" s="512"/>
      <c r="E8" s="512"/>
      <c r="F8" s="513"/>
      <c r="G8" s="165"/>
      <c r="H8" s="166"/>
      <c r="I8" s="167"/>
      <c r="J8" s="168"/>
      <c r="K8" s="168"/>
      <c r="L8" s="169"/>
      <c r="N8" s="458"/>
      <c r="O8" s="459"/>
      <c r="P8" s="459"/>
      <c r="Q8" s="459"/>
      <c r="R8" s="459"/>
      <c r="S8" s="460"/>
    </row>
    <row r="9" spans="1:19" s="36" customFormat="1" ht="63.75">
      <c r="A9" s="163"/>
      <c r="B9" s="170" t="s">
        <v>38</v>
      </c>
      <c r="C9" s="171" t="s">
        <v>114</v>
      </c>
      <c r="D9" s="172" t="s">
        <v>39</v>
      </c>
      <c r="E9" s="172" t="s">
        <v>40</v>
      </c>
      <c r="F9" s="173" t="s">
        <v>41</v>
      </c>
      <c r="G9" s="174" t="s">
        <v>112</v>
      </c>
      <c r="H9" s="170" t="s">
        <v>42</v>
      </c>
      <c r="I9" s="172" t="s">
        <v>43</v>
      </c>
      <c r="J9" s="172" t="s">
        <v>189</v>
      </c>
      <c r="K9" s="172" t="s">
        <v>157</v>
      </c>
      <c r="L9" s="172" t="s">
        <v>44</v>
      </c>
      <c r="N9" s="458"/>
      <c r="O9" s="459"/>
      <c r="P9" s="459"/>
      <c r="Q9" s="459"/>
      <c r="R9" s="459"/>
      <c r="S9" s="460"/>
    </row>
    <row r="10" spans="1:19" s="36" customFormat="1" ht="12.75">
      <c r="A10" s="175"/>
      <c r="B10" s="176"/>
      <c r="C10" s="177"/>
      <c r="D10" s="178"/>
      <c r="E10" s="178"/>
      <c r="F10" s="179"/>
      <c r="G10" s="180"/>
      <c r="H10" s="176"/>
      <c r="I10" s="178"/>
      <c r="J10" s="180"/>
      <c r="K10" s="178"/>
      <c r="L10" s="178"/>
      <c r="N10" s="458"/>
      <c r="O10" s="459"/>
      <c r="P10" s="459"/>
      <c r="Q10" s="459"/>
      <c r="R10" s="459"/>
      <c r="S10" s="460"/>
    </row>
    <row r="11" spans="1:19" s="36" customFormat="1" ht="25.5" customHeight="1">
      <c r="A11" s="118" t="s">
        <v>45</v>
      </c>
      <c r="B11" s="119">
        <f>B13+B19</f>
        <v>0</v>
      </c>
      <c r="C11" s="120">
        <f>C13+C19</f>
        <v>0</v>
      </c>
      <c r="D11" s="121"/>
      <c r="E11" s="121"/>
      <c r="F11" s="122"/>
      <c r="G11" s="121">
        <f>G13+G19</f>
        <v>0</v>
      </c>
      <c r="H11" s="121"/>
      <c r="I11" s="121">
        <f>I13+I19</f>
        <v>0</v>
      </c>
      <c r="J11" s="121">
        <f>J13+J19</f>
        <v>0</v>
      </c>
      <c r="K11" s="121">
        <f>K13+K19</f>
        <v>0</v>
      </c>
      <c r="L11" s="123"/>
      <c r="N11" s="458"/>
      <c r="O11" s="459"/>
      <c r="P11" s="459"/>
      <c r="Q11" s="459"/>
      <c r="R11" s="459"/>
      <c r="S11" s="460"/>
    </row>
    <row r="12" spans="1:19" s="36" customFormat="1" ht="12.75">
      <c r="A12" s="175"/>
      <c r="B12" s="181"/>
      <c r="C12" s="182"/>
      <c r="D12" s="183"/>
      <c r="E12" s="183"/>
      <c r="F12" s="184"/>
      <c r="G12" s="185"/>
      <c r="H12" s="181"/>
      <c r="I12" s="183"/>
      <c r="J12" s="185"/>
      <c r="K12" s="183"/>
      <c r="L12" s="186"/>
      <c r="N12" s="458"/>
      <c r="O12" s="459"/>
      <c r="P12" s="459"/>
      <c r="Q12" s="459"/>
      <c r="R12" s="459"/>
      <c r="S12" s="460"/>
    </row>
    <row r="13" spans="1:19" s="36" customFormat="1" ht="25.5" customHeight="1">
      <c r="A13" s="124" t="s">
        <v>46</v>
      </c>
      <c r="B13" s="125">
        <f>B15</f>
        <v>0</v>
      </c>
      <c r="C13" s="126">
        <f>C15</f>
        <v>0</v>
      </c>
      <c r="D13" s="127"/>
      <c r="E13" s="127"/>
      <c r="F13" s="128"/>
      <c r="G13" s="127">
        <f>G15</f>
        <v>0</v>
      </c>
      <c r="H13" s="127"/>
      <c r="I13" s="127">
        <f>I15</f>
        <v>0</v>
      </c>
      <c r="J13" s="127">
        <f>J15</f>
        <v>0</v>
      </c>
      <c r="K13" s="127">
        <f>K15</f>
        <v>0</v>
      </c>
      <c r="L13" s="129"/>
      <c r="N13" s="458"/>
      <c r="O13" s="459"/>
      <c r="P13" s="459"/>
      <c r="Q13" s="459"/>
      <c r="R13" s="459"/>
      <c r="S13" s="460"/>
    </row>
    <row r="14" spans="1:19" s="36" customFormat="1" ht="7.5" customHeight="1">
      <c r="A14" s="175"/>
      <c r="B14" s="181"/>
      <c r="C14" s="182"/>
      <c r="D14" s="183"/>
      <c r="E14" s="183"/>
      <c r="F14" s="184"/>
      <c r="G14" s="185"/>
      <c r="H14" s="181"/>
      <c r="I14" s="187"/>
      <c r="J14" s="187"/>
      <c r="K14" s="185"/>
      <c r="L14" s="186"/>
      <c r="N14" s="458"/>
      <c r="O14" s="459"/>
      <c r="P14" s="459"/>
      <c r="Q14" s="459"/>
      <c r="R14" s="459"/>
      <c r="S14" s="460"/>
    </row>
    <row r="15" spans="1:19" s="36" customFormat="1" ht="12.75">
      <c r="A15" s="130" t="s">
        <v>48</v>
      </c>
      <c r="B15" s="131">
        <f>SUM(B16:B18)</f>
        <v>0</v>
      </c>
      <c r="C15" s="132">
        <f>SUM(C16:C18)</f>
        <v>0</v>
      </c>
      <c r="D15" s="133"/>
      <c r="E15" s="133"/>
      <c r="F15" s="134"/>
      <c r="G15" s="133">
        <f>SUM(G16:G18)</f>
        <v>0</v>
      </c>
      <c r="H15" s="133"/>
      <c r="I15" s="133">
        <f>SUM(I16:I18)</f>
        <v>0</v>
      </c>
      <c r="J15" s="133">
        <f>SUM(J16:J18)</f>
        <v>0</v>
      </c>
      <c r="K15" s="133">
        <f>SUM(K16:K18)</f>
        <v>0</v>
      </c>
      <c r="L15" s="135"/>
      <c r="N15" s="458"/>
      <c r="O15" s="459"/>
      <c r="P15" s="459"/>
      <c r="Q15" s="459"/>
      <c r="R15" s="459"/>
      <c r="S15" s="460"/>
    </row>
    <row r="16" spans="1:19" s="36" customFormat="1" ht="12.75">
      <c r="A16" s="211"/>
      <c r="B16" s="138"/>
      <c r="C16" s="139">
        <v>0</v>
      </c>
      <c r="D16" s="140"/>
      <c r="E16" s="140"/>
      <c r="F16" s="141"/>
      <c r="G16" s="188">
        <f>B16-C16</f>
        <v>0</v>
      </c>
      <c r="H16" s="138"/>
      <c r="I16" s="192">
        <f>IF(ISERROR(G16/H16),"",G16/H16)</f>
      </c>
      <c r="J16" s="157"/>
      <c r="K16" s="188">
        <f>IF(ISERROR(IF(J16="","",+I16-J16)),"",IF(J16="","",+I16-J16))</f>
      </c>
      <c r="L16" s="146"/>
      <c r="N16" s="458"/>
      <c r="O16" s="459"/>
      <c r="P16" s="459"/>
      <c r="Q16" s="459"/>
      <c r="R16" s="459"/>
      <c r="S16" s="460"/>
    </row>
    <row r="17" spans="1:19" s="36" customFormat="1" ht="12.75">
      <c r="A17" s="212"/>
      <c r="B17" s="149"/>
      <c r="C17" s="8">
        <v>0</v>
      </c>
      <c r="D17" s="150"/>
      <c r="E17" s="150"/>
      <c r="F17" s="9"/>
      <c r="G17" s="188">
        <f>B17-C17</f>
        <v>0</v>
      </c>
      <c r="H17" s="149"/>
      <c r="I17" s="193">
        <f>IF(ISERROR(G17/H17),"",G17/H17)</f>
      </c>
      <c r="J17" s="150"/>
      <c r="K17" s="188">
        <f>IF(ISERROR(IF(J17="","",+I17-J17)),"",IF(J17="","",+I17-J17))</f>
      </c>
      <c r="L17" s="158"/>
      <c r="N17" s="458"/>
      <c r="O17" s="459"/>
      <c r="P17" s="459"/>
      <c r="Q17" s="459"/>
      <c r="R17" s="459"/>
      <c r="S17" s="460"/>
    </row>
    <row r="18" spans="1:19" ht="12.75">
      <c r="A18" s="216"/>
      <c r="B18" s="161">
        <v>0</v>
      </c>
      <c r="C18" s="162">
        <v>0</v>
      </c>
      <c r="D18" s="155"/>
      <c r="E18" s="155"/>
      <c r="F18" s="156"/>
      <c r="G18" s="188">
        <f>B18-C18</f>
        <v>0</v>
      </c>
      <c r="H18" s="149"/>
      <c r="I18" s="193">
        <f>IF(ISERROR(G18/H18),"",G18/H18)</f>
      </c>
      <c r="J18" s="157"/>
      <c r="K18" s="188">
        <f>IF(ISERROR(IF(J18="","",+I18-J18)),"",IF(J18="","",+I18-J18))</f>
      </c>
      <c r="L18" s="160"/>
      <c r="N18" s="461"/>
      <c r="O18" s="462"/>
      <c r="P18" s="462"/>
      <c r="Q18" s="462"/>
      <c r="R18" s="462"/>
      <c r="S18" s="463"/>
    </row>
    <row r="19" spans="1:19" s="36" customFormat="1" ht="25.5" customHeight="1">
      <c r="A19" s="124" t="s">
        <v>47</v>
      </c>
      <c r="B19" s="125">
        <f>B21+B25+B34+B38</f>
        <v>0</v>
      </c>
      <c r="C19" s="126">
        <f>C21+C25+C34+C38</f>
        <v>0</v>
      </c>
      <c r="D19" s="127"/>
      <c r="E19" s="127"/>
      <c r="F19" s="128"/>
      <c r="G19" s="127">
        <f>G21+G25+G34+G38</f>
        <v>0</v>
      </c>
      <c r="H19" s="127"/>
      <c r="I19" s="127">
        <f>I21+I25+I34+I38</f>
        <v>0</v>
      </c>
      <c r="J19" s="127">
        <f>J21+J25+J34+J38</f>
        <v>0</v>
      </c>
      <c r="K19" s="127">
        <f>K21+K25+K34+K38</f>
        <v>0</v>
      </c>
      <c r="L19" s="129"/>
      <c r="N19" s="458"/>
      <c r="O19" s="459"/>
      <c r="P19" s="459"/>
      <c r="Q19" s="459"/>
      <c r="R19" s="459"/>
      <c r="S19" s="460"/>
    </row>
    <row r="20" spans="1:19" s="36" customFormat="1" ht="12.75">
      <c r="A20" s="175"/>
      <c r="B20" s="181"/>
      <c r="C20" s="182"/>
      <c r="D20" s="183"/>
      <c r="E20" s="183"/>
      <c r="F20" s="184"/>
      <c r="G20" s="185"/>
      <c r="H20" s="181"/>
      <c r="I20" s="183"/>
      <c r="J20" s="183"/>
      <c r="K20" s="185"/>
      <c r="L20" s="186"/>
      <c r="N20" s="458"/>
      <c r="O20" s="459"/>
      <c r="P20" s="459"/>
      <c r="Q20" s="459"/>
      <c r="R20" s="459"/>
      <c r="S20" s="460"/>
    </row>
    <row r="21" spans="1:19" s="36" customFormat="1" ht="12.75">
      <c r="A21" s="130" t="s">
        <v>49</v>
      </c>
      <c r="B21" s="131">
        <f>SUM(B22:B24)</f>
        <v>0</v>
      </c>
      <c r="C21" s="132">
        <f>SUM(C22:C24)</f>
        <v>0</v>
      </c>
      <c r="D21" s="133"/>
      <c r="E21" s="133"/>
      <c r="F21" s="134"/>
      <c r="G21" s="136">
        <f>SUM(G22:G24)</f>
        <v>0</v>
      </c>
      <c r="H21" s="131"/>
      <c r="I21" s="133">
        <f>SUM(I22:I24)</f>
        <v>0</v>
      </c>
      <c r="J21" s="133">
        <f>SUM(J22:J24)</f>
        <v>0</v>
      </c>
      <c r="K21" s="133">
        <f>SUM(K22:K24)</f>
        <v>0</v>
      </c>
      <c r="L21" s="135"/>
      <c r="N21" s="458"/>
      <c r="O21" s="459"/>
      <c r="P21" s="459"/>
      <c r="Q21" s="459"/>
      <c r="R21" s="459"/>
      <c r="S21" s="460"/>
    </row>
    <row r="22" spans="1:19" s="36" customFormat="1" ht="12.75">
      <c r="A22" s="211"/>
      <c r="B22" s="138"/>
      <c r="C22" s="139"/>
      <c r="D22" s="140"/>
      <c r="E22" s="140"/>
      <c r="F22" s="141"/>
      <c r="G22" s="188">
        <f>B22-C22</f>
        <v>0</v>
      </c>
      <c r="H22" s="138"/>
      <c r="I22" s="192">
        <f>IF(ISERROR(G22/H22),"",G22/H22)</f>
      </c>
      <c r="J22" s="157">
        <v>0</v>
      </c>
      <c r="K22" s="188">
        <f>IF(ISERROR(IF(J22="","",+I22-J22)),"",IF(J22="","",+I22-J22))</f>
      </c>
      <c r="L22" s="146"/>
      <c r="N22" s="458"/>
      <c r="O22" s="459"/>
      <c r="P22" s="459"/>
      <c r="Q22" s="459"/>
      <c r="R22" s="459"/>
      <c r="S22" s="460"/>
    </row>
    <row r="23" spans="1:19" s="36" customFormat="1" ht="12.75">
      <c r="A23" s="212"/>
      <c r="B23" s="149"/>
      <c r="C23" s="8">
        <v>0</v>
      </c>
      <c r="D23" s="150"/>
      <c r="E23" s="150"/>
      <c r="F23" s="9"/>
      <c r="G23" s="188">
        <f>B23-C23</f>
        <v>0</v>
      </c>
      <c r="H23" s="149"/>
      <c r="I23" s="193">
        <f>IF(ISERROR(G23/H23),"",G23/H23)</f>
      </c>
      <c r="J23" s="150"/>
      <c r="K23" s="188">
        <f>IF(ISERROR(IF(J23="","",+I23-J23)),"",IF(J23="","",+I23-J23))</f>
      </c>
      <c r="L23" s="158"/>
      <c r="N23" s="458"/>
      <c r="O23" s="459"/>
      <c r="P23" s="459"/>
      <c r="Q23" s="459"/>
      <c r="R23" s="459"/>
      <c r="S23" s="460"/>
    </row>
    <row r="24" spans="1:19" s="36" customFormat="1" ht="12.75">
      <c r="A24" s="213"/>
      <c r="B24" s="151"/>
      <c r="C24" s="152">
        <v>0</v>
      </c>
      <c r="D24" s="153"/>
      <c r="E24" s="153"/>
      <c r="F24" s="154"/>
      <c r="G24" s="188">
        <f>B24-C24</f>
        <v>0</v>
      </c>
      <c r="H24" s="149"/>
      <c r="I24" s="193">
        <f>IF(ISERROR(G24/H24),"",G24/H24)</f>
      </c>
      <c r="J24" s="157"/>
      <c r="K24" s="188">
        <f>IF(ISERROR(IF(J24="","",+I24-J24)),"",IF(J24="","",+I24-J24))</f>
      </c>
      <c r="L24" s="159"/>
      <c r="N24" s="458"/>
      <c r="O24" s="459"/>
      <c r="P24" s="459"/>
      <c r="Q24" s="459"/>
      <c r="R24" s="459"/>
      <c r="S24" s="460"/>
    </row>
    <row r="25" spans="1:19" s="36" customFormat="1" ht="12.75">
      <c r="A25" s="130" t="s">
        <v>50</v>
      </c>
      <c r="B25" s="131">
        <f>SUM(B26:B33)</f>
        <v>0</v>
      </c>
      <c r="C25" s="132">
        <f>SUM(C26:C33)</f>
        <v>0</v>
      </c>
      <c r="D25" s="133"/>
      <c r="E25" s="133"/>
      <c r="F25" s="134"/>
      <c r="G25" s="136">
        <f>SUM(G26:G33)</f>
        <v>0</v>
      </c>
      <c r="H25" s="131"/>
      <c r="I25" s="133">
        <f>SUM(I26:I33)</f>
        <v>0</v>
      </c>
      <c r="J25" s="133">
        <f>SUM(J26:J33)</f>
        <v>0</v>
      </c>
      <c r="K25" s="133">
        <f>SUM(K26:K33)</f>
        <v>0</v>
      </c>
      <c r="L25" s="135"/>
      <c r="N25" s="458"/>
      <c r="O25" s="459"/>
      <c r="P25" s="459"/>
      <c r="Q25" s="459"/>
      <c r="R25" s="459"/>
      <c r="S25" s="460"/>
    </row>
    <row r="26" spans="1:19" s="36" customFormat="1" ht="12.75">
      <c r="A26" s="211"/>
      <c r="B26" s="138"/>
      <c r="C26" s="139"/>
      <c r="D26" s="140"/>
      <c r="E26" s="140"/>
      <c r="F26" s="141"/>
      <c r="G26" s="188">
        <f aca="true" t="shared" si="0" ref="G26:G33">B26-C26</f>
        <v>0</v>
      </c>
      <c r="H26" s="239"/>
      <c r="I26" s="192">
        <f aca="true" t="shared" si="1" ref="I26:I36">IF(ISERROR(G26/H26),"",G26/H26)</f>
      </c>
      <c r="J26" s="157"/>
      <c r="K26" s="188">
        <f aca="true" t="shared" si="2" ref="K26:K36">IF(ISERROR(IF(J26="","",+I26-J26)),"",IF(J26="","",+I26-J26))</f>
      </c>
      <c r="L26" s="146"/>
      <c r="N26" s="458"/>
      <c r="O26" s="459"/>
      <c r="P26" s="459"/>
      <c r="Q26" s="459"/>
      <c r="R26" s="459"/>
      <c r="S26" s="460"/>
    </row>
    <row r="27" spans="1:19" s="36" customFormat="1" ht="12.75">
      <c r="A27" s="212"/>
      <c r="B27" s="149"/>
      <c r="C27" s="8"/>
      <c r="D27" s="150"/>
      <c r="E27" s="150"/>
      <c r="F27" s="9"/>
      <c r="G27" s="189">
        <f t="shared" si="0"/>
        <v>0</v>
      </c>
      <c r="H27" s="149"/>
      <c r="I27" s="193">
        <f t="shared" si="1"/>
      </c>
      <c r="J27" s="150"/>
      <c r="K27" s="188">
        <f t="shared" si="2"/>
      </c>
      <c r="L27" s="158"/>
      <c r="N27" s="458"/>
      <c r="O27" s="459"/>
      <c r="P27" s="459"/>
      <c r="Q27" s="459"/>
      <c r="R27" s="459"/>
      <c r="S27" s="460"/>
    </row>
    <row r="28" spans="1:19" s="36" customFormat="1" ht="12.75">
      <c r="A28" s="213"/>
      <c r="B28" s="151"/>
      <c r="C28" s="152"/>
      <c r="D28" s="153"/>
      <c r="E28" s="153"/>
      <c r="F28" s="154"/>
      <c r="G28" s="189">
        <f t="shared" si="0"/>
        <v>0</v>
      </c>
      <c r="H28" s="149"/>
      <c r="I28" s="193">
        <f t="shared" si="1"/>
      </c>
      <c r="J28" s="150"/>
      <c r="K28" s="188">
        <f t="shared" si="2"/>
      </c>
      <c r="L28" s="158"/>
      <c r="N28" s="458"/>
      <c r="O28" s="459"/>
      <c r="P28" s="459"/>
      <c r="Q28" s="459"/>
      <c r="R28" s="459"/>
      <c r="S28" s="460"/>
    </row>
    <row r="29" spans="1:19" s="36" customFormat="1" ht="12.75">
      <c r="A29" s="213"/>
      <c r="B29" s="151"/>
      <c r="C29" s="152"/>
      <c r="D29" s="153"/>
      <c r="E29" s="153"/>
      <c r="F29" s="154"/>
      <c r="G29" s="189">
        <f t="shared" si="0"/>
        <v>0</v>
      </c>
      <c r="H29" s="149"/>
      <c r="I29" s="193">
        <f t="shared" si="1"/>
      </c>
      <c r="J29" s="150"/>
      <c r="K29" s="188">
        <f t="shared" si="2"/>
      </c>
      <c r="L29" s="158"/>
      <c r="N29" s="458"/>
      <c r="O29" s="459"/>
      <c r="P29" s="459"/>
      <c r="Q29" s="459"/>
      <c r="R29" s="459"/>
      <c r="S29" s="460"/>
    </row>
    <row r="30" spans="1:19" s="36" customFormat="1" ht="12.75">
      <c r="A30" s="213"/>
      <c r="B30" s="151"/>
      <c r="C30" s="152"/>
      <c r="D30" s="153"/>
      <c r="E30" s="153"/>
      <c r="F30" s="154"/>
      <c r="G30" s="189">
        <f t="shared" si="0"/>
        <v>0</v>
      </c>
      <c r="H30" s="149"/>
      <c r="I30" s="193">
        <f t="shared" si="1"/>
      </c>
      <c r="J30" s="150"/>
      <c r="K30" s="188">
        <f t="shared" si="2"/>
      </c>
      <c r="L30" s="158"/>
      <c r="N30" s="458"/>
      <c r="O30" s="459"/>
      <c r="P30" s="459"/>
      <c r="Q30" s="459"/>
      <c r="R30" s="459"/>
      <c r="S30" s="460"/>
    </row>
    <row r="31" spans="1:19" s="36" customFormat="1" ht="12.75">
      <c r="A31" s="213"/>
      <c r="B31" s="151"/>
      <c r="C31" s="152"/>
      <c r="D31" s="153"/>
      <c r="E31" s="153"/>
      <c r="F31" s="154"/>
      <c r="G31" s="189">
        <f t="shared" si="0"/>
        <v>0</v>
      </c>
      <c r="H31" s="149"/>
      <c r="I31" s="193">
        <f t="shared" si="1"/>
      </c>
      <c r="J31" s="150"/>
      <c r="K31" s="188">
        <f t="shared" si="2"/>
      </c>
      <c r="L31" s="158"/>
      <c r="N31" s="458"/>
      <c r="O31" s="459"/>
      <c r="P31" s="459"/>
      <c r="Q31" s="459"/>
      <c r="R31" s="459"/>
      <c r="S31" s="460"/>
    </row>
    <row r="32" spans="1:19" s="36" customFormat="1" ht="12.75">
      <c r="A32" s="213"/>
      <c r="B32" s="151"/>
      <c r="C32" s="152"/>
      <c r="D32" s="153"/>
      <c r="E32" s="153"/>
      <c r="F32" s="154"/>
      <c r="G32" s="189">
        <f t="shared" si="0"/>
        <v>0</v>
      </c>
      <c r="H32" s="149"/>
      <c r="I32" s="193">
        <f t="shared" si="1"/>
      </c>
      <c r="J32" s="150"/>
      <c r="K32" s="188">
        <f t="shared" si="2"/>
      </c>
      <c r="L32" s="158"/>
      <c r="N32" s="458"/>
      <c r="O32" s="459"/>
      <c r="P32" s="459"/>
      <c r="Q32" s="459"/>
      <c r="R32" s="459"/>
      <c r="S32" s="460"/>
    </row>
    <row r="33" spans="1:19" s="36" customFormat="1" ht="12.75">
      <c r="A33" s="213"/>
      <c r="B33" s="151"/>
      <c r="C33" s="152">
        <v>0</v>
      </c>
      <c r="D33" s="153"/>
      <c r="E33" s="153"/>
      <c r="F33" s="154"/>
      <c r="G33" s="189">
        <f t="shared" si="0"/>
        <v>0</v>
      </c>
      <c r="H33" s="149"/>
      <c r="I33" s="193">
        <f t="shared" si="1"/>
      </c>
      <c r="J33" s="157"/>
      <c r="K33" s="188">
        <f t="shared" si="2"/>
      </c>
      <c r="L33" s="159"/>
      <c r="N33" s="458"/>
      <c r="O33" s="459"/>
      <c r="P33" s="459"/>
      <c r="Q33" s="459"/>
      <c r="R33" s="459"/>
      <c r="S33" s="460"/>
    </row>
    <row r="34" spans="1:19" s="36" customFormat="1" ht="12.75">
      <c r="A34" s="130" t="s">
        <v>110</v>
      </c>
      <c r="B34" s="131">
        <f>SUM(B35:B37)</f>
        <v>0</v>
      </c>
      <c r="C34" s="132">
        <f>SUM(C35:C37)</f>
        <v>0</v>
      </c>
      <c r="D34" s="133"/>
      <c r="E34" s="133"/>
      <c r="F34" s="134"/>
      <c r="G34" s="136">
        <f>SUM(G35:G37)</f>
        <v>0</v>
      </c>
      <c r="H34" s="453"/>
      <c r="I34" s="133">
        <f>IF(ISERROR(SUM(I35:I37)),"",SUM(I35:I37))</f>
        <v>0</v>
      </c>
      <c r="J34" s="133">
        <f>SUM(J35:J37)</f>
        <v>0</v>
      </c>
      <c r="K34" s="133">
        <f>SUM(K35:K37)</f>
        <v>0</v>
      </c>
      <c r="L34" s="135"/>
      <c r="N34" s="458"/>
      <c r="O34" s="459"/>
      <c r="P34" s="459"/>
      <c r="Q34" s="459"/>
      <c r="R34" s="459"/>
      <c r="S34" s="460"/>
    </row>
    <row r="35" spans="1:19" s="36" customFormat="1" ht="12.75">
      <c r="A35" s="213"/>
      <c r="B35" s="138"/>
      <c r="C35" s="139">
        <v>0</v>
      </c>
      <c r="D35" s="140"/>
      <c r="E35" s="140"/>
      <c r="F35" s="141"/>
      <c r="G35" s="188">
        <f>B35-C35</f>
        <v>0</v>
      </c>
      <c r="H35" s="138"/>
      <c r="I35" s="192">
        <f t="shared" si="1"/>
      </c>
      <c r="J35" s="157"/>
      <c r="K35" s="188">
        <f t="shared" si="2"/>
      </c>
      <c r="L35" s="146"/>
      <c r="N35" s="458"/>
      <c r="O35" s="459"/>
      <c r="P35" s="459"/>
      <c r="Q35" s="459"/>
      <c r="R35" s="459"/>
      <c r="S35" s="460"/>
    </row>
    <row r="36" spans="1:19" s="36" customFormat="1" ht="12.75">
      <c r="A36" s="213"/>
      <c r="B36" s="149"/>
      <c r="C36" s="8">
        <v>0</v>
      </c>
      <c r="D36" s="150"/>
      <c r="E36" s="150"/>
      <c r="F36" s="9"/>
      <c r="G36" s="189">
        <f>B36-C36</f>
        <v>0</v>
      </c>
      <c r="H36" s="149"/>
      <c r="I36" s="192">
        <f t="shared" si="1"/>
      </c>
      <c r="J36" s="150"/>
      <c r="K36" s="188">
        <f t="shared" si="2"/>
      </c>
      <c r="L36" s="158"/>
      <c r="N36" s="458"/>
      <c r="O36" s="459"/>
      <c r="P36" s="459"/>
      <c r="Q36" s="459"/>
      <c r="R36" s="459"/>
      <c r="S36" s="460"/>
    </row>
    <row r="37" spans="1:19" s="36" customFormat="1" ht="12.75">
      <c r="A37" s="454"/>
      <c r="B37" s="151">
        <v>0</v>
      </c>
      <c r="C37" s="152">
        <v>0</v>
      </c>
      <c r="D37" s="153"/>
      <c r="E37" s="153"/>
      <c r="F37" s="154"/>
      <c r="G37" s="189">
        <f>B37-C37</f>
        <v>0</v>
      </c>
      <c r="H37" s="149"/>
      <c r="I37" s="193">
        <f>IF(ISERROR(G37/H37),"",G37/H37)</f>
      </c>
      <c r="J37" s="157"/>
      <c r="K37" s="188">
        <f>IF(ISERROR(IF(J37="","",+I37-J37)),"",IF(J37="","",+I37-J37))</f>
      </c>
      <c r="L37" s="159"/>
      <c r="N37" s="458"/>
      <c r="O37" s="459"/>
      <c r="P37" s="459"/>
      <c r="Q37" s="459"/>
      <c r="R37" s="459"/>
      <c r="S37" s="460"/>
    </row>
    <row r="38" spans="1:19" s="36" customFormat="1" ht="12.75">
      <c r="A38" s="130" t="s">
        <v>111</v>
      </c>
      <c r="B38" s="131">
        <f>SUM(B39:B40)</f>
        <v>0</v>
      </c>
      <c r="C38" s="132">
        <f>SUM(C39:C40)</f>
        <v>0</v>
      </c>
      <c r="D38" s="133"/>
      <c r="E38" s="133"/>
      <c r="F38" s="134"/>
      <c r="G38" s="136">
        <f>SUM(G39:G40)</f>
        <v>0</v>
      </c>
      <c r="H38" s="131"/>
      <c r="I38" s="133">
        <f>IF(ISERROR(SUM(I39:I40)),"",SUM(I39:I40))</f>
        <v>0</v>
      </c>
      <c r="J38" s="133">
        <f>SUM(J39:J40)</f>
        <v>0</v>
      </c>
      <c r="K38" s="133">
        <f>SUM(K39:K40)</f>
        <v>0</v>
      </c>
      <c r="L38" s="135"/>
      <c r="N38" s="458"/>
      <c r="O38" s="459"/>
      <c r="P38" s="459"/>
      <c r="Q38" s="459"/>
      <c r="R38" s="459"/>
      <c r="S38" s="460"/>
    </row>
    <row r="39" spans="1:19" s="36" customFormat="1" ht="12.75">
      <c r="A39" s="214"/>
      <c r="B39" s="149"/>
      <c r="C39" s="8">
        <v>0</v>
      </c>
      <c r="D39" s="150"/>
      <c r="E39" s="150"/>
      <c r="F39" s="9"/>
      <c r="G39" s="189">
        <f>+B39-C39</f>
        <v>0</v>
      </c>
      <c r="H39" s="195">
        <v>1</v>
      </c>
      <c r="I39" s="196">
        <f>IF(ISERROR(G39/H39),"",G39/H39)</f>
        <v>0</v>
      </c>
      <c r="J39" s="197"/>
      <c r="K39" s="198">
        <f>IF(ISERROR(IF(J39="","",+I39-J39)),"",IF(J39="","",+I39-J39))</f>
      </c>
      <c r="L39" s="158"/>
      <c r="N39" s="458"/>
      <c r="O39" s="459"/>
      <c r="P39" s="459"/>
      <c r="Q39" s="459"/>
      <c r="R39" s="459"/>
      <c r="S39" s="460"/>
    </row>
    <row r="40" spans="1:19" ht="12.75" customHeight="1">
      <c r="A40" s="215"/>
      <c r="B40" s="142"/>
      <c r="C40" s="143">
        <v>0</v>
      </c>
      <c r="D40" s="144"/>
      <c r="E40" s="144"/>
      <c r="F40" s="145"/>
      <c r="G40" s="190">
        <f>+B40-C40</f>
        <v>0</v>
      </c>
      <c r="H40" s="191">
        <v>1</v>
      </c>
      <c r="I40" s="194">
        <f>IF(ISERROR(G40/H40),"",G40/H40)</f>
        <v>0</v>
      </c>
      <c r="J40" s="147"/>
      <c r="K40" s="190">
        <f>IF(ISERROR(IF(J40="","",+I40-J40)),"",IF(J40="","",+I40-J40))</f>
      </c>
      <c r="L40" s="148"/>
      <c r="N40" s="461"/>
      <c r="O40" s="462"/>
      <c r="P40" s="462"/>
      <c r="Q40" s="462"/>
      <c r="R40" s="462"/>
      <c r="S40" s="463"/>
    </row>
    <row r="41" spans="1:19" s="137" customFormat="1" ht="12.75" customHeight="1">
      <c r="A41" s="488"/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N41" s="464"/>
      <c r="O41" s="465"/>
      <c r="P41" s="465"/>
      <c r="Q41" s="465"/>
      <c r="R41" s="465"/>
      <c r="S41" s="466"/>
    </row>
    <row r="42" s="137" customFormat="1" ht="12.75"/>
    <row r="43" s="137" customFormat="1" ht="12.75" customHeight="1"/>
    <row r="44" s="137" customFormat="1" ht="12.75" customHeight="1"/>
    <row r="45" s="137" customFormat="1" ht="12.75" customHeight="1"/>
    <row r="46" s="137" customFormat="1" ht="12.75"/>
    <row r="47" s="137" customFormat="1" ht="12.75"/>
    <row r="48" s="137" customFormat="1" ht="12.75"/>
    <row r="49" s="137" customFormat="1" ht="12.75"/>
    <row r="50" s="137" customFormat="1" ht="12.75"/>
    <row r="51" s="137" customFormat="1" ht="12.75"/>
    <row r="52" s="137" customFormat="1" ht="12.75"/>
    <row r="53" s="137" customFormat="1" ht="12.75"/>
    <row r="54" s="137" customFormat="1" ht="12.75"/>
    <row r="55" s="137" customFormat="1" ht="12.75"/>
    <row r="56" s="137" customFormat="1" ht="12.75"/>
    <row r="57" s="137" customFormat="1" ht="12.75"/>
    <row r="58" s="137" customFormat="1" ht="12.75"/>
    <row r="59" s="137" customFormat="1" ht="12.75"/>
    <row r="60" s="137" customFormat="1" ht="12.75"/>
    <row r="61" s="137" customFormat="1" ht="12.75"/>
    <row r="62" s="137" customFormat="1" ht="12.75"/>
    <row r="63" s="137" customFormat="1" ht="12.75"/>
    <row r="64" s="137" customFormat="1" ht="12.75"/>
    <row r="65" s="137" customFormat="1" ht="12.75"/>
    <row r="66" s="137" customFormat="1" ht="12.75"/>
    <row r="67" s="137" customFormat="1" ht="12.75"/>
    <row r="68" s="137" customFormat="1" ht="12.75"/>
    <row r="69" s="137" customFormat="1" ht="12.75"/>
    <row r="70" s="137" customFormat="1" ht="12.75"/>
    <row r="71" s="137" customFormat="1" ht="12.75"/>
    <row r="72" s="137" customFormat="1" ht="12.75"/>
    <row r="73" s="137" customFormat="1" ht="12.75"/>
    <row r="74" s="137" customFormat="1" ht="12.75"/>
    <row r="75" s="137" customFormat="1" ht="12.75"/>
    <row r="76" s="137" customFormat="1" ht="12.75"/>
    <row r="77" s="137" customFormat="1" ht="12.75"/>
    <row r="78" s="137" customFormat="1" ht="12.75"/>
    <row r="79" s="137" customFormat="1" ht="12.75"/>
    <row r="80" s="137" customFormat="1" ht="12.75"/>
    <row r="81" s="137" customFormat="1" ht="12.75"/>
    <row r="82" s="137" customFormat="1" ht="12.75"/>
    <row r="83" s="137" customFormat="1" ht="12.75"/>
    <row r="84" s="137" customFormat="1" ht="12.75"/>
    <row r="85" s="137" customFormat="1" ht="12.75"/>
    <row r="86" s="137" customFormat="1" ht="12.75"/>
    <row r="87" s="137" customFormat="1" ht="12.75"/>
    <row r="88" s="137" customFormat="1" ht="12.75"/>
    <row r="89" s="137" customFormat="1" ht="12.75"/>
    <row r="90" s="137" customFormat="1" ht="12.75"/>
    <row r="91" s="137" customFormat="1" ht="12.75"/>
    <row r="92" s="137" customFormat="1" ht="12.75"/>
    <row r="93" s="137" customFormat="1" ht="12.75"/>
    <row r="94" s="137" customFormat="1" ht="12.75"/>
    <row r="95" s="137" customFormat="1" ht="12.75"/>
    <row r="96" s="137" customFormat="1" ht="12.75"/>
    <row r="97" s="137" customFormat="1" ht="12.75"/>
    <row r="98" s="137" customFormat="1" ht="12.75"/>
    <row r="99" s="137" customFormat="1" ht="12.75"/>
    <row r="100" s="137" customFormat="1" ht="12.75"/>
    <row r="101" s="137" customFormat="1" ht="12.75"/>
    <row r="102" s="137" customFormat="1" ht="12.75"/>
    <row r="103" s="137" customFormat="1" ht="12.75"/>
    <row r="104" s="137" customFormat="1" ht="12.75"/>
    <row r="105" s="137" customFormat="1" ht="12.75"/>
    <row r="106" s="137" customFormat="1" ht="12.75"/>
    <row r="107" s="137" customFormat="1" ht="12.75"/>
    <row r="108" s="137" customFormat="1" ht="12.75"/>
    <row r="109" s="137" customFormat="1" ht="12.75"/>
    <row r="110" s="137" customFormat="1" ht="12.75"/>
    <row r="111" s="137" customFormat="1" ht="12.75"/>
    <row r="112" s="137" customFormat="1" ht="12.75"/>
    <row r="113" s="137" customFormat="1" ht="12.75"/>
    <row r="114" s="137" customFormat="1" ht="12.75"/>
    <row r="115" s="137" customFormat="1" ht="12.75"/>
    <row r="116" s="137" customFormat="1" ht="12.75"/>
    <row r="117" s="137" customFormat="1" ht="12.75"/>
    <row r="118" s="137" customFormat="1" ht="12.75"/>
    <row r="119" s="137" customFormat="1" ht="12.75"/>
    <row r="120" s="137" customFormat="1" ht="12.75"/>
    <row r="121" s="137" customFormat="1" ht="12.75"/>
    <row r="122" s="137" customFormat="1" ht="12.75"/>
    <row r="123" s="137" customFormat="1" ht="12.75"/>
    <row r="124" s="137" customFormat="1" ht="12.75"/>
    <row r="125" s="137" customFormat="1" ht="12.75"/>
    <row r="126" s="137" customFormat="1" ht="12.75"/>
    <row r="127" s="137" customFormat="1" ht="12.75"/>
    <row r="128" s="137" customFormat="1" ht="12.75"/>
    <row r="129" s="137" customFormat="1" ht="12.75"/>
    <row r="130" s="137" customFormat="1" ht="12.75"/>
    <row r="131" s="137" customFormat="1" ht="12.75"/>
    <row r="132" s="137" customFormat="1" ht="12.75"/>
    <row r="133" s="137" customFormat="1" ht="12.75"/>
    <row r="134" s="137" customFormat="1" ht="12.75"/>
    <row r="135" s="137" customFormat="1" ht="12.75"/>
    <row r="136" s="137" customFormat="1" ht="12.75"/>
    <row r="137" s="137" customFormat="1" ht="12.75"/>
    <row r="138" s="137" customFormat="1" ht="12.75"/>
    <row r="139" s="137" customFormat="1" ht="12.75"/>
    <row r="140" s="137" customFormat="1" ht="12.75"/>
    <row r="141" s="137" customFormat="1" ht="12.75"/>
    <row r="142" s="137" customFormat="1" ht="12.75"/>
    <row r="143" s="137" customFormat="1" ht="12.75"/>
    <row r="144" s="137" customFormat="1" ht="12.75"/>
    <row r="145" s="137" customFormat="1" ht="12.75"/>
    <row r="146" s="137" customFormat="1" ht="12.75"/>
    <row r="147" s="137" customFormat="1" ht="12.75"/>
    <row r="148" s="137" customFormat="1" ht="12.75"/>
    <row r="149" s="137" customFormat="1" ht="12.75"/>
    <row r="150" s="137" customFormat="1" ht="12.75"/>
    <row r="151" s="137" customFormat="1" ht="12.75"/>
    <row r="152" s="137" customFormat="1" ht="12.75"/>
    <row r="153" s="137" customFormat="1" ht="12.75"/>
    <row r="154" s="137" customFormat="1" ht="12.75"/>
    <row r="155" s="137" customFormat="1" ht="12.75"/>
    <row r="156" s="137" customFormat="1" ht="12.75"/>
    <row r="157" s="137" customFormat="1" ht="12.75"/>
    <row r="158" s="137" customFormat="1" ht="12.75"/>
    <row r="159" s="137" customFormat="1" ht="12.75"/>
    <row r="160" s="137" customFormat="1" ht="12.75"/>
    <row r="161" s="137" customFormat="1" ht="12.75"/>
    <row r="162" s="137" customFormat="1" ht="12.75"/>
    <row r="163" s="137" customFormat="1" ht="12.75"/>
    <row r="164" s="137" customFormat="1" ht="12.75"/>
    <row r="165" s="137" customFormat="1" ht="12.75"/>
    <row r="166" s="137" customFormat="1" ht="12.75"/>
    <row r="167" s="137" customFormat="1" ht="12.75"/>
    <row r="168" s="137" customFormat="1" ht="12.75"/>
    <row r="169" s="137" customFormat="1" ht="12.75"/>
    <row r="170" s="137" customFormat="1" ht="12.75"/>
    <row r="171" s="137" customFormat="1" ht="12.75"/>
    <row r="172" s="137" customFormat="1" ht="12.75"/>
    <row r="173" s="137" customFormat="1" ht="12.75"/>
    <row r="174" s="137" customFormat="1" ht="12.75"/>
    <row r="175" s="137" customFormat="1" ht="12.75"/>
    <row r="176" s="137" customFormat="1" ht="12.75"/>
    <row r="177" s="137" customFormat="1" ht="12.75"/>
    <row r="178" s="137" customFormat="1" ht="12.75"/>
    <row r="179" s="137" customFormat="1" ht="12.75"/>
    <row r="180" s="137" customFormat="1" ht="12.75"/>
    <row r="181" s="137" customFormat="1" ht="12.75"/>
    <row r="182" s="137" customFormat="1" ht="12.75"/>
    <row r="183" s="137" customFormat="1" ht="12.75"/>
    <row r="184" s="137" customFormat="1" ht="12.75"/>
    <row r="185" s="137" customFormat="1" ht="12.75"/>
    <row r="186" s="137" customFormat="1" ht="12.75"/>
    <row r="187" s="137" customFormat="1" ht="12.75"/>
    <row r="188" s="137" customFormat="1" ht="12.75"/>
    <row r="189" s="137" customFormat="1" ht="12.75"/>
    <row r="190" s="137" customFormat="1" ht="12.75"/>
    <row r="191" s="137" customFormat="1" ht="12.75"/>
    <row r="192" s="137" customFormat="1" ht="12.75"/>
    <row r="193" s="137" customFormat="1" ht="12.75"/>
    <row r="194" s="137" customFormat="1" ht="12.75"/>
    <row r="195" s="137" customFormat="1" ht="12.75"/>
    <row r="196" s="137" customFormat="1" ht="12.75"/>
    <row r="197" s="137" customFormat="1" ht="12.75"/>
    <row r="198" s="137" customFormat="1" ht="12.75"/>
    <row r="199" s="137" customFormat="1" ht="12.75"/>
    <row r="200" s="137" customFormat="1" ht="12.75"/>
    <row r="201" s="137" customFormat="1" ht="12.75"/>
    <row r="202" s="137" customFormat="1" ht="12.75"/>
    <row r="203" s="137" customFormat="1" ht="12.75"/>
    <row r="204" s="137" customFormat="1" ht="12.75"/>
    <row r="205" s="137" customFormat="1" ht="12.75"/>
    <row r="206" s="137" customFormat="1" ht="12.75"/>
    <row r="207" s="137" customFormat="1" ht="12.75"/>
    <row r="208" s="137" customFormat="1" ht="12.75"/>
    <row r="209" s="137" customFormat="1" ht="12.75"/>
    <row r="210" s="137" customFormat="1" ht="12.75"/>
    <row r="211" s="137" customFormat="1" ht="12.75"/>
    <row r="212" s="137" customFormat="1" ht="12.75"/>
    <row r="213" s="137" customFormat="1" ht="12.75"/>
    <row r="214" s="137" customFormat="1" ht="12.75"/>
    <row r="215" s="137" customFormat="1" ht="12.75"/>
    <row r="216" s="137" customFormat="1" ht="12.75"/>
    <row r="217" s="137" customFormat="1" ht="12.75"/>
    <row r="218" s="137" customFormat="1" ht="12.75"/>
    <row r="219" s="137" customFormat="1" ht="12.75"/>
    <row r="220" s="137" customFormat="1" ht="12.75"/>
    <row r="221" s="137" customFormat="1" ht="12.75"/>
    <row r="222" s="137" customFormat="1" ht="12.75"/>
    <row r="223" s="137" customFormat="1" ht="12.75"/>
    <row r="224" s="137" customFormat="1" ht="12.75"/>
    <row r="225" s="137" customFormat="1" ht="12.75"/>
    <row r="226" s="137" customFormat="1" ht="12.75"/>
    <row r="227" s="137" customFormat="1" ht="12.75"/>
    <row r="228" s="137" customFormat="1" ht="12.75"/>
    <row r="229" s="137" customFormat="1" ht="12.75"/>
    <row r="230" s="137" customFormat="1" ht="12.75"/>
    <row r="231" s="137" customFormat="1" ht="12.75"/>
    <row r="232" s="137" customFormat="1" ht="12.75"/>
    <row r="233" s="137" customFormat="1" ht="12.75"/>
    <row r="234" s="137" customFormat="1" ht="12.75"/>
    <row r="235" s="137" customFormat="1" ht="12.75"/>
    <row r="236" s="137" customFormat="1" ht="12.75"/>
    <row r="237" s="137" customFormat="1" ht="12.75"/>
    <row r="238" s="137" customFormat="1" ht="12.75"/>
    <row r="239" s="137" customFormat="1" ht="12.75"/>
    <row r="240" s="137" customFormat="1" ht="12.75"/>
    <row r="241" s="137" customFormat="1" ht="12.75"/>
    <row r="242" s="137" customFormat="1" ht="12.75"/>
    <row r="243" s="137" customFormat="1" ht="12.75"/>
    <row r="244" s="137" customFormat="1" ht="12.75"/>
    <row r="245" s="137" customFormat="1" ht="12.75"/>
    <row r="246" s="137" customFormat="1" ht="12.75"/>
    <row r="247" s="137" customFormat="1" ht="12.75"/>
    <row r="248" s="137" customFormat="1" ht="12.75"/>
    <row r="249" s="137" customFormat="1" ht="12.75"/>
    <row r="250" s="137" customFormat="1" ht="12.75"/>
    <row r="251" s="137" customFormat="1" ht="12.75"/>
    <row r="252" s="137" customFormat="1" ht="12.75"/>
    <row r="253" s="137" customFormat="1" ht="12.75"/>
    <row r="254" s="137" customFormat="1" ht="12.75"/>
    <row r="255" s="137" customFormat="1" ht="12.75"/>
    <row r="256" s="137" customFormat="1" ht="12.75"/>
    <row r="257" s="137" customFormat="1" ht="12.75"/>
    <row r="258" s="137" customFormat="1" ht="12.75"/>
    <row r="259" s="137" customFormat="1" ht="12.75"/>
    <row r="260" s="137" customFormat="1" ht="12.75"/>
    <row r="261" s="137" customFormat="1" ht="12.75"/>
    <row r="262" s="137" customFormat="1" ht="12.75"/>
    <row r="263" s="137" customFormat="1" ht="12.75"/>
    <row r="264" s="137" customFormat="1" ht="12.75"/>
    <row r="265" s="137" customFormat="1" ht="12.75"/>
    <row r="266" s="137" customFormat="1" ht="12.75"/>
    <row r="267" s="137" customFormat="1" ht="12.75"/>
    <row r="268" s="137" customFormat="1" ht="12.75"/>
    <row r="269" s="137" customFormat="1" ht="12.75"/>
    <row r="270" s="137" customFormat="1" ht="12.75"/>
    <row r="271" s="137" customFormat="1" ht="12.75"/>
    <row r="272" s="137" customFormat="1" ht="12.75"/>
    <row r="273" s="137" customFormat="1" ht="12.75"/>
    <row r="274" s="137" customFormat="1" ht="12.75"/>
    <row r="275" s="137" customFormat="1" ht="12.75"/>
    <row r="276" s="137" customFormat="1" ht="12.75"/>
    <row r="277" s="137" customFormat="1" ht="12.75"/>
    <row r="278" s="137" customFormat="1" ht="12.75"/>
    <row r="279" s="137" customFormat="1" ht="12.75"/>
    <row r="280" s="137" customFormat="1" ht="12.75"/>
    <row r="281" s="137" customFormat="1" ht="12.75"/>
    <row r="282" s="137" customFormat="1" ht="12.75"/>
    <row r="283" s="137" customFormat="1" ht="12.75"/>
    <row r="284" s="137" customFormat="1" ht="12.75"/>
    <row r="285" s="137" customFormat="1" ht="12.75"/>
    <row r="286" s="137" customFormat="1" ht="12.75"/>
    <row r="287" s="137" customFormat="1" ht="12.75"/>
    <row r="288" s="137" customFormat="1" ht="12.75"/>
    <row r="289" s="137" customFormat="1" ht="12.75"/>
    <row r="290" s="137" customFormat="1" ht="12.75"/>
    <row r="291" s="137" customFormat="1" ht="12.75"/>
    <row r="292" s="137" customFormat="1" ht="12.75"/>
    <row r="293" s="137" customFormat="1" ht="12.75"/>
    <row r="294" s="137" customFormat="1" ht="12.75"/>
    <row r="295" s="137" customFormat="1" ht="12.75"/>
    <row r="296" s="137" customFormat="1" ht="12.75"/>
    <row r="297" s="137" customFormat="1" ht="12.75"/>
    <row r="298" s="137" customFormat="1" ht="12.75"/>
    <row r="299" s="137" customFormat="1" ht="12.75"/>
    <row r="300" s="137" customFormat="1" ht="12.75"/>
    <row r="301" s="137" customFormat="1" ht="12.75"/>
    <row r="302" s="137" customFormat="1" ht="12.75"/>
    <row r="303" s="137" customFormat="1" ht="12.75"/>
    <row r="304" s="137" customFormat="1" ht="12.75"/>
    <row r="305" s="137" customFormat="1" ht="12.75"/>
    <row r="306" s="137" customFormat="1" ht="12.75"/>
    <row r="307" s="137" customFormat="1" ht="12.75"/>
    <row r="308" s="137" customFormat="1" ht="12.75"/>
    <row r="309" s="137" customFormat="1" ht="12.75"/>
    <row r="310" s="137" customFormat="1" ht="12.75"/>
    <row r="311" s="137" customFormat="1" ht="12.75"/>
    <row r="312" s="137" customFormat="1" ht="12.75"/>
    <row r="313" s="137" customFormat="1" ht="12.75"/>
    <row r="314" s="137" customFormat="1" ht="12.75"/>
    <row r="315" s="137" customFormat="1" ht="12.75"/>
    <row r="316" s="137" customFormat="1" ht="12.75"/>
    <row r="317" s="137" customFormat="1" ht="12.75"/>
    <row r="318" s="137" customFormat="1" ht="12.75"/>
    <row r="319" s="137" customFormat="1" ht="12.75"/>
    <row r="320" s="137" customFormat="1" ht="12.75"/>
    <row r="321" s="137" customFormat="1" ht="12.75"/>
    <row r="322" s="137" customFormat="1" ht="12.75"/>
    <row r="323" s="137" customFormat="1" ht="12.75"/>
    <row r="324" s="137" customFormat="1" ht="12.75"/>
    <row r="325" s="137" customFormat="1" ht="12.75"/>
    <row r="326" s="137" customFormat="1" ht="12.75"/>
    <row r="327" s="137" customFormat="1" ht="12.75"/>
    <row r="328" s="137" customFormat="1" ht="12.75"/>
    <row r="329" s="137" customFormat="1" ht="12.75"/>
    <row r="330" s="137" customFormat="1" ht="12.75"/>
    <row r="331" s="137" customFormat="1" ht="12.75"/>
    <row r="332" s="137" customFormat="1" ht="12.75"/>
    <row r="333" s="137" customFormat="1" ht="12.75"/>
    <row r="334" s="137" customFormat="1" ht="12.75"/>
    <row r="335" s="137" customFormat="1" ht="12.75"/>
    <row r="336" s="137" customFormat="1" ht="12.75"/>
    <row r="337" s="137" customFormat="1" ht="12.75"/>
    <row r="338" s="137" customFormat="1" ht="12.75"/>
    <row r="339" s="137" customFormat="1" ht="12.75"/>
    <row r="340" s="137" customFormat="1" ht="12.75"/>
    <row r="341" s="137" customFormat="1" ht="12.75"/>
    <row r="342" s="137" customFormat="1" ht="12.75"/>
    <row r="343" s="137" customFormat="1" ht="12.75"/>
    <row r="344" s="137" customFormat="1" ht="12.75"/>
    <row r="345" s="137" customFormat="1" ht="12.75"/>
    <row r="346" s="137" customFormat="1" ht="12.75"/>
    <row r="347" s="137" customFormat="1" ht="12.75"/>
    <row r="348" s="137" customFormat="1" ht="12.75"/>
    <row r="349" s="137" customFormat="1" ht="12.75"/>
    <row r="350" s="137" customFormat="1" ht="12.75"/>
    <row r="351" s="137" customFormat="1" ht="12.75"/>
    <row r="352" s="137" customFormat="1" ht="12.75"/>
    <row r="353" s="137" customFormat="1" ht="12.75"/>
    <row r="354" s="137" customFormat="1" ht="12.75"/>
    <row r="355" s="137" customFormat="1" ht="12.75"/>
    <row r="356" s="137" customFormat="1" ht="12.75"/>
    <row r="357" s="137" customFormat="1" ht="12.75"/>
    <row r="358" s="137" customFormat="1" ht="12.75"/>
    <row r="359" s="137" customFormat="1" ht="12.75"/>
    <row r="360" s="137" customFormat="1" ht="12.75"/>
    <row r="361" s="137" customFormat="1" ht="12.75"/>
    <row r="362" s="137" customFormat="1" ht="12.75"/>
    <row r="363" s="137" customFormat="1" ht="12.75"/>
    <row r="364" s="137" customFormat="1" ht="12.75"/>
    <row r="365" s="137" customFormat="1" ht="12.75"/>
    <row r="366" s="137" customFormat="1" ht="12.75"/>
    <row r="367" s="137" customFormat="1" ht="12.75"/>
    <row r="368" s="137" customFormat="1" ht="12.75"/>
    <row r="369" s="137" customFormat="1" ht="12.75"/>
    <row r="370" s="137" customFormat="1" ht="12.75"/>
    <row r="371" s="137" customFormat="1" ht="12.75"/>
    <row r="372" s="137" customFormat="1" ht="12.75"/>
    <row r="373" s="137" customFormat="1" ht="12.75"/>
    <row r="374" s="137" customFormat="1" ht="12.75"/>
    <row r="375" s="137" customFormat="1" ht="12.75"/>
    <row r="376" s="137" customFormat="1" ht="12.75"/>
    <row r="377" s="137" customFormat="1" ht="12.75"/>
    <row r="378" s="137" customFormat="1" ht="12.75"/>
    <row r="379" s="137" customFormat="1" ht="12.75"/>
    <row r="380" s="137" customFormat="1" ht="12.75"/>
    <row r="381" s="137" customFormat="1" ht="12.75"/>
    <row r="382" s="137" customFormat="1" ht="12.75"/>
    <row r="383" s="137" customFormat="1" ht="12.75"/>
    <row r="384" s="137" customFormat="1" ht="12.75"/>
    <row r="385" s="137" customFormat="1" ht="12.75"/>
    <row r="386" s="137" customFormat="1" ht="12.75"/>
    <row r="387" s="137" customFormat="1" ht="12.75"/>
    <row r="388" s="137" customFormat="1" ht="12.75"/>
    <row r="389" s="137" customFormat="1" ht="12.75"/>
    <row r="390" s="137" customFormat="1" ht="12.75"/>
    <row r="391" s="137" customFormat="1" ht="12.75"/>
    <row r="392" s="137" customFormat="1" ht="12.75"/>
    <row r="393" s="137" customFormat="1" ht="12.75"/>
    <row r="394" s="137" customFormat="1" ht="12.75"/>
    <row r="395" spans="1:12" s="137" customFormat="1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</row>
    <row r="396" spans="1:12" s="137" customFormat="1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</row>
    <row r="397" spans="1:12" s="137" customFormat="1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</row>
    <row r="398" spans="1:12" s="137" customFormat="1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</row>
    <row r="399" spans="1:12" s="137" customFormat="1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</row>
    <row r="400" spans="1:12" s="137" customFormat="1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</row>
    <row r="401" spans="1:12" s="137" customFormat="1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</row>
    <row r="402" spans="1:12" s="137" customFormat="1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</row>
  </sheetData>
  <sheetProtection password="CD8B" sheet="1"/>
  <mergeCells count="4">
    <mergeCell ref="C8:F8"/>
    <mergeCell ref="C3:E3"/>
    <mergeCell ref="C5:E5"/>
    <mergeCell ref="C4:F4"/>
  </mergeCells>
  <conditionalFormatting sqref="C4 E4">
    <cfRule type="cellIs" priority="1" dxfId="0" operator="equal" stopIfTrue="1">
      <formula>0</formula>
    </cfRule>
  </conditionalFormatting>
  <dataValidations count="2">
    <dataValidation type="decimal" operator="lessThanOrEqual" allowBlank="1" showInputMessage="1" showErrorMessage="1" errorTitle="Logischer Fehler" error="Gemeinkosten dürfen nicht negativ sein!" sqref="J22:J24 J35:J37 J39:J40 J16:J18 J26:J33">
      <formula1>I22</formula1>
    </dataValidation>
    <dataValidation type="decimal" operator="greaterThan" allowBlank="1" showInputMessage="1" showErrorMessage="1" errorTitle="Nutzungdauer" error="Mindestens 1 Jahr!" sqref="H16:H18 H39:H40 H35:H37 H26:H33 H22:H24">
      <formula1>0</formula1>
    </dataValidation>
  </dataValidations>
  <printOptions/>
  <pageMargins left="0.7874015748031497" right="0.4330708661417323" top="0.7874015748031497" bottom="0.7874015748031497" header="0.5118110236220472" footer="0.11811023622047245"/>
  <pageSetup fitToHeight="1" fitToWidth="1" horizontalDpi="300" verticalDpi="300" orientation="landscape" paperSize="9" scale="68" r:id="rId3"/>
  <headerFooter alignWithMargins="0">
    <oddFooter>&amp;L&amp;F // &amp;A&amp;C&amp;P von &amp;N&amp;R&amp;D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Zero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57421875" style="40" customWidth="1"/>
    <col min="2" max="2" width="3.421875" style="32" customWidth="1"/>
    <col min="3" max="3" width="49.8515625" style="32" customWidth="1"/>
    <col min="4" max="4" width="3.57421875" style="33" customWidth="1"/>
    <col min="5" max="6" width="20.7109375" style="34" customWidth="1"/>
    <col min="7" max="7" width="20.7109375" style="35" customWidth="1"/>
    <col min="8" max="8" width="15.8515625" style="33" customWidth="1"/>
    <col min="9" max="9" width="2.8515625" style="33" customWidth="1"/>
    <col min="10" max="10" width="3.00390625" style="36" customWidth="1"/>
    <col min="11" max="16384" width="11.421875" style="32" customWidth="1"/>
  </cols>
  <sheetData>
    <row r="1" ht="18.75" customHeight="1">
      <c r="A1" s="31" t="s">
        <v>190</v>
      </c>
    </row>
    <row r="2" ht="12.75">
      <c r="F2" s="104"/>
    </row>
    <row r="3" spans="1:10" ht="15" customHeight="1">
      <c r="A3" s="32"/>
      <c r="B3" s="514" t="s">
        <v>139</v>
      </c>
      <c r="C3" s="514"/>
      <c r="D3" s="32"/>
      <c r="E3" s="490">
        <f>Tarifkalkulation!E3</f>
        <v>0</v>
      </c>
      <c r="F3" s="490"/>
      <c r="G3" s="38"/>
      <c r="H3" s="32"/>
      <c r="I3" s="32"/>
      <c r="J3" s="32"/>
    </row>
    <row r="4" spans="1:10" ht="15" customHeight="1">
      <c r="A4" s="32"/>
      <c r="B4" s="37" t="s">
        <v>62</v>
      </c>
      <c r="C4" s="37"/>
      <c r="D4" s="32"/>
      <c r="E4" s="489" t="s">
        <v>176</v>
      </c>
      <c r="F4" s="489"/>
      <c r="G4" s="38"/>
      <c r="H4" s="32"/>
      <c r="I4" s="32"/>
      <c r="J4" s="32"/>
    </row>
    <row r="5" spans="1:10" ht="15.75" customHeight="1">
      <c r="A5" s="32"/>
      <c r="B5" s="37" t="s">
        <v>27</v>
      </c>
      <c r="C5" s="37"/>
      <c r="D5" s="32"/>
      <c r="E5" s="491">
        <f>Deckblatt!B1</f>
        <v>0</v>
      </c>
      <c r="F5" s="491"/>
      <c r="G5" s="39"/>
      <c r="H5" s="32"/>
      <c r="I5" s="32"/>
      <c r="J5" s="32"/>
    </row>
    <row r="6" spans="2:7" ht="12.75">
      <c r="B6" s="40"/>
      <c r="C6" s="40"/>
      <c r="E6" s="41"/>
      <c r="F6" s="33"/>
      <c r="G6" s="42"/>
    </row>
    <row r="7" spans="1:10" ht="15" customHeight="1">
      <c r="A7" s="43" t="s">
        <v>97</v>
      </c>
      <c r="B7" s="44"/>
      <c r="C7" s="45"/>
      <c r="D7" s="46"/>
      <c r="E7" s="47">
        <f>E8+E14</f>
        <v>0</v>
      </c>
      <c r="F7" s="105"/>
      <c r="G7" s="32"/>
      <c r="H7" s="48"/>
      <c r="I7" s="46"/>
      <c r="J7" s="33"/>
    </row>
    <row r="8" spans="1:10" s="54" customFormat="1" ht="18" customHeight="1">
      <c r="A8" s="49"/>
      <c r="B8" s="515" t="s">
        <v>131</v>
      </c>
      <c r="C8" s="516"/>
      <c r="D8" s="46"/>
      <c r="E8" s="50">
        <f>SUM(E9:E13)</f>
        <v>0</v>
      </c>
      <c r="F8" s="106"/>
      <c r="G8" s="51"/>
      <c r="H8" s="52"/>
      <c r="I8" s="46"/>
      <c r="J8" s="46"/>
    </row>
    <row r="9" spans="1:10" s="54" customFormat="1" ht="12.75">
      <c r="A9" s="49"/>
      <c r="B9" s="202"/>
      <c r="C9" s="217" t="s">
        <v>149</v>
      </c>
      <c r="D9" s="55"/>
      <c r="E9" s="85"/>
      <c r="F9" s="46"/>
      <c r="G9" s="51"/>
      <c r="H9" s="56"/>
      <c r="I9" s="46"/>
      <c r="J9" s="46"/>
    </row>
    <row r="10" spans="1:10" s="54" customFormat="1" ht="12.75">
      <c r="A10" s="49"/>
      <c r="B10" s="202"/>
      <c r="C10" s="217" t="s">
        <v>140</v>
      </c>
      <c r="D10" s="55"/>
      <c r="E10" s="85"/>
      <c r="F10" s="46"/>
      <c r="G10" s="51"/>
      <c r="H10" s="48"/>
      <c r="I10" s="46"/>
      <c r="J10" s="46"/>
    </row>
    <row r="11" spans="1:10" s="54" customFormat="1" ht="12.75">
      <c r="A11" s="49"/>
      <c r="B11" s="202"/>
      <c r="C11" s="217" t="s">
        <v>135</v>
      </c>
      <c r="D11" s="55"/>
      <c r="E11" s="85"/>
      <c r="F11" s="46"/>
      <c r="G11" s="51"/>
      <c r="H11" s="48"/>
      <c r="I11" s="46"/>
      <c r="J11" s="46"/>
    </row>
    <row r="12" spans="1:10" s="54" customFormat="1" ht="12.75">
      <c r="A12" s="49"/>
      <c r="B12" s="202"/>
      <c r="C12" s="217" t="s">
        <v>132</v>
      </c>
      <c r="D12" s="55"/>
      <c r="E12" s="85"/>
      <c r="F12" s="46"/>
      <c r="G12" s="51"/>
      <c r="H12" s="56"/>
      <c r="I12" s="46"/>
      <c r="J12" s="46"/>
    </row>
    <row r="13" spans="2:10" s="57" customFormat="1" ht="6" customHeight="1">
      <c r="B13" s="202"/>
      <c r="C13" s="202"/>
      <c r="D13" s="46"/>
      <c r="E13" s="203"/>
      <c r="F13" s="46"/>
      <c r="G13" s="51"/>
      <c r="H13" s="48"/>
      <c r="I13" s="46"/>
      <c r="J13" s="46"/>
    </row>
    <row r="14" spans="1:10" s="54" customFormat="1" ht="18" customHeight="1">
      <c r="A14" s="49"/>
      <c r="B14" s="515" t="s">
        <v>133</v>
      </c>
      <c r="C14" s="516"/>
      <c r="D14" s="46"/>
      <c r="E14" s="50">
        <f>SUM(E15:E18)</f>
        <v>0</v>
      </c>
      <c r="F14" s="106"/>
      <c r="G14" s="51"/>
      <c r="H14" s="52"/>
      <c r="I14" s="46"/>
      <c r="J14" s="46"/>
    </row>
    <row r="15" spans="1:10" s="54" customFormat="1" ht="12.75">
      <c r="A15" s="49"/>
      <c r="B15" s="202"/>
      <c r="C15" s="217" t="s">
        <v>51</v>
      </c>
      <c r="D15" s="55"/>
      <c r="E15" s="85"/>
      <c r="F15" s="46"/>
      <c r="G15" s="51"/>
      <c r="H15" s="56"/>
      <c r="I15" s="46"/>
      <c r="J15" s="46"/>
    </row>
    <row r="16" spans="1:10" s="54" customFormat="1" ht="12.75">
      <c r="A16" s="49"/>
      <c r="B16" s="202"/>
      <c r="C16" s="217" t="s">
        <v>2</v>
      </c>
      <c r="D16" s="55"/>
      <c r="E16" s="85"/>
      <c r="F16" s="46"/>
      <c r="G16" s="51"/>
      <c r="H16" s="56"/>
      <c r="I16" s="46"/>
      <c r="J16" s="46"/>
    </row>
    <row r="17" spans="1:10" s="54" customFormat="1" ht="12.75">
      <c r="A17" s="49"/>
      <c r="B17" s="202"/>
      <c r="C17" s="217" t="s">
        <v>52</v>
      </c>
      <c r="D17" s="55"/>
      <c r="E17" s="85"/>
      <c r="F17" s="46"/>
      <c r="G17" s="51"/>
      <c r="H17" s="56"/>
      <c r="I17" s="46"/>
      <c r="J17" s="46"/>
    </row>
    <row r="18" spans="1:10" s="54" customFormat="1" ht="12.75">
      <c r="A18" s="49"/>
      <c r="B18" s="202"/>
      <c r="C18" s="217" t="s">
        <v>53</v>
      </c>
      <c r="D18" s="55"/>
      <c r="E18" s="85"/>
      <c r="F18" s="207"/>
      <c r="G18" s="51"/>
      <c r="H18" s="56"/>
      <c r="I18" s="46"/>
      <c r="J18" s="46"/>
    </row>
    <row r="19" spans="1:10" s="54" customFormat="1" ht="7.5" customHeight="1">
      <c r="A19" s="57"/>
      <c r="B19" s="202"/>
      <c r="C19" s="202"/>
      <c r="D19" s="46"/>
      <c r="E19" s="205"/>
      <c r="F19" s="51"/>
      <c r="G19" s="59"/>
      <c r="H19" s="46"/>
      <c r="I19" s="46"/>
      <c r="J19" s="53"/>
    </row>
    <row r="20" spans="1:10" s="54" customFormat="1" ht="7.5" customHeight="1">
      <c r="A20" s="57"/>
      <c r="B20" s="58"/>
      <c r="C20" s="58"/>
      <c r="D20" s="46"/>
      <c r="E20" s="51"/>
      <c r="F20" s="51"/>
      <c r="G20" s="59"/>
      <c r="H20" s="46"/>
      <c r="I20" s="46"/>
      <c r="J20" s="53"/>
    </row>
    <row r="21" spans="1:10" s="54" customFormat="1" ht="25.5" customHeight="1">
      <c r="A21" s="60"/>
      <c r="B21" s="57"/>
      <c r="C21" s="57"/>
      <c r="D21" s="33"/>
      <c r="E21" s="206" t="s">
        <v>182</v>
      </c>
      <c r="F21" s="61" t="s">
        <v>183</v>
      </c>
      <c r="G21" s="61" t="s">
        <v>44</v>
      </c>
      <c r="H21" s="33"/>
      <c r="I21" s="46"/>
      <c r="J21" s="53"/>
    </row>
    <row r="22" spans="1:9" s="36" customFormat="1" ht="9.75" customHeight="1">
      <c r="A22" s="57"/>
      <c r="B22" s="62"/>
      <c r="C22" s="62"/>
      <c r="D22" s="46"/>
      <c r="E22" s="63"/>
      <c r="F22" s="63"/>
      <c r="G22" s="64"/>
      <c r="H22" s="46"/>
      <c r="I22" s="33"/>
    </row>
    <row r="23" spans="1:10" s="54" customFormat="1" ht="15" customHeight="1">
      <c r="A23" s="43" t="s">
        <v>125</v>
      </c>
      <c r="B23" s="44"/>
      <c r="C23" s="44"/>
      <c r="D23" s="46"/>
      <c r="E23" s="65">
        <f>E24+E31+E35+E38+E44+E55+E62+E73</f>
        <v>0</v>
      </c>
      <c r="F23" s="65">
        <f>F24+F31+F35+F38+F44+F55+F62+F73</f>
        <v>0</v>
      </c>
      <c r="G23" s="66"/>
      <c r="H23" s="46"/>
      <c r="I23" s="46"/>
      <c r="J23" s="58"/>
    </row>
    <row r="24" spans="1:10" s="54" customFormat="1" ht="18" customHeight="1">
      <c r="A24" s="49"/>
      <c r="B24" s="67"/>
      <c r="C24" s="68" t="s">
        <v>4</v>
      </c>
      <c r="D24" s="46"/>
      <c r="E24" s="69">
        <f>SUM(E25:E29)</f>
        <v>0</v>
      </c>
      <c r="F24" s="69">
        <f>SUM(F25:F29)</f>
        <v>0</v>
      </c>
      <c r="G24" s="70"/>
      <c r="H24" s="46"/>
      <c r="I24" s="46"/>
      <c r="J24" s="53"/>
    </row>
    <row r="25" spans="1:10" s="54" customFormat="1" ht="12.75" customHeight="1">
      <c r="A25" s="49"/>
      <c r="B25" s="202"/>
      <c r="C25" s="217" t="s">
        <v>150</v>
      </c>
      <c r="D25" s="55"/>
      <c r="E25" s="86"/>
      <c r="F25" s="86"/>
      <c r="G25" s="99"/>
      <c r="H25" s="46"/>
      <c r="I25" s="46"/>
      <c r="J25" s="53"/>
    </row>
    <row r="26" spans="1:10" s="54" customFormat="1" ht="12.75" customHeight="1">
      <c r="A26" s="49"/>
      <c r="B26" s="202"/>
      <c r="C26" s="217" t="s">
        <v>151</v>
      </c>
      <c r="D26" s="55"/>
      <c r="E26" s="86"/>
      <c r="F26" s="86"/>
      <c r="G26" s="99"/>
      <c r="H26" s="46"/>
      <c r="I26" s="46"/>
      <c r="J26" s="53"/>
    </row>
    <row r="27" spans="1:10" s="54" customFormat="1" ht="12.75" customHeight="1">
      <c r="A27" s="49"/>
      <c r="B27" s="202"/>
      <c r="C27" s="217" t="s">
        <v>160</v>
      </c>
      <c r="D27" s="55"/>
      <c r="E27" s="86"/>
      <c r="F27" s="86"/>
      <c r="G27" s="99"/>
      <c r="H27" s="46"/>
      <c r="I27" s="46"/>
      <c r="J27" s="53"/>
    </row>
    <row r="28" spans="1:10" s="54" customFormat="1" ht="12.75">
      <c r="A28" s="49"/>
      <c r="B28" s="202"/>
      <c r="C28" s="217" t="s">
        <v>72</v>
      </c>
      <c r="D28" s="55"/>
      <c r="E28" s="26"/>
      <c r="F28" s="26"/>
      <c r="G28" s="99"/>
      <c r="H28" s="46"/>
      <c r="I28" s="46"/>
      <c r="J28" s="53"/>
    </row>
    <row r="29" spans="1:10" s="54" customFormat="1" ht="12.75">
      <c r="A29" s="49"/>
      <c r="B29" s="202"/>
      <c r="C29" s="217" t="s">
        <v>7</v>
      </c>
      <c r="D29" s="46"/>
      <c r="E29" s="26"/>
      <c r="F29" s="26"/>
      <c r="G29" s="100"/>
      <c r="H29" s="46"/>
      <c r="I29" s="46"/>
      <c r="J29" s="53"/>
    </row>
    <row r="30" spans="1:10" s="54" customFormat="1" ht="6" customHeight="1">
      <c r="A30" s="49"/>
      <c r="B30" s="201"/>
      <c r="C30" s="202"/>
      <c r="D30" s="46"/>
      <c r="E30" s="468"/>
      <c r="F30" s="468"/>
      <c r="G30" s="469"/>
      <c r="H30" s="46"/>
      <c r="I30" s="46"/>
      <c r="J30" s="53"/>
    </row>
    <row r="31" spans="1:10" s="54" customFormat="1" ht="18" customHeight="1">
      <c r="A31" s="49"/>
      <c r="B31" s="67"/>
      <c r="C31" s="68" t="s">
        <v>8</v>
      </c>
      <c r="D31" s="46"/>
      <c r="E31" s="71">
        <f>SUM(E32:E33)</f>
        <v>0</v>
      </c>
      <c r="F31" s="71">
        <f>SUM(F32:F33)</f>
        <v>0</v>
      </c>
      <c r="G31" s="70"/>
      <c r="H31" s="46"/>
      <c r="I31" s="46"/>
      <c r="J31" s="53"/>
    </row>
    <row r="32" spans="1:10" s="54" customFormat="1" ht="12.75" customHeight="1">
      <c r="A32" s="49"/>
      <c r="B32" s="202"/>
      <c r="C32" s="217" t="s">
        <v>6</v>
      </c>
      <c r="D32" s="55"/>
      <c r="E32" s="86"/>
      <c r="F32" s="86"/>
      <c r="G32" s="99"/>
      <c r="H32" s="46"/>
      <c r="I32" s="46"/>
      <c r="J32" s="53"/>
    </row>
    <row r="33" spans="1:10" s="54" customFormat="1" ht="12.75">
      <c r="A33" s="49"/>
      <c r="B33" s="202"/>
      <c r="C33" s="217" t="s">
        <v>72</v>
      </c>
      <c r="D33" s="55"/>
      <c r="E33" s="26"/>
      <c r="F33" s="26"/>
      <c r="G33" s="99"/>
      <c r="H33" s="46"/>
      <c r="I33" s="46"/>
      <c r="J33" s="53"/>
    </row>
    <row r="34" spans="1:10" s="54" customFormat="1" ht="7.5" customHeight="1">
      <c r="A34" s="49"/>
      <c r="B34" s="202"/>
      <c r="C34" s="202"/>
      <c r="D34" s="55"/>
      <c r="E34" s="203"/>
      <c r="F34" s="203"/>
      <c r="G34" s="76"/>
      <c r="H34" s="46"/>
      <c r="I34" s="46"/>
      <c r="J34" s="53"/>
    </row>
    <row r="35" spans="1:10" s="54" customFormat="1" ht="18" customHeight="1">
      <c r="A35" s="49"/>
      <c r="B35" s="67"/>
      <c r="C35" s="68" t="s">
        <v>98</v>
      </c>
      <c r="D35" s="46"/>
      <c r="E35" s="71">
        <f>SUM(E36:E36)</f>
        <v>0</v>
      </c>
      <c r="F35" s="71">
        <f>SUM(F36:F36)</f>
        <v>0</v>
      </c>
      <c r="G35" s="72"/>
      <c r="H35" s="46"/>
      <c r="I35" s="46"/>
      <c r="J35" s="53"/>
    </row>
    <row r="36" spans="1:10" s="54" customFormat="1" ht="12.75" customHeight="1">
      <c r="A36" s="49"/>
      <c r="B36" s="202"/>
      <c r="C36" s="220" t="s">
        <v>61</v>
      </c>
      <c r="D36" s="55"/>
      <c r="E36" s="18"/>
      <c r="F36" s="18"/>
      <c r="G36" s="101"/>
      <c r="H36" s="46"/>
      <c r="I36" s="46"/>
      <c r="J36" s="53"/>
    </row>
    <row r="37" spans="1:10" s="54" customFormat="1" ht="7.5" customHeight="1">
      <c r="A37" s="49"/>
      <c r="B37" s="202"/>
      <c r="C37" s="202"/>
      <c r="D37" s="55"/>
      <c r="E37" s="203"/>
      <c r="F37" s="203"/>
      <c r="G37" s="76"/>
      <c r="H37" s="46"/>
      <c r="I37" s="46"/>
      <c r="J37" s="53"/>
    </row>
    <row r="38" spans="1:10" s="54" customFormat="1" ht="18" customHeight="1">
      <c r="A38" s="49"/>
      <c r="B38" s="67"/>
      <c r="C38" s="68" t="s">
        <v>9</v>
      </c>
      <c r="D38" s="46"/>
      <c r="E38" s="71">
        <f>SUM(E39:E42)</f>
        <v>0</v>
      </c>
      <c r="F38" s="71">
        <f>SUM(F39:F42)</f>
        <v>0</v>
      </c>
      <c r="G38" s="72"/>
      <c r="H38" s="46"/>
      <c r="I38" s="46"/>
      <c r="J38" s="53"/>
    </row>
    <row r="39" spans="1:10" s="54" customFormat="1" ht="12.75" customHeight="1">
      <c r="A39" s="49"/>
      <c r="B39" s="202"/>
      <c r="C39" s="217" t="s">
        <v>141</v>
      </c>
      <c r="D39" s="55"/>
      <c r="E39" s="18"/>
      <c r="F39" s="18"/>
      <c r="G39" s="102"/>
      <c r="H39" s="46"/>
      <c r="I39" s="46"/>
      <c r="J39" s="53"/>
    </row>
    <row r="40" spans="1:10" s="54" customFormat="1" ht="12.75" customHeight="1">
      <c r="A40" s="49"/>
      <c r="B40" s="202"/>
      <c r="C40" s="217" t="s">
        <v>142</v>
      </c>
      <c r="D40" s="55"/>
      <c r="E40" s="18"/>
      <c r="F40" s="18"/>
      <c r="G40" s="102"/>
      <c r="H40" s="46"/>
      <c r="I40" s="46"/>
      <c r="J40" s="53"/>
    </row>
    <row r="41" spans="1:10" s="54" customFormat="1" ht="12.75">
      <c r="A41" s="49"/>
      <c r="B41" s="202"/>
      <c r="C41" s="217" t="s">
        <v>101</v>
      </c>
      <c r="D41" s="55"/>
      <c r="E41" s="18"/>
      <c r="F41" s="18"/>
      <c r="G41" s="102"/>
      <c r="H41" s="46"/>
      <c r="I41" s="46"/>
      <c r="J41" s="53"/>
    </row>
    <row r="42" spans="1:10" s="54" customFormat="1" ht="12.75" customHeight="1">
      <c r="A42" s="49"/>
      <c r="B42" s="202"/>
      <c r="C42" s="217" t="s">
        <v>10</v>
      </c>
      <c r="D42" s="55"/>
      <c r="E42" s="18"/>
      <c r="F42" s="18" t="s">
        <v>12</v>
      </c>
      <c r="G42" s="102"/>
      <c r="H42" s="46"/>
      <c r="I42" s="46"/>
      <c r="J42" s="53"/>
    </row>
    <row r="43" spans="1:10" s="54" customFormat="1" ht="8.25" customHeight="1">
      <c r="A43" s="49"/>
      <c r="B43" s="202"/>
      <c r="C43" s="202"/>
      <c r="D43" s="55"/>
      <c r="E43" s="203"/>
      <c r="F43" s="203"/>
      <c r="G43" s="76"/>
      <c r="H43" s="46"/>
      <c r="I43" s="46"/>
      <c r="J43" s="53"/>
    </row>
    <row r="44" spans="1:10" s="54" customFormat="1" ht="18" customHeight="1">
      <c r="A44" s="49"/>
      <c r="B44" s="67"/>
      <c r="C44" s="68" t="s">
        <v>123</v>
      </c>
      <c r="D44" s="46"/>
      <c r="E44" s="71">
        <f>SUM(E45:E53)</f>
        <v>0</v>
      </c>
      <c r="F44" s="71">
        <f>SUM(F45:F53)</f>
        <v>0</v>
      </c>
      <c r="G44" s="72"/>
      <c r="H44" s="46"/>
      <c r="I44" s="46"/>
      <c r="J44" s="53"/>
    </row>
    <row r="45" spans="1:10" s="54" customFormat="1" ht="12.75">
      <c r="A45" s="49"/>
      <c r="B45" s="201"/>
      <c r="C45" s="217" t="s">
        <v>107</v>
      </c>
      <c r="D45" s="55"/>
      <c r="E45" s="21"/>
      <c r="F45" s="25"/>
      <c r="G45" s="102"/>
      <c r="H45" s="46"/>
      <c r="I45" s="46"/>
      <c r="J45" s="53"/>
    </row>
    <row r="46" spans="1:10" s="54" customFormat="1" ht="12.75">
      <c r="A46" s="49"/>
      <c r="B46" s="202"/>
      <c r="C46" s="217" t="s">
        <v>13</v>
      </c>
      <c r="D46" s="55"/>
      <c r="E46" s="26"/>
      <c r="F46" s="26"/>
      <c r="G46" s="102"/>
      <c r="H46" s="46"/>
      <c r="I46" s="46"/>
      <c r="J46" s="53"/>
    </row>
    <row r="47" spans="1:10" s="54" customFormat="1" ht="12.75">
      <c r="A47" s="49"/>
      <c r="B47" s="202"/>
      <c r="C47" s="217" t="s">
        <v>89</v>
      </c>
      <c r="D47" s="55"/>
      <c r="E47" s="26"/>
      <c r="F47" s="26"/>
      <c r="G47" s="102"/>
      <c r="H47" s="46"/>
      <c r="I47" s="46"/>
      <c r="J47" s="53"/>
    </row>
    <row r="48" spans="1:10" s="54" customFormat="1" ht="12.75">
      <c r="A48" s="49"/>
      <c r="B48" s="202"/>
      <c r="C48" s="217" t="s">
        <v>88</v>
      </c>
      <c r="D48" s="55"/>
      <c r="E48" s="26"/>
      <c r="F48" s="26"/>
      <c r="G48" s="102"/>
      <c r="H48" s="46"/>
      <c r="I48" s="46"/>
      <c r="J48" s="53"/>
    </row>
    <row r="49" spans="1:10" s="54" customFormat="1" ht="12.75">
      <c r="A49" s="49"/>
      <c r="B49" s="202"/>
      <c r="C49" s="217" t="s">
        <v>63</v>
      </c>
      <c r="D49" s="55"/>
      <c r="E49" s="26"/>
      <c r="F49" s="26"/>
      <c r="G49" s="102"/>
      <c r="H49" s="46"/>
      <c r="I49" s="46"/>
      <c r="J49" s="53"/>
    </row>
    <row r="50" spans="1:10" s="54" customFormat="1" ht="12" customHeight="1">
      <c r="A50" s="49"/>
      <c r="B50" s="202"/>
      <c r="C50" s="217" t="s">
        <v>14</v>
      </c>
      <c r="D50" s="55"/>
      <c r="E50" s="26"/>
      <c r="F50" s="26"/>
      <c r="G50" s="102"/>
      <c r="H50" s="46"/>
      <c r="I50" s="46"/>
      <c r="J50" s="53"/>
    </row>
    <row r="51" spans="1:10" s="54" customFormat="1" ht="12" customHeight="1">
      <c r="A51" s="49"/>
      <c r="B51" s="202"/>
      <c r="C51" s="217" t="s">
        <v>143</v>
      </c>
      <c r="D51" s="55"/>
      <c r="E51" s="26"/>
      <c r="F51" s="26"/>
      <c r="G51" s="102"/>
      <c r="H51" s="46"/>
      <c r="I51" s="46"/>
      <c r="J51" s="53"/>
    </row>
    <row r="52" spans="1:10" s="54" customFormat="1" ht="12" customHeight="1">
      <c r="A52" s="49"/>
      <c r="B52" s="202"/>
      <c r="C52" s="217" t="s">
        <v>91</v>
      </c>
      <c r="D52" s="55"/>
      <c r="E52" s="26"/>
      <c r="F52" s="26"/>
      <c r="G52" s="102"/>
      <c r="H52" s="46"/>
      <c r="I52" s="46"/>
      <c r="J52" s="58"/>
    </row>
    <row r="53" spans="1:10" s="54" customFormat="1" ht="12" customHeight="1">
      <c r="A53" s="49"/>
      <c r="B53" s="202"/>
      <c r="C53" s="217" t="s">
        <v>99</v>
      </c>
      <c r="D53" s="55"/>
      <c r="E53" s="26"/>
      <c r="F53" s="26"/>
      <c r="G53" s="102"/>
      <c r="H53" s="46"/>
      <c r="I53" s="46"/>
      <c r="J53" s="58"/>
    </row>
    <row r="54" spans="1:10" s="54" customFormat="1" ht="6.75" customHeight="1">
      <c r="A54" s="49"/>
      <c r="B54" s="202"/>
      <c r="C54" s="202"/>
      <c r="D54" s="55"/>
      <c r="E54" s="203"/>
      <c r="F54" s="203"/>
      <c r="G54" s="76"/>
      <c r="H54" s="46"/>
      <c r="I54" s="46"/>
      <c r="J54" s="58"/>
    </row>
    <row r="55" spans="1:10" s="54" customFormat="1" ht="18" customHeight="1">
      <c r="A55" s="73"/>
      <c r="B55" s="67"/>
      <c r="C55" s="68" t="s">
        <v>16</v>
      </c>
      <c r="D55" s="74"/>
      <c r="E55" s="71">
        <f>SUM(E56:E60)</f>
        <v>0</v>
      </c>
      <c r="F55" s="71">
        <f>SUM(F56:F59)</f>
        <v>0</v>
      </c>
      <c r="G55" s="70" t="s">
        <v>55</v>
      </c>
      <c r="H55" s="74"/>
      <c r="I55" s="46"/>
      <c r="J55" s="58"/>
    </row>
    <row r="56" spans="1:10" s="54" customFormat="1" ht="12.75">
      <c r="A56" s="49"/>
      <c r="B56" s="202"/>
      <c r="C56" s="202" t="s">
        <v>17</v>
      </c>
      <c r="D56" s="55"/>
      <c r="E56" s="75">
        <f>+'Beiblatt Abschreibungen'!I15-'Beiblatt Abschreibungen'!K15</f>
        <v>0</v>
      </c>
      <c r="F56" s="75"/>
      <c r="G56" s="76" t="s">
        <v>136</v>
      </c>
      <c r="H56" s="46"/>
      <c r="I56" s="46"/>
      <c r="J56" s="58"/>
    </row>
    <row r="57" spans="1:10" s="54" customFormat="1" ht="12.75">
      <c r="A57" s="49"/>
      <c r="B57" s="202"/>
      <c r="C57" s="202" t="s">
        <v>18</v>
      </c>
      <c r="D57" s="55"/>
      <c r="E57" s="75">
        <f>+'Beiblatt Abschreibungen'!I21-'Beiblatt Abschreibungen'!K21</f>
        <v>0</v>
      </c>
      <c r="F57" s="75"/>
      <c r="G57" s="76" t="s">
        <v>136</v>
      </c>
      <c r="H57" s="46"/>
      <c r="I57" s="46"/>
      <c r="J57" s="58"/>
    </row>
    <row r="58" spans="1:10" s="54" customFormat="1" ht="12.75">
      <c r="A58" s="49"/>
      <c r="B58" s="202"/>
      <c r="C58" s="202" t="s">
        <v>19</v>
      </c>
      <c r="D58" s="55"/>
      <c r="E58" s="75">
        <f>+'Beiblatt Abschreibungen'!I25-'Beiblatt Abschreibungen'!K25</f>
        <v>0</v>
      </c>
      <c r="F58" s="75"/>
      <c r="G58" s="76" t="s">
        <v>136</v>
      </c>
      <c r="H58" s="46"/>
      <c r="I58" s="46"/>
      <c r="J58" s="58"/>
    </row>
    <row r="59" spans="1:10" s="54" customFormat="1" ht="12.75">
      <c r="A59" s="49"/>
      <c r="B59" s="202"/>
      <c r="C59" s="202" t="s">
        <v>113</v>
      </c>
      <c r="D59" s="55"/>
      <c r="E59" s="75">
        <f>+'Beiblatt Abschreibungen'!I34-'Beiblatt Abschreibungen'!K34</f>
        <v>0</v>
      </c>
      <c r="F59" s="75"/>
      <c r="G59" s="76" t="s">
        <v>136</v>
      </c>
      <c r="H59" s="46"/>
      <c r="I59" s="46"/>
      <c r="J59" s="58"/>
    </row>
    <row r="60" spans="1:10" s="78" customFormat="1" ht="12.75">
      <c r="A60" s="49"/>
      <c r="B60" s="202"/>
      <c r="C60" s="202" t="s">
        <v>100</v>
      </c>
      <c r="D60" s="55"/>
      <c r="E60" s="75">
        <f>+'Beiblatt Abschreibungen'!I38-'Beiblatt Abschreibungen'!K38</f>
        <v>0</v>
      </c>
      <c r="F60" s="75"/>
      <c r="G60" s="76" t="s">
        <v>136</v>
      </c>
      <c r="H60" s="46"/>
      <c r="I60" s="74"/>
      <c r="J60" s="77"/>
    </row>
    <row r="61" spans="1:10" s="54" customFormat="1" ht="7.5" customHeight="1">
      <c r="A61" s="49"/>
      <c r="B61" s="202"/>
      <c r="C61" s="202"/>
      <c r="D61" s="46"/>
      <c r="E61" s="203"/>
      <c r="F61" s="203"/>
      <c r="G61" s="76"/>
      <c r="H61" s="46"/>
      <c r="I61" s="46"/>
      <c r="J61" s="58"/>
    </row>
    <row r="62" spans="1:10" s="54" customFormat="1" ht="18" customHeight="1">
      <c r="A62" s="73"/>
      <c r="B62" s="67"/>
      <c r="C62" s="68" t="s">
        <v>65</v>
      </c>
      <c r="D62" s="74"/>
      <c r="E62" s="71">
        <f>SUM(E63:E72)</f>
        <v>0</v>
      </c>
      <c r="F62" s="71">
        <f>SUM(F63:F72)</f>
        <v>0</v>
      </c>
      <c r="G62" s="72"/>
      <c r="H62" s="79"/>
      <c r="I62" s="46"/>
      <c r="J62" s="58"/>
    </row>
    <row r="63" spans="1:10" s="78" customFormat="1" ht="12.75">
      <c r="A63" s="49"/>
      <c r="B63" s="202"/>
      <c r="C63" s="217" t="s">
        <v>21</v>
      </c>
      <c r="D63" s="55"/>
      <c r="E63" s="26"/>
      <c r="F63" s="26"/>
      <c r="G63" s="102"/>
      <c r="H63" s="55"/>
      <c r="I63" s="80"/>
      <c r="J63" s="80"/>
    </row>
    <row r="64" spans="1:10" s="54" customFormat="1" ht="12.75">
      <c r="A64" s="49"/>
      <c r="B64" s="202"/>
      <c r="C64" s="221" t="s">
        <v>144</v>
      </c>
      <c r="D64" s="55"/>
      <c r="E64" s="26"/>
      <c r="F64" s="26"/>
      <c r="G64" s="102"/>
      <c r="H64" s="46"/>
      <c r="I64" s="46"/>
      <c r="J64" s="58"/>
    </row>
    <row r="65" spans="1:10" s="54" customFormat="1" ht="12.75">
      <c r="A65" s="49"/>
      <c r="B65" s="202"/>
      <c r="C65" s="217" t="s">
        <v>2</v>
      </c>
      <c r="D65" s="55"/>
      <c r="E65" s="18"/>
      <c r="F65" s="18"/>
      <c r="G65" s="102"/>
      <c r="H65" s="46"/>
      <c r="I65" s="46"/>
      <c r="J65" s="58"/>
    </row>
    <row r="66" spans="1:10" s="54" customFormat="1" ht="12.75">
      <c r="A66" s="49"/>
      <c r="B66" s="202"/>
      <c r="C66" s="217" t="s">
        <v>23</v>
      </c>
      <c r="D66" s="55"/>
      <c r="E66" s="26"/>
      <c r="F66" s="26"/>
      <c r="G66" s="102"/>
      <c r="H66" s="46"/>
      <c r="I66" s="46"/>
      <c r="J66" s="58"/>
    </row>
    <row r="67" spans="1:10" s="54" customFormat="1" ht="12.75">
      <c r="A67" s="49"/>
      <c r="B67" s="202"/>
      <c r="C67" s="221" t="s">
        <v>145</v>
      </c>
      <c r="D67" s="55"/>
      <c r="E67" s="18"/>
      <c r="F67" s="18"/>
      <c r="G67" s="102"/>
      <c r="H67" s="46"/>
      <c r="I67" s="46"/>
      <c r="J67" s="58"/>
    </row>
    <row r="68" spans="1:10" s="54" customFormat="1" ht="12.75">
      <c r="A68" s="49"/>
      <c r="B68" s="202"/>
      <c r="C68" s="221" t="s">
        <v>24</v>
      </c>
      <c r="D68" s="55"/>
      <c r="E68" s="18"/>
      <c r="F68" s="18"/>
      <c r="G68" s="102"/>
      <c r="H68" s="46"/>
      <c r="I68" s="46"/>
      <c r="J68" s="58"/>
    </row>
    <row r="69" spans="1:10" s="54" customFormat="1" ht="12.75" customHeight="1">
      <c r="A69" s="49"/>
      <c r="B69" s="202"/>
      <c r="C69" s="221" t="s">
        <v>92</v>
      </c>
      <c r="D69" s="55"/>
      <c r="E69" s="26"/>
      <c r="F69" s="26"/>
      <c r="G69" s="102"/>
      <c r="H69" s="46"/>
      <c r="I69" s="46"/>
      <c r="J69" s="58"/>
    </row>
    <row r="70" spans="1:10" s="54" customFormat="1" ht="12.75">
      <c r="A70" s="49"/>
      <c r="B70" s="202"/>
      <c r="C70" s="222" t="s">
        <v>93</v>
      </c>
      <c r="D70" s="55"/>
      <c r="E70" s="26"/>
      <c r="F70" s="26"/>
      <c r="G70" s="102"/>
      <c r="H70" s="46"/>
      <c r="I70" s="46"/>
      <c r="J70" s="58"/>
    </row>
    <row r="71" spans="1:10" s="54" customFormat="1" ht="12.75">
      <c r="A71" s="49"/>
      <c r="B71" s="202"/>
      <c r="C71" s="217" t="s">
        <v>94</v>
      </c>
      <c r="D71" s="55"/>
      <c r="E71" s="26"/>
      <c r="F71" s="26"/>
      <c r="G71" s="102"/>
      <c r="H71" s="46"/>
      <c r="I71" s="46"/>
      <c r="J71" s="58"/>
    </row>
    <row r="72" spans="1:10" s="54" customFormat="1" ht="7.5" customHeight="1">
      <c r="A72" s="49"/>
      <c r="B72" s="202"/>
      <c r="C72" s="202"/>
      <c r="D72" s="55"/>
      <c r="E72" s="203"/>
      <c r="F72" s="203"/>
      <c r="G72" s="76"/>
      <c r="H72" s="46"/>
      <c r="I72" s="46"/>
      <c r="J72" s="58"/>
    </row>
    <row r="73" spans="1:10" s="54" customFormat="1" ht="18" customHeight="1">
      <c r="A73" s="73"/>
      <c r="B73" s="67"/>
      <c r="C73" s="68" t="s">
        <v>25</v>
      </c>
      <c r="D73" s="74"/>
      <c r="E73" s="28">
        <v>0</v>
      </c>
      <c r="F73" s="28"/>
      <c r="G73" s="103"/>
      <c r="H73" s="74"/>
      <c r="I73" s="46"/>
      <c r="J73" s="58"/>
    </row>
    <row r="74" spans="1:10" s="54" customFormat="1" ht="8.25" customHeight="1" thickBot="1">
      <c r="A74" s="49"/>
      <c r="B74" s="202"/>
      <c r="C74" s="202"/>
      <c r="D74" s="46"/>
      <c r="E74" s="203"/>
      <c r="F74" s="203"/>
      <c r="G74" s="204"/>
      <c r="H74" s="46"/>
      <c r="I74" s="46"/>
      <c r="J74" s="58"/>
    </row>
    <row r="75" spans="1:10" s="54" customFormat="1" ht="18" customHeight="1" thickBot="1">
      <c r="A75" s="49"/>
      <c r="B75" s="67"/>
      <c r="C75" s="68" t="s">
        <v>184</v>
      </c>
      <c r="D75" s="74"/>
      <c r="E75" s="517">
        <f>E23+F23-E7</f>
        <v>0</v>
      </c>
      <c r="F75" s="518"/>
      <c r="G75" s="83" t="s">
        <v>134</v>
      </c>
      <c r="H75" s="46"/>
      <c r="I75" s="46"/>
      <c r="J75" s="58"/>
    </row>
    <row r="76" spans="2:7" ht="12.75">
      <c r="B76" s="36"/>
      <c r="C76" s="223"/>
      <c r="E76" s="104"/>
      <c r="F76" s="104"/>
      <c r="G76" s="208"/>
    </row>
  </sheetData>
  <sheetProtection password="CD8B" sheet="1"/>
  <mergeCells count="4">
    <mergeCell ref="B8:C8"/>
    <mergeCell ref="B14:C14"/>
    <mergeCell ref="B3:C3"/>
    <mergeCell ref="E75:F75"/>
  </mergeCells>
  <printOptions/>
  <pageMargins left="0.7874015748031497" right="0.4330708661417323" top="0.7874015748031497" bottom="0.7874015748031497" header="0.5118110236220472" footer="0.11811023622047245"/>
  <pageSetup fitToHeight="1" fitToWidth="1" horizontalDpi="300" verticalDpi="300" orientation="portrait" paperSize="9" scale="71" r:id="rId3"/>
  <headerFooter alignWithMargins="0">
    <oddFooter>&amp;L&amp;F // &amp;A&amp;C&amp;P von &amp;N&amp;R&amp;D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showZero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57421875" style="40" customWidth="1"/>
    <col min="2" max="2" width="3.421875" style="32" customWidth="1"/>
    <col min="3" max="3" width="49.8515625" style="32" customWidth="1"/>
    <col min="4" max="4" width="3.57421875" style="33" customWidth="1"/>
    <col min="5" max="5" width="25.7109375" style="34" customWidth="1"/>
    <col min="6" max="6" width="25.7109375" style="35" customWidth="1"/>
    <col min="7" max="7" width="15.8515625" style="33" customWidth="1"/>
    <col min="8" max="8" width="2.8515625" style="33" customWidth="1"/>
    <col min="9" max="9" width="3.00390625" style="36" customWidth="1"/>
    <col min="10" max="10" width="11.421875" style="32" customWidth="1"/>
    <col min="11" max="11" width="24.57421875" style="32" customWidth="1"/>
    <col min="12" max="16384" width="11.421875" style="32" customWidth="1"/>
  </cols>
  <sheetData>
    <row r="1" ht="18.75" customHeight="1">
      <c r="A1" s="31" t="s">
        <v>106</v>
      </c>
    </row>
    <row r="2" ht="12.75"/>
    <row r="3" spans="1:12" ht="15" customHeight="1">
      <c r="A3" s="32"/>
      <c r="B3" s="514" t="s">
        <v>139</v>
      </c>
      <c r="C3" s="514"/>
      <c r="D3" s="32"/>
      <c r="E3" s="490">
        <f>Tarifkalkulation!E3</f>
        <v>0</v>
      </c>
      <c r="F3" s="490"/>
      <c r="G3" s="32"/>
      <c r="H3" s="32"/>
      <c r="I3" s="32"/>
      <c r="K3" s="266"/>
      <c r="L3" s="266"/>
    </row>
    <row r="4" spans="1:12" ht="15" customHeight="1">
      <c r="A4" s="32"/>
      <c r="B4" s="37" t="s">
        <v>62</v>
      </c>
      <c r="C4" s="37"/>
      <c r="D4" s="32"/>
      <c r="E4" s="489" t="s">
        <v>176</v>
      </c>
      <c r="F4" s="489"/>
      <c r="G4" s="32"/>
      <c r="H4" s="32"/>
      <c r="I4" s="32"/>
      <c r="K4" s="266"/>
      <c r="L4" s="266"/>
    </row>
    <row r="5" spans="1:12" ht="15.75" customHeight="1">
      <c r="A5" s="32"/>
      <c r="B5" s="37" t="s">
        <v>27</v>
      </c>
      <c r="C5" s="37"/>
      <c r="D5" s="32"/>
      <c r="E5" s="491">
        <f>Deckblatt!B1</f>
        <v>0</v>
      </c>
      <c r="F5" s="491"/>
      <c r="G5" s="32"/>
      <c r="H5" s="32"/>
      <c r="I5" s="32"/>
      <c r="K5" s="266"/>
      <c r="L5" s="266"/>
    </row>
    <row r="6" spans="2:12" ht="12.75">
      <c r="B6" s="40"/>
      <c r="C6" s="40"/>
      <c r="E6" s="41"/>
      <c r="F6" s="42"/>
      <c r="K6" s="266"/>
      <c r="L6" s="266"/>
    </row>
    <row r="7" spans="1:12" ht="15" customHeight="1">
      <c r="A7" s="43" t="s">
        <v>97</v>
      </c>
      <c r="B7" s="44"/>
      <c r="C7" s="45"/>
      <c r="D7" s="46"/>
      <c r="E7" s="47">
        <f>E8+E14</f>
        <v>0</v>
      </c>
      <c r="F7" s="32"/>
      <c r="G7" s="48"/>
      <c r="H7" s="46"/>
      <c r="I7" s="33"/>
      <c r="J7" s="36"/>
      <c r="K7" s="266"/>
      <c r="L7" s="266"/>
    </row>
    <row r="8" spans="1:12" s="54" customFormat="1" ht="18" customHeight="1">
      <c r="A8" s="49"/>
      <c r="B8" s="515" t="s">
        <v>131</v>
      </c>
      <c r="C8" s="516"/>
      <c r="D8" s="46"/>
      <c r="E8" s="50">
        <f>SUM(E9:E13)</f>
        <v>0</v>
      </c>
      <c r="F8" s="51"/>
      <c r="G8" s="52"/>
      <c r="H8" s="46"/>
      <c r="I8" s="46"/>
      <c r="J8" s="53"/>
      <c r="K8" s="266"/>
      <c r="L8" s="266"/>
    </row>
    <row r="9" spans="1:12" s="54" customFormat="1" ht="12.75">
      <c r="A9" s="49"/>
      <c r="B9" s="202"/>
      <c r="C9" s="217" t="s">
        <v>149</v>
      </c>
      <c r="D9" s="55"/>
      <c r="E9" s="85"/>
      <c r="F9" s="51"/>
      <c r="G9" s="56"/>
      <c r="H9" s="46"/>
      <c r="I9" s="46"/>
      <c r="J9" s="53"/>
      <c r="K9" s="266"/>
      <c r="L9" s="266"/>
    </row>
    <row r="10" spans="1:12" s="54" customFormat="1" ht="12.75">
      <c r="A10" s="49"/>
      <c r="B10" s="202"/>
      <c r="C10" s="217" t="s">
        <v>140</v>
      </c>
      <c r="D10" s="55"/>
      <c r="E10" s="85"/>
      <c r="F10" s="51"/>
      <c r="G10" s="48"/>
      <c r="H10" s="46"/>
      <c r="I10" s="46"/>
      <c r="J10" s="53"/>
      <c r="K10" s="266"/>
      <c r="L10" s="266"/>
    </row>
    <row r="11" spans="1:12" s="54" customFormat="1" ht="12.75">
      <c r="A11" s="49"/>
      <c r="B11" s="202"/>
      <c r="C11" s="217" t="s">
        <v>135</v>
      </c>
      <c r="D11" s="55"/>
      <c r="E11" s="85"/>
      <c r="F11" s="51"/>
      <c r="G11" s="48"/>
      <c r="H11" s="46"/>
      <c r="I11" s="46"/>
      <c r="J11" s="53"/>
      <c r="K11" s="266"/>
      <c r="L11" s="266"/>
    </row>
    <row r="12" spans="1:12" s="54" customFormat="1" ht="12.75">
      <c r="A12" s="49"/>
      <c r="B12" s="202"/>
      <c r="C12" s="217" t="s">
        <v>132</v>
      </c>
      <c r="D12" s="55"/>
      <c r="E12" s="85"/>
      <c r="F12" s="51"/>
      <c r="G12" s="56"/>
      <c r="H12" s="46"/>
      <c r="I12" s="46"/>
      <c r="J12" s="53"/>
      <c r="K12" s="266"/>
      <c r="L12" s="266"/>
    </row>
    <row r="13" spans="2:12" s="57" customFormat="1" ht="6" customHeight="1">
      <c r="B13" s="202"/>
      <c r="C13" s="202"/>
      <c r="D13" s="46"/>
      <c r="E13" s="203"/>
      <c r="F13" s="51"/>
      <c r="G13" s="48"/>
      <c r="H13" s="46"/>
      <c r="I13" s="46"/>
      <c r="J13" s="58"/>
      <c r="K13" s="266"/>
      <c r="L13" s="266"/>
    </row>
    <row r="14" spans="1:12" s="54" customFormat="1" ht="18" customHeight="1">
      <c r="A14" s="49"/>
      <c r="B14" s="515" t="s">
        <v>133</v>
      </c>
      <c r="C14" s="516"/>
      <c r="D14" s="46"/>
      <c r="E14" s="50">
        <f>SUM(E15:E18)</f>
        <v>0</v>
      </c>
      <c r="F14" s="51"/>
      <c r="G14" s="52"/>
      <c r="H14" s="46"/>
      <c r="I14" s="46"/>
      <c r="J14" s="53"/>
      <c r="K14" s="266"/>
      <c r="L14" s="266"/>
    </row>
    <row r="15" spans="1:12" s="54" customFormat="1" ht="12.75">
      <c r="A15" s="49"/>
      <c r="B15" s="202"/>
      <c r="C15" s="217" t="s">
        <v>51</v>
      </c>
      <c r="D15" s="55"/>
      <c r="E15" s="85"/>
      <c r="F15" s="51"/>
      <c r="G15" s="56"/>
      <c r="H15" s="46"/>
      <c r="I15" s="46"/>
      <c r="J15" s="53"/>
      <c r="K15" s="266"/>
      <c r="L15" s="266"/>
    </row>
    <row r="16" spans="1:12" s="54" customFormat="1" ht="12.75">
      <c r="A16" s="49"/>
      <c r="B16" s="202"/>
      <c r="C16" s="217" t="s">
        <v>2</v>
      </c>
      <c r="D16" s="55"/>
      <c r="E16" s="85"/>
      <c r="F16" s="51"/>
      <c r="G16" s="56"/>
      <c r="H16" s="46"/>
      <c r="I16" s="46"/>
      <c r="J16" s="53"/>
      <c r="K16" s="266"/>
      <c r="L16" s="266"/>
    </row>
    <row r="17" spans="1:12" s="54" customFormat="1" ht="12.75">
      <c r="A17" s="49"/>
      <c r="B17" s="202"/>
      <c r="C17" s="217" t="s">
        <v>52</v>
      </c>
      <c r="D17" s="55"/>
      <c r="E17" s="85"/>
      <c r="F17" s="51"/>
      <c r="G17" s="56"/>
      <c r="H17" s="46"/>
      <c r="I17" s="46"/>
      <c r="J17" s="53"/>
      <c r="K17" s="266"/>
      <c r="L17" s="266"/>
    </row>
    <row r="18" spans="1:12" s="54" customFormat="1" ht="12.75">
      <c r="A18" s="49"/>
      <c r="B18" s="202"/>
      <c r="C18" s="217" t="s">
        <v>53</v>
      </c>
      <c r="D18" s="55"/>
      <c r="E18" s="85"/>
      <c r="F18" s="51"/>
      <c r="G18" s="56"/>
      <c r="H18" s="46"/>
      <c r="I18" s="46"/>
      <c r="J18" s="53"/>
      <c r="K18" s="266"/>
      <c r="L18" s="266"/>
    </row>
    <row r="19" spans="1:12" s="54" customFormat="1" ht="8.25" customHeight="1">
      <c r="A19" s="57"/>
      <c r="B19" s="202"/>
      <c r="C19" s="202"/>
      <c r="D19" s="46"/>
      <c r="E19" s="205"/>
      <c r="F19" s="59"/>
      <c r="G19" s="46"/>
      <c r="H19" s="46"/>
      <c r="I19" s="53"/>
      <c r="K19" s="266"/>
      <c r="L19" s="266"/>
    </row>
    <row r="20" spans="1:12" s="54" customFormat="1" ht="12.75">
      <c r="A20" s="57"/>
      <c r="B20" s="57"/>
      <c r="C20" s="57"/>
      <c r="D20" s="46"/>
      <c r="E20" s="51"/>
      <c r="F20" s="59"/>
      <c r="G20" s="46"/>
      <c r="H20" s="46"/>
      <c r="I20" s="53"/>
      <c r="K20" s="266"/>
      <c r="L20" s="266"/>
    </row>
    <row r="21" spans="1:12" s="54" customFormat="1" ht="20.25" customHeight="1">
      <c r="A21" s="60"/>
      <c r="B21" s="57"/>
      <c r="C21" s="57"/>
      <c r="D21" s="33"/>
      <c r="E21" s="61" t="s">
        <v>32</v>
      </c>
      <c r="F21" s="61" t="s">
        <v>44</v>
      </c>
      <c r="G21" s="33"/>
      <c r="H21" s="46"/>
      <c r="I21" s="53"/>
      <c r="K21" s="266"/>
      <c r="L21" s="266"/>
    </row>
    <row r="22" spans="1:12" s="36" customFormat="1" ht="9.75" customHeight="1">
      <c r="A22" s="57"/>
      <c r="B22" s="62"/>
      <c r="C22" s="62"/>
      <c r="D22" s="46"/>
      <c r="E22" s="63"/>
      <c r="F22" s="64"/>
      <c r="G22" s="46"/>
      <c r="H22" s="33"/>
      <c r="K22" s="266"/>
      <c r="L22" s="266"/>
    </row>
    <row r="23" spans="1:12" s="54" customFormat="1" ht="15" customHeight="1">
      <c r="A23" s="43" t="s">
        <v>125</v>
      </c>
      <c r="B23" s="44"/>
      <c r="C23" s="44"/>
      <c r="D23" s="46"/>
      <c r="E23" s="65">
        <f>E24+E31+E35+E38+E44+E55+E62+E73</f>
        <v>0</v>
      </c>
      <c r="F23" s="66"/>
      <c r="G23" s="46"/>
      <c r="H23" s="46"/>
      <c r="I23" s="58"/>
      <c r="K23" s="266"/>
      <c r="L23" s="266"/>
    </row>
    <row r="24" spans="1:12" s="54" customFormat="1" ht="18" customHeight="1">
      <c r="A24" s="49"/>
      <c r="B24" s="67"/>
      <c r="C24" s="68" t="s">
        <v>4</v>
      </c>
      <c r="D24" s="46"/>
      <c r="E24" s="69">
        <f>SUM(E25:E29)</f>
        <v>0</v>
      </c>
      <c r="F24" s="70"/>
      <c r="G24" s="46"/>
      <c r="H24" s="46"/>
      <c r="I24" s="53"/>
      <c r="K24" s="266"/>
      <c r="L24" s="266"/>
    </row>
    <row r="25" spans="1:12" s="54" customFormat="1" ht="12.75" customHeight="1">
      <c r="A25" s="49"/>
      <c r="B25" s="202"/>
      <c r="C25" s="217" t="s">
        <v>150</v>
      </c>
      <c r="D25" s="55"/>
      <c r="E25" s="86"/>
      <c r="F25" s="99"/>
      <c r="G25" s="46"/>
      <c r="H25" s="46"/>
      <c r="I25" s="53"/>
      <c r="K25" s="266"/>
      <c r="L25" s="266"/>
    </row>
    <row r="26" spans="1:12" s="54" customFormat="1" ht="12.75" customHeight="1">
      <c r="A26" s="49"/>
      <c r="B26" s="202"/>
      <c r="C26" s="217" t="s">
        <v>151</v>
      </c>
      <c r="D26" s="55"/>
      <c r="E26" s="86"/>
      <c r="F26" s="99"/>
      <c r="G26" s="46"/>
      <c r="H26" s="46"/>
      <c r="I26" s="53"/>
      <c r="K26" s="266"/>
      <c r="L26" s="266"/>
    </row>
    <row r="27" spans="1:12" s="54" customFormat="1" ht="12.75" customHeight="1">
      <c r="A27" s="49"/>
      <c r="B27" s="202"/>
      <c r="C27" s="217" t="s">
        <v>160</v>
      </c>
      <c r="D27" s="55"/>
      <c r="E27" s="86"/>
      <c r="F27" s="99"/>
      <c r="G27" s="46"/>
      <c r="H27" s="46"/>
      <c r="I27" s="53"/>
      <c r="K27" s="266"/>
      <c r="L27" s="266"/>
    </row>
    <row r="28" spans="1:12" s="54" customFormat="1" ht="12.75">
      <c r="A28" s="49"/>
      <c r="B28" s="202"/>
      <c r="C28" s="217" t="s">
        <v>72</v>
      </c>
      <c r="D28" s="55"/>
      <c r="E28" s="26"/>
      <c r="F28" s="99"/>
      <c r="G28" s="46"/>
      <c r="H28" s="46"/>
      <c r="I28" s="53"/>
      <c r="K28" s="266"/>
      <c r="L28" s="266"/>
    </row>
    <row r="29" spans="1:12" s="54" customFormat="1" ht="12.75">
      <c r="A29" s="49"/>
      <c r="B29" s="202"/>
      <c r="C29" s="217" t="s">
        <v>7</v>
      </c>
      <c r="D29" s="46"/>
      <c r="E29" s="26"/>
      <c r="F29" s="100"/>
      <c r="G29" s="46"/>
      <c r="H29" s="46"/>
      <c r="I29" s="53"/>
      <c r="K29" s="266"/>
      <c r="L29" s="266"/>
    </row>
    <row r="30" spans="1:12" s="54" customFormat="1" ht="6" customHeight="1">
      <c r="A30" s="49"/>
      <c r="B30" s="201"/>
      <c r="C30" s="202"/>
      <c r="D30" s="46"/>
      <c r="E30" s="199"/>
      <c r="F30" s="200"/>
      <c r="G30" s="46"/>
      <c r="H30" s="46"/>
      <c r="I30" s="53"/>
      <c r="K30" s="266"/>
      <c r="L30" s="266"/>
    </row>
    <row r="31" spans="1:12" s="54" customFormat="1" ht="18" customHeight="1">
      <c r="A31" s="49"/>
      <c r="B31" s="67"/>
      <c r="C31" s="68" t="s">
        <v>8</v>
      </c>
      <c r="D31" s="46"/>
      <c r="E31" s="71">
        <f>SUM(E32:E33)</f>
        <v>0</v>
      </c>
      <c r="F31" s="70"/>
      <c r="G31" s="46"/>
      <c r="H31" s="46"/>
      <c r="I31" s="53"/>
      <c r="K31" s="266"/>
      <c r="L31" s="266"/>
    </row>
    <row r="32" spans="1:12" s="54" customFormat="1" ht="12.75" customHeight="1">
      <c r="A32" s="49"/>
      <c r="B32" s="202"/>
      <c r="C32" s="217" t="s">
        <v>6</v>
      </c>
      <c r="D32" s="55"/>
      <c r="E32" s="86"/>
      <c r="F32" s="99"/>
      <c r="G32" s="46"/>
      <c r="H32" s="46"/>
      <c r="I32" s="53"/>
      <c r="K32" s="266"/>
      <c r="L32" s="266"/>
    </row>
    <row r="33" spans="1:12" s="54" customFormat="1" ht="12.75">
      <c r="A33" s="49"/>
      <c r="B33" s="202"/>
      <c r="C33" s="217" t="s">
        <v>72</v>
      </c>
      <c r="D33" s="55"/>
      <c r="E33" s="26"/>
      <c r="F33" s="99"/>
      <c r="G33" s="46"/>
      <c r="H33" s="46"/>
      <c r="I33" s="53"/>
      <c r="K33" s="266"/>
      <c r="L33" s="266"/>
    </row>
    <row r="34" spans="1:12" s="54" customFormat="1" ht="7.5" customHeight="1">
      <c r="A34" s="49"/>
      <c r="B34" s="202"/>
      <c r="C34" s="202"/>
      <c r="D34" s="55"/>
      <c r="E34" s="203"/>
      <c r="F34" s="76"/>
      <c r="G34" s="46"/>
      <c r="H34" s="46"/>
      <c r="I34" s="53"/>
      <c r="K34" s="266"/>
      <c r="L34" s="266"/>
    </row>
    <row r="35" spans="1:12" s="54" customFormat="1" ht="18" customHeight="1">
      <c r="A35" s="49"/>
      <c r="B35" s="67"/>
      <c r="C35" s="68" t="s">
        <v>98</v>
      </c>
      <c r="D35" s="46"/>
      <c r="E35" s="71">
        <f>SUM(E36:E36)</f>
        <v>0</v>
      </c>
      <c r="F35" s="72"/>
      <c r="G35" s="46"/>
      <c r="H35" s="46"/>
      <c r="I35" s="53"/>
      <c r="K35" s="266"/>
      <c r="L35" s="266"/>
    </row>
    <row r="36" spans="1:12" s="54" customFormat="1" ht="12.75" customHeight="1">
      <c r="A36" s="49"/>
      <c r="B36" s="202"/>
      <c r="C36" s="220" t="s">
        <v>61</v>
      </c>
      <c r="D36" s="55"/>
      <c r="E36" s="18"/>
      <c r="F36" s="101"/>
      <c r="G36" s="46"/>
      <c r="H36" s="46"/>
      <c r="I36" s="53"/>
      <c r="K36" s="266"/>
      <c r="L36" s="266"/>
    </row>
    <row r="37" spans="1:12" s="54" customFormat="1" ht="7.5" customHeight="1">
      <c r="A37" s="49"/>
      <c r="B37" s="202"/>
      <c r="C37" s="202"/>
      <c r="D37" s="55"/>
      <c r="E37" s="203"/>
      <c r="F37" s="76"/>
      <c r="G37" s="46"/>
      <c r="H37" s="46"/>
      <c r="I37" s="53"/>
      <c r="K37" s="266"/>
      <c r="L37" s="266"/>
    </row>
    <row r="38" spans="1:12" s="54" customFormat="1" ht="18" customHeight="1">
      <c r="A38" s="49"/>
      <c r="B38" s="67"/>
      <c r="C38" s="68" t="s">
        <v>9</v>
      </c>
      <c r="D38" s="46"/>
      <c r="E38" s="71">
        <f>SUM(E39:E42)</f>
        <v>0</v>
      </c>
      <c r="F38" s="72"/>
      <c r="G38" s="46"/>
      <c r="H38" s="46"/>
      <c r="I38" s="53"/>
      <c r="K38" s="266"/>
      <c r="L38" s="266"/>
    </row>
    <row r="39" spans="1:12" s="54" customFormat="1" ht="12.75" customHeight="1">
      <c r="A39" s="49"/>
      <c r="B39" s="202"/>
      <c r="C39" s="217" t="s">
        <v>141</v>
      </c>
      <c r="D39" s="55"/>
      <c r="E39" s="18"/>
      <c r="F39" s="102"/>
      <c r="G39" s="46"/>
      <c r="H39" s="46"/>
      <c r="I39" s="53"/>
      <c r="K39" s="266"/>
      <c r="L39" s="266"/>
    </row>
    <row r="40" spans="1:12" s="54" customFormat="1" ht="12.75" customHeight="1">
      <c r="A40" s="49"/>
      <c r="B40" s="202"/>
      <c r="C40" s="217" t="s">
        <v>142</v>
      </c>
      <c r="D40" s="55"/>
      <c r="E40" s="18"/>
      <c r="F40" s="102"/>
      <c r="G40" s="46"/>
      <c r="H40" s="46"/>
      <c r="I40" s="53"/>
      <c r="K40" s="266"/>
      <c r="L40" s="266"/>
    </row>
    <row r="41" spans="1:12" s="54" customFormat="1" ht="12.75">
      <c r="A41" s="49"/>
      <c r="B41" s="202"/>
      <c r="C41" s="217" t="s">
        <v>101</v>
      </c>
      <c r="D41" s="55"/>
      <c r="E41" s="18"/>
      <c r="F41" s="102"/>
      <c r="G41" s="46"/>
      <c r="H41" s="46"/>
      <c r="I41" s="53"/>
      <c r="K41" s="266"/>
      <c r="L41" s="266"/>
    </row>
    <row r="42" spans="1:12" s="54" customFormat="1" ht="12.75" customHeight="1">
      <c r="A42" s="49"/>
      <c r="B42" s="202"/>
      <c r="C42" s="217" t="s">
        <v>10</v>
      </c>
      <c r="D42" s="55"/>
      <c r="E42" s="18"/>
      <c r="F42" s="102"/>
      <c r="G42" s="46"/>
      <c r="H42" s="46"/>
      <c r="I42" s="53"/>
      <c r="K42" s="266"/>
      <c r="L42" s="266"/>
    </row>
    <row r="43" spans="1:12" s="54" customFormat="1" ht="9" customHeight="1">
      <c r="A43" s="49"/>
      <c r="B43" s="202"/>
      <c r="C43" s="202"/>
      <c r="D43" s="55"/>
      <c r="E43" s="203"/>
      <c r="F43" s="76"/>
      <c r="G43" s="46"/>
      <c r="H43" s="46"/>
      <c r="I43" s="53"/>
      <c r="K43" s="266"/>
      <c r="L43" s="266"/>
    </row>
    <row r="44" spans="1:12" s="54" customFormat="1" ht="18" customHeight="1">
      <c r="A44" s="49"/>
      <c r="B44" s="67"/>
      <c r="C44" s="68" t="s">
        <v>123</v>
      </c>
      <c r="D44" s="46"/>
      <c r="E44" s="71">
        <f>SUM(E45:E53)</f>
        <v>0</v>
      </c>
      <c r="F44" s="72"/>
      <c r="G44" s="46"/>
      <c r="H44" s="46"/>
      <c r="I44" s="53"/>
      <c r="K44" s="266"/>
      <c r="L44" s="266"/>
    </row>
    <row r="45" spans="1:12" s="54" customFormat="1" ht="12.75">
      <c r="A45" s="49"/>
      <c r="B45" s="201"/>
      <c r="C45" s="217" t="s">
        <v>107</v>
      </c>
      <c r="D45" s="55"/>
      <c r="E45" s="21"/>
      <c r="F45" s="102"/>
      <c r="G45" s="46"/>
      <c r="H45" s="46"/>
      <c r="I45" s="53"/>
      <c r="K45" s="266"/>
      <c r="L45" s="266"/>
    </row>
    <row r="46" spans="1:12" s="54" customFormat="1" ht="12.75">
      <c r="A46" s="49"/>
      <c r="B46" s="202"/>
      <c r="C46" s="217" t="s">
        <v>13</v>
      </c>
      <c r="D46" s="55"/>
      <c r="E46" s="26"/>
      <c r="F46" s="102"/>
      <c r="G46" s="46"/>
      <c r="H46" s="46"/>
      <c r="I46" s="53"/>
      <c r="K46" s="266"/>
      <c r="L46" s="266"/>
    </row>
    <row r="47" spans="1:12" s="54" customFormat="1" ht="12.75">
      <c r="A47" s="49"/>
      <c r="B47" s="202"/>
      <c r="C47" s="217" t="s">
        <v>89</v>
      </c>
      <c r="D47" s="55"/>
      <c r="E47" s="26"/>
      <c r="F47" s="102"/>
      <c r="G47" s="46"/>
      <c r="H47" s="46"/>
      <c r="I47" s="53"/>
      <c r="K47" s="266"/>
      <c r="L47" s="266"/>
    </row>
    <row r="48" spans="1:12" s="54" customFormat="1" ht="12.75">
      <c r="A48" s="49"/>
      <c r="B48" s="202"/>
      <c r="C48" s="217" t="s">
        <v>88</v>
      </c>
      <c r="D48" s="55"/>
      <c r="E48" s="26"/>
      <c r="F48" s="102"/>
      <c r="G48" s="46"/>
      <c r="H48" s="46"/>
      <c r="I48" s="53"/>
      <c r="J48" s="87"/>
      <c r="K48" s="266"/>
      <c r="L48" s="266"/>
    </row>
    <row r="49" spans="1:12" s="54" customFormat="1" ht="12.75">
      <c r="A49" s="49"/>
      <c r="B49" s="202"/>
      <c r="C49" s="217" t="s">
        <v>63</v>
      </c>
      <c r="D49" s="55"/>
      <c r="E49" s="26"/>
      <c r="F49" s="102"/>
      <c r="G49" s="46"/>
      <c r="H49" s="46"/>
      <c r="I49" s="53"/>
      <c r="K49" s="266"/>
      <c r="L49" s="266"/>
    </row>
    <row r="50" spans="1:12" s="54" customFormat="1" ht="12" customHeight="1">
      <c r="A50" s="49"/>
      <c r="B50" s="202"/>
      <c r="C50" s="217" t="s">
        <v>14</v>
      </c>
      <c r="D50" s="55"/>
      <c r="E50" s="26"/>
      <c r="F50" s="102"/>
      <c r="G50" s="46"/>
      <c r="H50" s="46"/>
      <c r="I50" s="53"/>
      <c r="K50" s="266"/>
      <c r="L50" s="266"/>
    </row>
    <row r="51" spans="1:12" s="54" customFormat="1" ht="12" customHeight="1">
      <c r="A51" s="49"/>
      <c r="B51" s="202"/>
      <c r="C51" s="217" t="s">
        <v>143</v>
      </c>
      <c r="D51" s="55"/>
      <c r="E51" s="26"/>
      <c r="F51" s="102"/>
      <c r="G51" s="46"/>
      <c r="H51" s="46"/>
      <c r="I51" s="53"/>
      <c r="K51" s="266"/>
      <c r="L51" s="266"/>
    </row>
    <row r="52" spans="1:12" s="54" customFormat="1" ht="12" customHeight="1">
      <c r="A52" s="49"/>
      <c r="B52" s="202"/>
      <c r="C52" s="217" t="s">
        <v>91</v>
      </c>
      <c r="D52" s="55"/>
      <c r="E52" s="26"/>
      <c r="F52" s="102"/>
      <c r="G52" s="46"/>
      <c r="H52" s="46"/>
      <c r="I52" s="58"/>
      <c r="K52" s="266"/>
      <c r="L52" s="266"/>
    </row>
    <row r="53" spans="1:12" s="54" customFormat="1" ht="12" customHeight="1">
      <c r="A53" s="49"/>
      <c r="B53" s="202"/>
      <c r="C53" s="217" t="s">
        <v>99</v>
      </c>
      <c r="D53" s="55"/>
      <c r="E53" s="26"/>
      <c r="F53" s="102"/>
      <c r="G53" s="46"/>
      <c r="H53" s="46"/>
      <c r="I53" s="58"/>
      <c r="K53" s="266"/>
      <c r="L53" s="266"/>
    </row>
    <row r="54" spans="1:12" s="54" customFormat="1" ht="6.75" customHeight="1">
      <c r="A54" s="49"/>
      <c r="B54" s="202"/>
      <c r="C54" s="202"/>
      <c r="D54" s="55"/>
      <c r="E54" s="203"/>
      <c r="F54" s="76"/>
      <c r="G54" s="46"/>
      <c r="H54" s="46"/>
      <c r="I54" s="58"/>
      <c r="K54" s="266"/>
      <c r="L54" s="266"/>
    </row>
    <row r="55" spans="1:12" s="54" customFormat="1" ht="18" customHeight="1">
      <c r="A55" s="73"/>
      <c r="B55" s="67"/>
      <c r="C55" s="68" t="s">
        <v>16</v>
      </c>
      <c r="D55" s="74"/>
      <c r="E55" s="71">
        <f>SUM(E56:E60)</f>
        <v>0</v>
      </c>
      <c r="F55" s="70" t="s">
        <v>55</v>
      </c>
      <c r="G55" s="74"/>
      <c r="H55" s="46"/>
      <c r="I55" s="58"/>
      <c r="K55" s="266"/>
      <c r="L55" s="266"/>
    </row>
    <row r="56" spans="1:12" s="54" customFormat="1" ht="12.75">
      <c r="A56" s="49"/>
      <c r="B56" s="202"/>
      <c r="C56" s="202" t="s">
        <v>17</v>
      </c>
      <c r="D56" s="55"/>
      <c r="E56" s="75">
        <f>+'Beiblatt Abschreibungen'!K15</f>
        <v>0</v>
      </c>
      <c r="F56" s="76" t="s">
        <v>136</v>
      </c>
      <c r="G56" s="46"/>
      <c r="H56" s="46"/>
      <c r="I56" s="58"/>
      <c r="K56" s="266"/>
      <c r="L56" s="266"/>
    </row>
    <row r="57" spans="1:12" s="54" customFormat="1" ht="12.75">
      <c r="A57" s="49"/>
      <c r="B57" s="202"/>
      <c r="C57" s="202" t="s">
        <v>18</v>
      </c>
      <c r="D57" s="55"/>
      <c r="E57" s="75">
        <f>+'Beiblatt Abschreibungen'!K21</f>
        <v>0</v>
      </c>
      <c r="F57" s="76" t="s">
        <v>136</v>
      </c>
      <c r="G57" s="46"/>
      <c r="H57" s="46"/>
      <c r="I57" s="58"/>
      <c r="K57" s="266"/>
      <c r="L57" s="266"/>
    </row>
    <row r="58" spans="1:12" s="54" customFormat="1" ht="12.75">
      <c r="A58" s="49"/>
      <c r="B58" s="202"/>
      <c r="C58" s="202" t="s">
        <v>19</v>
      </c>
      <c r="D58" s="55"/>
      <c r="E58" s="75">
        <f>+'Beiblatt Abschreibungen'!K25</f>
        <v>0</v>
      </c>
      <c r="F58" s="76" t="s">
        <v>136</v>
      </c>
      <c r="G58" s="46"/>
      <c r="H58" s="46"/>
      <c r="I58" s="58"/>
      <c r="K58" s="266"/>
      <c r="L58" s="266"/>
    </row>
    <row r="59" spans="1:12" s="54" customFormat="1" ht="12.75">
      <c r="A59" s="49"/>
      <c r="B59" s="202"/>
      <c r="C59" s="202" t="s">
        <v>113</v>
      </c>
      <c r="D59" s="55"/>
      <c r="E59" s="75">
        <f>+'Beiblatt Abschreibungen'!K34</f>
        <v>0</v>
      </c>
      <c r="F59" s="76" t="s">
        <v>136</v>
      </c>
      <c r="G59" s="46"/>
      <c r="H59" s="46"/>
      <c r="I59" s="58"/>
      <c r="K59" s="266"/>
      <c r="L59" s="266"/>
    </row>
    <row r="60" spans="1:12" s="78" customFormat="1" ht="12.75">
      <c r="A60" s="49"/>
      <c r="B60" s="202"/>
      <c r="C60" s="202" t="s">
        <v>100</v>
      </c>
      <c r="D60" s="55"/>
      <c r="E60" s="75">
        <f>+'Beiblatt Abschreibungen'!K38</f>
        <v>0</v>
      </c>
      <c r="F60" s="76" t="s">
        <v>136</v>
      </c>
      <c r="G60" s="46"/>
      <c r="H60" s="74"/>
      <c r="I60" s="77"/>
      <c r="K60" s="266"/>
      <c r="L60" s="266"/>
    </row>
    <row r="61" spans="1:12" s="54" customFormat="1" ht="8.25" customHeight="1">
      <c r="A61" s="49"/>
      <c r="B61" s="202"/>
      <c r="C61" s="202"/>
      <c r="D61" s="46"/>
      <c r="E61" s="203"/>
      <c r="F61" s="76"/>
      <c r="G61" s="46"/>
      <c r="H61" s="46"/>
      <c r="I61" s="58"/>
      <c r="K61" s="266"/>
      <c r="L61" s="266"/>
    </row>
    <row r="62" spans="1:12" s="54" customFormat="1" ht="18" customHeight="1">
      <c r="A62" s="73"/>
      <c r="B62" s="67"/>
      <c r="C62" s="68" t="s">
        <v>65</v>
      </c>
      <c r="D62" s="74"/>
      <c r="E62" s="71">
        <f>SUM(E63:E72)</f>
        <v>0</v>
      </c>
      <c r="F62" s="72"/>
      <c r="G62" s="79"/>
      <c r="H62" s="46"/>
      <c r="I62" s="58"/>
      <c r="K62" s="266"/>
      <c r="L62" s="266"/>
    </row>
    <row r="63" spans="1:12" s="78" customFormat="1" ht="12.75">
      <c r="A63" s="49"/>
      <c r="B63" s="202"/>
      <c r="C63" s="217" t="s">
        <v>21</v>
      </c>
      <c r="D63" s="55"/>
      <c r="E63" s="26"/>
      <c r="F63" s="102"/>
      <c r="G63" s="55"/>
      <c r="H63" s="80"/>
      <c r="I63" s="80"/>
      <c r="J63" s="81"/>
      <c r="K63" s="266"/>
      <c r="L63" s="266"/>
    </row>
    <row r="64" spans="1:12" s="54" customFormat="1" ht="12.75">
      <c r="A64" s="49"/>
      <c r="B64" s="202"/>
      <c r="C64" s="221" t="s">
        <v>144</v>
      </c>
      <c r="D64" s="55"/>
      <c r="E64" s="26"/>
      <c r="F64" s="102"/>
      <c r="G64" s="46"/>
      <c r="H64" s="46"/>
      <c r="I64" s="58"/>
      <c r="K64" s="266"/>
      <c r="L64" s="266"/>
    </row>
    <row r="65" spans="1:12" s="54" customFormat="1" ht="12.75">
      <c r="A65" s="49"/>
      <c r="B65" s="202"/>
      <c r="C65" s="217" t="s">
        <v>2</v>
      </c>
      <c r="D65" s="55"/>
      <c r="E65" s="18"/>
      <c r="F65" s="102"/>
      <c r="G65" s="46"/>
      <c r="H65" s="46"/>
      <c r="I65" s="58"/>
      <c r="K65" s="266"/>
      <c r="L65" s="266"/>
    </row>
    <row r="66" spans="1:12" s="54" customFormat="1" ht="12.75">
      <c r="A66" s="49"/>
      <c r="B66" s="202"/>
      <c r="C66" s="217" t="s">
        <v>23</v>
      </c>
      <c r="D66" s="55"/>
      <c r="E66" s="26"/>
      <c r="F66" s="102"/>
      <c r="G66" s="46"/>
      <c r="H66" s="46"/>
      <c r="I66" s="58"/>
      <c r="K66" s="266"/>
      <c r="L66" s="266"/>
    </row>
    <row r="67" spans="1:12" s="54" customFormat="1" ht="12.75">
      <c r="A67" s="49"/>
      <c r="B67" s="202"/>
      <c r="C67" s="221" t="s">
        <v>145</v>
      </c>
      <c r="D67" s="55"/>
      <c r="E67" s="18"/>
      <c r="F67" s="102"/>
      <c r="G67" s="46"/>
      <c r="H67" s="46"/>
      <c r="I67" s="58"/>
      <c r="K67" s="266"/>
      <c r="L67" s="266"/>
    </row>
    <row r="68" spans="1:12" s="54" customFormat="1" ht="12.75">
      <c r="A68" s="49"/>
      <c r="B68" s="202"/>
      <c r="C68" s="221" t="s">
        <v>24</v>
      </c>
      <c r="D68" s="55"/>
      <c r="E68" s="18"/>
      <c r="F68" s="102"/>
      <c r="G68" s="46"/>
      <c r="H68" s="46"/>
      <c r="I68" s="58"/>
      <c r="K68" s="266"/>
      <c r="L68" s="266"/>
    </row>
    <row r="69" spans="1:12" s="54" customFormat="1" ht="12.75" customHeight="1">
      <c r="A69" s="49"/>
      <c r="B69" s="202"/>
      <c r="C69" s="221" t="s">
        <v>92</v>
      </c>
      <c r="D69" s="55"/>
      <c r="E69" s="26"/>
      <c r="F69" s="102"/>
      <c r="G69" s="46"/>
      <c r="H69" s="46"/>
      <c r="I69" s="58"/>
      <c r="K69" s="266"/>
      <c r="L69" s="266"/>
    </row>
    <row r="70" spans="1:12" s="54" customFormat="1" ht="12.75">
      <c r="A70" s="49"/>
      <c r="B70" s="202"/>
      <c r="C70" s="222" t="s">
        <v>93</v>
      </c>
      <c r="D70" s="55"/>
      <c r="E70" s="26"/>
      <c r="F70" s="102"/>
      <c r="G70" s="46"/>
      <c r="H70" s="46"/>
      <c r="I70" s="58"/>
      <c r="K70" s="266"/>
      <c r="L70" s="266"/>
    </row>
    <row r="71" spans="1:12" s="54" customFormat="1" ht="12.75">
      <c r="A71" s="49"/>
      <c r="B71" s="202"/>
      <c r="C71" s="217" t="s">
        <v>94</v>
      </c>
      <c r="D71" s="55"/>
      <c r="E71" s="26"/>
      <c r="F71" s="102"/>
      <c r="G71" s="46"/>
      <c r="H71" s="46"/>
      <c r="I71" s="58"/>
      <c r="K71" s="266"/>
      <c r="L71" s="266"/>
    </row>
    <row r="72" spans="1:12" s="54" customFormat="1" ht="7.5" customHeight="1">
      <c r="A72" s="49"/>
      <c r="B72" s="202"/>
      <c r="C72" s="202"/>
      <c r="D72" s="55"/>
      <c r="E72" s="203"/>
      <c r="F72" s="76"/>
      <c r="G72" s="46"/>
      <c r="H72" s="46"/>
      <c r="I72" s="58"/>
      <c r="K72" s="266"/>
      <c r="L72" s="266"/>
    </row>
    <row r="73" spans="1:12" s="54" customFormat="1" ht="18" customHeight="1">
      <c r="A73" s="73"/>
      <c r="B73" s="67"/>
      <c r="C73" s="68" t="s">
        <v>25</v>
      </c>
      <c r="D73" s="74"/>
      <c r="E73" s="28">
        <v>0</v>
      </c>
      <c r="F73" s="103"/>
      <c r="G73" s="74"/>
      <c r="H73" s="46"/>
      <c r="I73" s="58"/>
      <c r="K73" s="266"/>
      <c r="L73" s="266"/>
    </row>
    <row r="74" spans="1:12" s="54" customFormat="1" ht="8.25" customHeight="1" thickBot="1">
      <c r="A74" s="49"/>
      <c r="B74" s="202"/>
      <c r="C74" s="202"/>
      <c r="D74" s="46"/>
      <c r="E74" s="203"/>
      <c r="F74" s="204"/>
      <c r="G74" s="46"/>
      <c r="H74" s="46"/>
      <c r="I74" s="58"/>
      <c r="K74" s="266"/>
      <c r="L74" s="266"/>
    </row>
    <row r="75" spans="1:12" s="54" customFormat="1" ht="18" customHeight="1" thickBot="1">
      <c r="A75" s="49"/>
      <c r="B75" s="67"/>
      <c r="C75" s="68" t="s">
        <v>138</v>
      </c>
      <c r="D75" s="74"/>
      <c r="E75" s="82">
        <f>E23-E7</f>
        <v>0</v>
      </c>
      <c r="F75" s="83" t="s">
        <v>134</v>
      </c>
      <c r="G75" s="46"/>
      <c r="H75" s="46"/>
      <c r="I75" s="58"/>
      <c r="K75" s="266"/>
      <c r="L75" s="266"/>
    </row>
    <row r="76" spans="3:12" ht="12.75">
      <c r="C76" s="223"/>
      <c r="K76" s="266"/>
      <c r="L76" s="266"/>
    </row>
    <row r="77" spans="11:12" ht="12.75" customHeight="1">
      <c r="K77" s="266"/>
      <c r="L77" s="266"/>
    </row>
    <row r="78" spans="11:12" ht="12.75" customHeight="1">
      <c r="K78" s="266"/>
      <c r="L78" s="266"/>
    </row>
    <row r="79" spans="11:12" ht="12.75" customHeight="1">
      <c r="K79" s="266"/>
      <c r="L79" s="266"/>
    </row>
    <row r="80" spans="11:12" ht="12.75" customHeight="1">
      <c r="K80" s="266"/>
      <c r="L80" s="266"/>
    </row>
    <row r="81" spans="11:12" ht="12.75" customHeight="1">
      <c r="K81" s="266"/>
      <c r="L81" s="266"/>
    </row>
    <row r="82" spans="11:12" ht="12.75" customHeight="1">
      <c r="K82" s="266"/>
      <c r="L82" s="266"/>
    </row>
    <row r="90" spans="6:10" ht="12.75">
      <c r="F90" s="208"/>
      <c r="J90" s="36"/>
    </row>
    <row r="91" spans="6:10" ht="12.75">
      <c r="F91" s="208"/>
      <c r="J91" s="36"/>
    </row>
    <row r="92" spans="6:10" ht="12.75">
      <c r="F92" s="208"/>
      <c r="J92" s="36"/>
    </row>
    <row r="93" spans="6:10" ht="12.75">
      <c r="F93" s="208"/>
      <c r="J93" s="36"/>
    </row>
    <row r="94" spans="6:10" ht="12.75">
      <c r="F94" s="208"/>
      <c r="J94" s="36"/>
    </row>
    <row r="95" spans="6:10" ht="12.75">
      <c r="F95" s="208"/>
      <c r="J95" s="36"/>
    </row>
    <row r="96" spans="6:10" ht="12.75">
      <c r="F96" s="208"/>
      <c r="J96" s="36"/>
    </row>
    <row r="97" spans="6:10" ht="12.75">
      <c r="F97" s="208"/>
      <c r="J97" s="36"/>
    </row>
    <row r="98" spans="6:10" ht="12.75">
      <c r="F98" s="208"/>
      <c r="J98" s="36"/>
    </row>
    <row r="99" spans="6:10" ht="12.75">
      <c r="F99" s="208"/>
      <c r="J99" s="36"/>
    </row>
    <row r="100" spans="6:10" ht="12.75">
      <c r="F100" s="208"/>
      <c r="J100" s="36"/>
    </row>
    <row r="101" spans="6:10" ht="12.75">
      <c r="F101" s="208"/>
      <c r="J101" s="36"/>
    </row>
    <row r="102" spans="6:10" ht="12.75">
      <c r="F102" s="208"/>
      <c r="J102" s="36"/>
    </row>
    <row r="103" spans="6:10" ht="12.75">
      <c r="F103" s="208"/>
      <c r="J103" s="36"/>
    </row>
    <row r="104" spans="6:10" ht="12.75">
      <c r="F104" s="208"/>
      <c r="J104" s="36"/>
    </row>
    <row r="105" spans="6:10" ht="12.75">
      <c r="F105" s="208"/>
      <c r="J105" s="36"/>
    </row>
    <row r="106" spans="6:10" ht="12.75">
      <c r="F106" s="208"/>
      <c r="J106" s="36"/>
    </row>
    <row r="107" spans="6:10" ht="12.75">
      <c r="F107" s="208"/>
      <c r="J107" s="36"/>
    </row>
    <row r="108" spans="6:10" ht="12.75">
      <c r="F108" s="208"/>
      <c r="J108" s="36"/>
    </row>
    <row r="109" spans="6:10" ht="12.75">
      <c r="F109" s="208"/>
      <c r="J109" s="36"/>
    </row>
    <row r="110" spans="6:10" ht="12.75">
      <c r="F110" s="208"/>
      <c r="J110" s="36"/>
    </row>
  </sheetData>
  <sheetProtection password="CD8B" sheet="1"/>
  <mergeCells count="3">
    <mergeCell ref="B8:C8"/>
    <mergeCell ref="B14:C14"/>
    <mergeCell ref="B3:C3"/>
  </mergeCells>
  <printOptions/>
  <pageMargins left="0.7874015748031497" right="0.4330708661417323" top="0.7874015748031497" bottom="0.7874015748031497" header="0.5118110236220472" footer="0.11811023622047245"/>
  <pageSetup fitToHeight="1" fitToWidth="1" horizontalDpi="300" verticalDpi="300" orientation="portrait" paperSize="9" scale="71" r:id="rId3"/>
  <headerFooter alignWithMargins="0">
    <oddFooter>&amp;L&amp;F // &amp;A&amp;C&amp;P von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Fittl</dc:creator>
  <cp:keywords/>
  <dc:description/>
  <cp:lastModifiedBy>Christian Tauber</cp:lastModifiedBy>
  <cp:lastPrinted>2013-05-13T09:45:29Z</cp:lastPrinted>
  <dcterms:created xsi:type="dcterms:W3CDTF">2008-01-24T10:32:10Z</dcterms:created>
  <dcterms:modified xsi:type="dcterms:W3CDTF">2013-06-27T11:33:54Z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-1342237653</vt:i4>
  </property>
  <property fmtid="{D5CDD505-2E9C-101B-9397-08002B2CF9AE}" pid="4" name="_EmailSubject">
    <vt:lpwstr>Spez. erg. RL Essen auf Rädern (TKM)</vt:lpwstr>
  </property>
  <property fmtid="{D5CDD505-2E9C-101B-9397-08002B2CF9AE}" pid="5" name="_AuthorEmail">
    <vt:lpwstr>mobtrans@fsw.at</vt:lpwstr>
  </property>
  <property fmtid="{D5CDD505-2E9C-101B-9397-08002B2CF9AE}" pid="6" name="_AuthorEmailDisplayName">
    <vt:lpwstr>Fonds Soz. Wien Mobilität und Transportdienste</vt:lpwstr>
  </property>
  <property fmtid="{D5CDD505-2E9C-101B-9397-08002B2CF9AE}" pid="7" name="_PreviousAdHocReviewCycleID">
    <vt:i4>-163634866</vt:i4>
  </property>
</Properties>
</file>