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2022\TKM_NEU 2022\"/>
    </mc:Choice>
  </mc:AlternateContent>
  <xr:revisionPtr revIDLastSave="0" documentId="13_ncr:1_{43A6DE9A-634B-4510-B196-833FABB9FEF9}" xr6:coauthVersionLast="47" xr6:coauthVersionMax="47" xr10:uidLastSave="{00000000-0000-0000-0000-000000000000}"/>
  <workbookProtection workbookAlgorithmName="SHA-512" workbookHashValue="RGR8wa2PGQoT8YZF78TrUn1aiTfS3MM/ESOhh4OMoHn+1NAItPrp0jdc0ICPZ4BFv/i0tfkrMrlNwOz03LBGFw==" workbookSaltValue="bk4r08vaT5J9OiFF/1uHQA==" workbookSpinCount="100000" lockStructure="1"/>
  <bookViews>
    <workbookView xWindow="-120" yWindow="-16320" windowWidth="29040" windowHeight="15840" tabRatio="830" xr2:uid="{00000000-000D-0000-FFFF-FFFF00000000}"/>
  </bookViews>
  <sheets>
    <sheet name="Deckblatt_WFH_BER_PF_OF" sheetId="48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Deckblatt_WFH_BER_PF_OF!$I$6:$I$10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Deckblatt_WFH_BER_PF_OF!$H$7:$H$12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Deckblatt_WFH_BER_PF_OF!$H$6:$H$16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Q34" i="5"/>
  <c r="F37" i="36" l="1"/>
  <c r="N2" i="67" l="1"/>
  <c r="J2" i="67"/>
  <c r="X2" i="66"/>
  <c r="R2" i="66"/>
  <c r="L2" i="66"/>
  <c r="N2" i="65"/>
  <c r="J2" i="65"/>
  <c r="O2" i="65" l="1"/>
  <c r="S3" i="66"/>
  <c r="S9" i="66"/>
  <c r="S15" i="66"/>
  <c r="S21" i="66"/>
  <c r="S27" i="66"/>
  <c r="S33" i="66"/>
  <c r="S39" i="66"/>
  <c r="S45" i="66"/>
  <c r="S51" i="66"/>
  <c r="S57" i="66"/>
  <c r="S63" i="66"/>
  <c r="S69" i="66"/>
  <c r="S75" i="66"/>
  <c r="S81" i="66"/>
  <c r="S87" i="66"/>
  <c r="S93" i="66"/>
  <c r="S99" i="66"/>
  <c r="S94" i="66"/>
  <c r="S53" i="66"/>
  <c r="S83" i="66"/>
  <c r="S2" i="66"/>
  <c r="S24" i="66"/>
  <c r="S66" i="66"/>
  <c r="S90" i="66"/>
  <c r="S19" i="66"/>
  <c r="S61" i="66"/>
  <c r="S91" i="66"/>
  <c r="S20" i="66"/>
  <c r="S44" i="66"/>
  <c r="S68" i="66"/>
  <c r="S92" i="66"/>
  <c r="S4" i="66"/>
  <c r="S10" i="66"/>
  <c r="S16" i="66"/>
  <c r="S22" i="66"/>
  <c r="S28" i="66"/>
  <c r="S34" i="66"/>
  <c r="S40" i="66"/>
  <c r="S46" i="66"/>
  <c r="S52" i="66"/>
  <c r="S58" i="66"/>
  <c r="S64" i="66"/>
  <c r="S70" i="66"/>
  <c r="S76" i="66"/>
  <c r="S82" i="66"/>
  <c r="S88" i="66"/>
  <c r="S100" i="66"/>
  <c r="S47" i="66"/>
  <c r="S71" i="66"/>
  <c r="S89" i="66"/>
  <c r="S18" i="66"/>
  <c r="S36" i="66"/>
  <c r="S42" i="66"/>
  <c r="S60" i="66"/>
  <c r="S78" i="66"/>
  <c r="S7" i="66"/>
  <c r="S37" i="66"/>
  <c r="S49" i="66"/>
  <c r="S73" i="66"/>
  <c r="S8" i="66"/>
  <c r="S32" i="66"/>
  <c r="S38" i="66"/>
  <c r="S56" i="66"/>
  <c r="S80" i="66"/>
  <c r="S98" i="66"/>
  <c r="S5" i="66"/>
  <c r="S11" i="66"/>
  <c r="S17" i="66"/>
  <c r="S23" i="66"/>
  <c r="S29" i="66"/>
  <c r="S35" i="66"/>
  <c r="S41" i="66"/>
  <c r="S59" i="66"/>
  <c r="S65" i="66"/>
  <c r="S77" i="66"/>
  <c r="S95" i="66"/>
  <c r="S12" i="66"/>
  <c r="S48" i="66"/>
  <c r="S72" i="66"/>
  <c r="S96" i="66"/>
  <c r="S13" i="66"/>
  <c r="S31" i="66"/>
  <c r="S43" i="66"/>
  <c r="S67" i="66"/>
  <c r="S85" i="66"/>
  <c r="S14" i="66"/>
  <c r="S50" i="66"/>
  <c r="S74" i="66"/>
  <c r="S6" i="66"/>
  <c r="S30" i="66"/>
  <c r="S54" i="66"/>
  <c r="S84" i="66"/>
  <c r="S25" i="66"/>
  <c r="S55" i="66"/>
  <c r="S79" i="66"/>
  <c r="S97" i="66"/>
  <c r="S26" i="66"/>
  <c r="S62" i="66"/>
  <c r="S86" i="66"/>
  <c r="K3" i="67"/>
  <c r="K7" i="67"/>
  <c r="K11" i="67"/>
  <c r="K15" i="67"/>
  <c r="K19" i="67"/>
  <c r="K23" i="67"/>
  <c r="K27" i="67"/>
  <c r="K31" i="67"/>
  <c r="K35" i="67"/>
  <c r="K39" i="67"/>
  <c r="K43" i="67"/>
  <c r="K47" i="67"/>
  <c r="K2" i="67"/>
  <c r="K9" i="67"/>
  <c r="K21" i="67"/>
  <c r="K29" i="67"/>
  <c r="K37" i="67"/>
  <c r="K45" i="67"/>
  <c r="K6" i="67"/>
  <c r="K14" i="67"/>
  <c r="K22" i="67"/>
  <c r="K30" i="67"/>
  <c r="K38" i="67"/>
  <c r="K46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5" i="67"/>
  <c r="K13" i="67"/>
  <c r="K17" i="67"/>
  <c r="K25" i="67"/>
  <c r="K33" i="67"/>
  <c r="K41" i="67"/>
  <c r="K49" i="67"/>
  <c r="K10" i="67"/>
  <c r="K18" i="67"/>
  <c r="K26" i="67"/>
  <c r="K34" i="67"/>
  <c r="K42" i="67"/>
  <c r="K50" i="67"/>
  <c r="N6" i="66"/>
  <c r="N10" i="66"/>
  <c r="N14" i="66"/>
  <c r="N18" i="66"/>
  <c r="N22" i="66"/>
  <c r="N26" i="66"/>
  <c r="N30" i="66"/>
  <c r="N34" i="66"/>
  <c r="N38" i="66"/>
  <c r="N42" i="66"/>
  <c r="N46" i="66"/>
  <c r="N50" i="66"/>
  <c r="N54" i="66"/>
  <c r="N58" i="66"/>
  <c r="N62" i="66"/>
  <c r="N66" i="66"/>
  <c r="N70" i="66"/>
  <c r="N74" i="66"/>
  <c r="N78" i="66"/>
  <c r="N82" i="66"/>
  <c r="N86" i="66"/>
  <c r="N90" i="66"/>
  <c r="N94" i="66"/>
  <c r="N98" i="66"/>
  <c r="N7" i="66"/>
  <c r="N11" i="66"/>
  <c r="N15" i="66"/>
  <c r="N19" i="66"/>
  <c r="N23" i="66"/>
  <c r="N27" i="66"/>
  <c r="N31" i="66"/>
  <c r="N35" i="66"/>
  <c r="N39" i="66"/>
  <c r="N43" i="66"/>
  <c r="N47" i="66"/>
  <c r="N13" i="66"/>
  <c r="N21" i="66"/>
  <c r="N29" i="66"/>
  <c r="N37" i="66"/>
  <c r="N45" i="66"/>
  <c r="N52" i="66"/>
  <c r="N57" i="66"/>
  <c r="N63" i="66"/>
  <c r="N68" i="66"/>
  <c r="N73" i="66"/>
  <c r="N79" i="66"/>
  <c r="N84" i="66"/>
  <c r="N89" i="66"/>
  <c r="N95" i="66"/>
  <c r="N100" i="66"/>
  <c r="N8" i="66"/>
  <c r="N16" i="66"/>
  <c r="N24" i="66"/>
  <c r="N32" i="66"/>
  <c r="N40" i="66"/>
  <c r="N48" i="66"/>
  <c r="N53" i="66"/>
  <c r="N59" i="66"/>
  <c r="N64" i="66"/>
  <c r="N69" i="66"/>
  <c r="N75" i="66"/>
  <c r="N80" i="66"/>
  <c r="N85" i="66"/>
  <c r="N91" i="66"/>
  <c r="N96" i="66"/>
  <c r="N9" i="66"/>
  <c r="N17" i="66"/>
  <c r="N25" i="66"/>
  <c r="N33" i="66"/>
  <c r="N41" i="66"/>
  <c r="N49" i="66"/>
  <c r="N55" i="66"/>
  <c r="N60" i="66"/>
  <c r="N65" i="66"/>
  <c r="N71" i="66"/>
  <c r="N76" i="66"/>
  <c r="N81" i="66"/>
  <c r="N87" i="66"/>
  <c r="N92" i="66"/>
  <c r="N97" i="66"/>
  <c r="N12" i="66"/>
  <c r="N20" i="66"/>
  <c r="N28" i="66"/>
  <c r="N36" i="66"/>
  <c r="N44" i="66"/>
  <c r="N51" i="66"/>
  <c r="N56" i="66"/>
  <c r="N61" i="66"/>
  <c r="N67" i="66"/>
  <c r="N72" i="66"/>
  <c r="N77" i="66"/>
  <c r="N83" i="66"/>
  <c r="N88" i="66"/>
  <c r="N93" i="66"/>
  <c r="N99" i="66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5" i="65"/>
  <c r="K9" i="65"/>
  <c r="K13" i="65"/>
  <c r="K17" i="65"/>
  <c r="K21" i="65"/>
  <c r="K25" i="65"/>
  <c r="K29" i="65"/>
  <c r="K33" i="65"/>
  <c r="K37" i="65"/>
  <c r="K41" i="65"/>
  <c r="K45" i="65"/>
  <c r="K61" i="65"/>
  <c r="K77" i="65"/>
  <c r="K93" i="65"/>
  <c r="K49" i="65"/>
  <c r="K65" i="65"/>
  <c r="K81" i="65"/>
  <c r="K97" i="65"/>
  <c r="K53" i="65"/>
  <c r="K69" i="65"/>
  <c r="K85" i="65"/>
  <c r="K2" i="65"/>
  <c r="K57" i="65"/>
  <c r="K73" i="65"/>
  <c r="K8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6" i="67" l="1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G5" i="67" s="1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F7" i="66"/>
  <c r="A7" i="66"/>
  <c r="I7" i="66" s="1"/>
  <c r="F6" i="66"/>
  <c r="A6" i="66"/>
  <c r="I6" i="66" s="1"/>
  <c r="I5" i="66"/>
  <c r="A5" i="66"/>
  <c r="I4" i="66"/>
  <c r="F4" i="66"/>
  <c r="A4" i="66"/>
  <c r="N4" i="66" s="1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N5" i="66" l="1"/>
  <c r="O5" i="66" s="1"/>
  <c r="I8" i="66"/>
  <c r="J40" i="66" s="1"/>
  <c r="I3" i="66"/>
  <c r="N3" i="66"/>
  <c r="O3" i="66" s="1"/>
  <c r="I2" i="66"/>
  <c r="J81" i="66" s="1"/>
  <c r="N2" i="66"/>
  <c r="O2" i="66" s="1"/>
  <c r="Z2" i="66"/>
  <c r="G2" i="65"/>
  <c r="G3" i="67"/>
  <c r="H2" i="67" s="1"/>
  <c r="I2" i="67" s="1"/>
  <c r="G39" i="65"/>
  <c r="O2" i="67"/>
  <c r="O9" i="66"/>
  <c r="O8" i="66"/>
  <c r="O7" i="66"/>
  <c r="O4" i="66"/>
  <c r="O6" i="66"/>
  <c r="O20" i="66"/>
  <c r="O12" i="66"/>
  <c r="O10" i="66"/>
  <c r="O11" i="66"/>
  <c r="O13" i="66"/>
  <c r="O14" i="66"/>
  <c r="O15" i="66"/>
  <c r="J18" i="66"/>
  <c r="L15" i="67"/>
  <c r="M15" i="67" s="1"/>
  <c r="H27" i="67"/>
  <c r="I27" i="67" s="1"/>
  <c r="H14" i="67"/>
  <c r="I14" i="67" s="1"/>
  <c r="H21" i="67"/>
  <c r="I21" i="67" s="1"/>
  <c r="H48" i="67"/>
  <c r="I48" i="67" s="1"/>
  <c r="H24" i="67"/>
  <c r="I24" i="67" s="1"/>
  <c r="J52" i="66"/>
  <c r="J23" i="66"/>
  <c r="J77" i="66"/>
  <c r="J55" i="66"/>
  <c r="J61" i="66"/>
  <c r="J53" i="66"/>
  <c r="J5" i="66"/>
  <c r="O18" i="66"/>
  <c r="O23" i="66"/>
  <c r="J50" i="66"/>
  <c r="J2" i="66"/>
  <c r="K2" i="66" s="1"/>
  <c r="O19" i="66"/>
  <c r="O24" i="66"/>
  <c r="J56" i="66"/>
  <c r="J58" i="66"/>
  <c r="J70" i="66"/>
  <c r="O16" i="66"/>
  <c r="O17" i="66"/>
  <c r="J19" i="66"/>
  <c r="O21" i="66"/>
  <c r="O22" i="66"/>
  <c r="J28" i="66"/>
  <c r="J82" i="66"/>
  <c r="J25" i="66" l="1"/>
  <c r="J20" i="66"/>
  <c r="J51" i="66"/>
  <c r="K51" i="66" s="1"/>
  <c r="J74" i="66"/>
  <c r="J99" i="66"/>
  <c r="J11" i="66"/>
  <c r="J79" i="66"/>
  <c r="J30" i="66"/>
  <c r="J84" i="66"/>
  <c r="J17" i="66"/>
  <c r="J10" i="66"/>
  <c r="J87" i="66"/>
  <c r="J66" i="66"/>
  <c r="J54" i="66"/>
  <c r="K55" i="66" s="1"/>
  <c r="J33" i="66"/>
  <c r="H41" i="67"/>
  <c r="I41" i="67" s="1"/>
  <c r="H38" i="67"/>
  <c r="I38" i="67" s="1"/>
  <c r="H20" i="67"/>
  <c r="I20" i="67" s="1"/>
  <c r="H7" i="67"/>
  <c r="I7" i="67" s="1"/>
  <c r="H40" i="67"/>
  <c r="I40" i="67" s="1"/>
  <c r="H4" i="67"/>
  <c r="I4" i="67" s="1"/>
  <c r="J38" i="66"/>
  <c r="J76" i="66"/>
  <c r="J7" i="66"/>
  <c r="J26" i="66"/>
  <c r="J64" i="66"/>
  <c r="J31" i="66"/>
  <c r="J21" i="66"/>
  <c r="J97" i="66"/>
  <c r="J42" i="66"/>
  <c r="J15" i="66"/>
  <c r="J37" i="66"/>
  <c r="J65" i="66"/>
  <c r="K66" i="66" s="1"/>
  <c r="J67" i="66"/>
  <c r="K67" i="66" s="1"/>
  <c r="J92" i="66"/>
  <c r="J85" i="66"/>
  <c r="J36" i="66"/>
  <c r="J86" i="66"/>
  <c r="J34" i="66"/>
  <c r="J72" i="66"/>
  <c r="K73" i="66" s="1"/>
  <c r="J62" i="66"/>
  <c r="K62" i="66" s="1"/>
  <c r="J27" i="66"/>
  <c r="K28" i="66" s="1"/>
  <c r="J93" i="66"/>
  <c r="K93" i="66" s="1"/>
  <c r="J13" i="66"/>
  <c r="J6" i="66"/>
  <c r="K6" i="66" s="1"/>
  <c r="J45" i="66"/>
  <c r="J47" i="66"/>
  <c r="J71" i="66"/>
  <c r="K71" i="66" s="1"/>
  <c r="J96" i="66"/>
  <c r="J98" i="66"/>
  <c r="K99" i="66" s="1"/>
  <c r="J91" i="66"/>
  <c r="J44" i="66"/>
  <c r="J78" i="66"/>
  <c r="K78" i="66" s="1"/>
  <c r="J32" i="66"/>
  <c r="K33" i="66" s="1"/>
  <c r="J24" i="66"/>
  <c r="K24" i="66" s="1"/>
  <c r="J80" i="66"/>
  <c r="K80" i="66" s="1"/>
  <c r="J68" i="66"/>
  <c r="J60" i="66"/>
  <c r="K61" i="66" s="1"/>
  <c r="J29" i="66"/>
  <c r="J22" i="66"/>
  <c r="J16" i="66"/>
  <c r="K16" i="66" s="1"/>
  <c r="J89" i="66"/>
  <c r="J14" i="66"/>
  <c r="J9" i="66"/>
  <c r="K10" i="66" s="1"/>
  <c r="J3" i="66"/>
  <c r="K3" i="66" s="1"/>
  <c r="J49" i="66"/>
  <c r="K50" i="66" s="1"/>
  <c r="J69" i="66"/>
  <c r="J63" i="66"/>
  <c r="J83" i="66"/>
  <c r="J100" i="66"/>
  <c r="K100" i="66" s="1"/>
  <c r="J94" i="66"/>
  <c r="J35" i="66"/>
  <c r="J95" i="66"/>
  <c r="K95" i="66" s="1"/>
  <c r="J46" i="66"/>
  <c r="J12" i="66"/>
  <c r="K12" i="66" s="1"/>
  <c r="J8" i="66"/>
  <c r="J4" i="66"/>
  <c r="K4" i="66" s="1"/>
  <c r="J41" i="66"/>
  <c r="K42" i="66" s="1"/>
  <c r="J57" i="66"/>
  <c r="K57" i="66" s="1"/>
  <c r="J43" i="66"/>
  <c r="J59" i="66"/>
  <c r="K59" i="66" s="1"/>
  <c r="J75" i="66"/>
  <c r="J88" i="66"/>
  <c r="J73" i="66"/>
  <c r="K74" i="66" s="1"/>
  <c r="J90" i="66"/>
  <c r="J48" i="66"/>
  <c r="J39" i="66"/>
  <c r="H25" i="67"/>
  <c r="I25" i="67" s="1"/>
  <c r="H45" i="67"/>
  <c r="I45" i="67" s="1"/>
  <c r="H22" i="67"/>
  <c r="I22" i="67" s="1"/>
  <c r="H42" i="67"/>
  <c r="I42" i="67" s="1"/>
  <c r="H11" i="67"/>
  <c r="I11" i="67" s="1"/>
  <c r="H35" i="67"/>
  <c r="I35" i="67" s="1"/>
  <c r="H5" i="67"/>
  <c r="I5" i="67" s="1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6" i="67"/>
  <c r="I16" i="67" s="1"/>
  <c r="H36" i="67"/>
  <c r="I36" i="67" s="1"/>
  <c r="H13" i="67"/>
  <c r="I13" i="67" s="1"/>
  <c r="H37" i="67"/>
  <c r="I37" i="67" s="1"/>
  <c r="H10" i="67"/>
  <c r="I10" i="67" s="1"/>
  <c r="H30" i="67"/>
  <c r="I30" i="67" s="1"/>
  <c r="H3" i="67"/>
  <c r="I3" i="67" s="1"/>
  <c r="H23" i="67"/>
  <c r="I23" i="67" s="1"/>
  <c r="H43" i="67"/>
  <c r="I43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53" i="66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H70" i="65"/>
  <c r="I70" i="65" s="1"/>
  <c r="H27" i="65"/>
  <c r="I27" i="65" s="1"/>
  <c r="H60" i="65"/>
  <c r="H74" i="65"/>
  <c r="H54" i="65"/>
  <c r="H6" i="65"/>
  <c r="I6" i="65" s="1"/>
  <c r="H58" i="65"/>
  <c r="H10" i="65"/>
  <c r="H63" i="65"/>
  <c r="H15" i="65"/>
  <c r="H68" i="65"/>
  <c r="H20" i="65"/>
  <c r="H67" i="65"/>
  <c r="H19" i="65"/>
  <c r="H80" i="65"/>
  <c r="H12" i="65"/>
  <c r="H21" i="65"/>
  <c r="H7" i="65"/>
  <c r="I7" i="65" s="1"/>
  <c r="K54" i="66"/>
  <c r="K82" i="66"/>
  <c r="K22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K56" i="66"/>
  <c r="K19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65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1" i="66"/>
  <c r="K11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2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18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77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64" i="66" l="1"/>
  <c r="K68" i="66"/>
  <c r="K86" i="66"/>
  <c r="K38" i="66"/>
  <c r="K84" i="66"/>
  <c r="K72" i="66"/>
  <c r="K9" i="66"/>
  <c r="K30" i="66"/>
  <c r="K39" i="66"/>
  <c r="K35" i="66"/>
  <c r="K32" i="66"/>
  <c r="K41" i="66"/>
  <c r="K46" i="66"/>
  <c r="K27" i="66"/>
  <c r="K87" i="66"/>
  <c r="K43" i="66"/>
  <c r="K14" i="66"/>
  <c r="K7" i="66"/>
  <c r="K90" i="66"/>
  <c r="K37" i="66"/>
  <c r="K26" i="66"/>
  <c r="I24" i="65"/>
  <c r="K94" i="66"/>
  <c r="K92" i="66"/>
  <c r="K81" i="66"/>
  <c r="K96" i="66"/>
  <c r="K97" i="66"/>
  <c r="K34" i="66"/>
  <c r="K25" i="66"/>
  <c r="K17" i="66"/>
  <c r="K48" i="66"/>
  <c r="K76" i="66"/>
  <c r="K98" i="66"/>
  <c r="K8" i="66"/>
  <c r="K36" i="66"/>
  <c r="K31" i="66"/>
  <c r="K89" i="66"/>
  <c r="K44" i="66"/>
  <c r="K79" i="66"/>
  <c r="K63" i="66"/>
  <c r="K45" i="66"/>
  <c r="K69" i="66"/>
  <c r="K83" i="66"/>
  <c r="K29" i="66"/>
  <c r="K15" i="66"/>
  <c r="K70" i="66"/>
  <c r="K47" i="66"/>
  <c r="K75" i="66"/>
  <c r="K49" i="66"/>
  <c r="K13" i="66"/>
  <c r="K60" i="66"/>
  <c r="K58" i="66"/>
  <c r="Q82" i="66"/>
  <c r="K91" i="66"/>
  <c r="K88" i="66"/>
  <c r="K40" i="66"/>
  <c r="Q99" i="66"/>
  <c r="I37" i="65"/>
  <c r="I21" i="65"/>
  <c r="I63" i="65"/>
  <c r="M43" i="65"/>
  <c r="M33" i="65"/>
  <c r="M9" i="65"/>
  <c r="I19" i="65"/>
  <c r="I38" i="65"/>
  <c r="I50" i="65"/>
  <c r="I26" i="65"/>
  <c r="I11" i="65"/>
  <c r="I86" i="65"/>
  <c r="I98" i="65"/>
  <c r="I32" i="65"/>
  <c r="I30" i="65"/>
  <c r="I60" i="65"/>
  <c r="M17" i="65"/>
  <c r="I15" i="65"/>
  <c r="I22" i="65"/>
  <c r="I48" i="65"/>
  <c r="I42" i="65"/>
  <c r="I10" i="65"/>
  <c r="M45" i="65"/>
  <c r="M69" i="65"/>
  <c r="M3" i="65"/>
  <c r="M29" i="65"/>
  <c r="M34" i="65"/>
  <c r="M25" i="65"/>
  <c r="I91" i="65"/>
  <c r="M10" i="65"/>
  <c r="I28" i="65"/>
  <c r="I16" i="65"/>
  <c r="I96" i="65"/>
  <c r="I20" i="65"/>
  <c r="I43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4" i="65"/>
  <c r="I17" i="65"/>
  <c r="I12" i="65"/>
  <c r="I74" i="65"/>
  <c r="I33" i="65"/>
  <c r="I49" i="65"/>
  <c r="I45" i="65"/>
  <c r="I36" i="65"/>
  <c r="I31" i="65"/>
  <c r="I8" i="65"/>
  <c r="I99" i="65"/>
  <c r="I66" i="65"/>
  <c r="I29" i="65"/>
  <c r="I71" i="65"/>
  <c r="M14" i="65"/>
  <c r="M5" i="65"/>
  <c r="M93" i="65"/>
  <c r="M1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1" i="48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48"/>
  <c r="C25" i="48"/>
  <c r="D136" i="5"/>
  <c r="W136" i="5" s="1"/>
  <c r="G62" i="13"/>
  <c r="G59" i="13"/>
  <c r="C32" i="48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9" i="48" l="1"/>
  <c r="C38" i="48"/>
  <c r="C40" i="48"/>
  <c r="C41" i="4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48" l="1"/>
  <c r="C42" i="48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28" i="48" l="1"/>
  <c r="D45" i="48" s="1"/>
  <c r="G46" i="13"/>
  <c r="D104" i="13"/>
  <c r="D46" i="48" l="1"/>
  <c r="C27" i="48"/>
  <c r="C45" i="48" s="1"/>
  <c r="E45" i="48" s="1"/>
  <c r="D46" i="13"/>
  <c r="C46" i="48" l="1"/>
  <c r="E46" i="48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6" i="48"/>
  <c r="C33" i="48" s="1"/>
  <c r="C34" i="48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48" l="1"/>
  <c r="S55" i="13"/>
</calcChain>
</file>

<file path=xl/sharedStrings.xml><?xml version="1.0" encoding="utf-8"?>
<sst xmlns="http://schemas.openxmlformats.org/spreadsheetml/2006/main" count="4567" uniqueCount="314">
  <si>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</si>
  <si>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</si>
  <si>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</si>
  <si>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</si>
  <si>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</si>
  <si>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</si>
  <si>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</si>
  <si>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</si>
  <si>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</si>
  <si>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</si>
  <si>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</si>
  <si>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</si>
  <si>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</si>
  <si>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</si>
  <si>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</si>
  <si>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</si>
  <si>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</si>
  <si>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</si>
  <si>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</si>
  <si>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</si>
  <si>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</si>
  <si>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</si>
  <si>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</si>
  <si>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</si>
  <si>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</si>
  <si>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</si>
  <si>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</si>
  <si>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</si>
  <si>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</si>
  <si>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</si>
  <si>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</si>
  <si>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</si>
  <si>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</si>
  <si>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</si>
  <si>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</si>
  <si>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</si>
  <si>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</si>
  <si>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</si>
  <si>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</si>
  <si>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</si>
  <si>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</si>
  <si>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</si>
  <si>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</si>
  <si>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</si>
  <si>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</si>
  <si>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</si>
  <si>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</si>
  <si>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</si>
  <si>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</si>
  <si>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</si>
  <si>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</si>
  <si>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</si>
  <si>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</si>
  <si>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</si>
  <si>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</si>
  <si>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</si>
  <si>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</si>
  <si>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</si>
  <si>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</si>
  <si>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</si>
  <si>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</si>
  <si>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</si>
  <si>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</si>
  <si>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</si>
  <si>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</si>
  <si>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</si>
  <si>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</si>
  <si>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</si>
  <si>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</si>
  <si>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</si>
  <si>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</si>
  <si>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</si>
  <si>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</si>
  <si>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</si>
  <si>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</si>
  <si>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</si>
  <si>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</si>
  <si>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</si>
  <si>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</si>
  <si>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</si>
  <si>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</si>
  <si>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</si>
  <si>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</si>
  <si>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</si>
  <si>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</si>
  <si>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</si>
  <si>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</si>
  <si>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</si>
  <si>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</si>
  <si>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</si>
  <si>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</si>
  <si>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</si>
  <si>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</si>
  <si>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</si>
  <si>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</si>
  <si>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</si>
  <si>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</si>
  <si>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</si>
  <si>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</si>
  <si>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</si>
  <si>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</si>
  <si>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</si>
  <si>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</si>
  <si>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</si>
  <si>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</si>
  <si>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</si>
  <si>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</si>
  <si>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</si>
  <si>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</si>
  <si>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</si>
  <si>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</si>
  <si>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</si>
  <si>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</si>
  <si>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</si>
  <si>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</si>
  <si>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</si>
  <si>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</si>
  <si>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</si>
  <si>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</si>
  <si>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</si>
  <si>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</si>
  <si>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</si>
  <si>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</si>
  <si>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</si>
  <si>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</si>
  <si>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</si>
  <si>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</si>
  <si>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</si>
  <si>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</si>
  <si>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</si>
  <si>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</si>
  <si>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</si>
  <si>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</si>
  <si>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</si>
  <si>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</si>
  <si>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</si>
  <si>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</si>
  <si>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</si>
  <si>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</si>
  <si>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</si>
  <si>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</si>
  <si>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</si>
  <si>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</si>
  <si>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</si>
  <si>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</si>
  <si>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</si>
  <si>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</si>
  <si>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</si>
  <si>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</si>
  <si>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</si>
  <si>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</si>
  <si>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</si>
  <si>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</si>
  <si>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</si>
  <si>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</si>
  <si>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</si>
  <si>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</si>
  <si>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</si>
  <si>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</si>
  <si>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</si>
  <si>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</si>
  <si>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</si>
  <si>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</si>
  <si>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</si>
  <si>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</si>
  <si>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Gesamterlöse</t>
  </si>
  <si>
    <t>Gesamtkosten</t>
  </si>
  <si>
    <t>Gesamt</t>
  </si>
  <si>
    <t>Kalkulierter Gesamtaufwand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</si>
  <si>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</si>
  <si>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</si>
  <si>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</si>
  <si>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</si>
  <si>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</si>
  <si>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</si>
  <si>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</si>
  <si>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</si>
  <si>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</si>
  <si>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</si>
  <si>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</si>
  <si>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Betriebsmonate pro Jahr</t>
  </si>
  <si>
    <t>VZÄ</t>
  </si>
  <si>
    <t>Förderart</t>
  </si>
  <si>
    <t>Bezeichnung Objektförderung/Projektförderung</t>
  </si>
  <si>
    <t>Kalkulierte Fördermittel FSW</t>
  </si>
  <si>
    <t>Beschäftigungsausmaß</t>
  </si>
  <si>
    <t>Erläuterungen geplanter Neuinvestitionen</t>
  </si>
  <si>
    <t>Kalkulierter Monatssatz VZÄ (netto)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</si>
  <si>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</si>
  <si>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</si>
  <si>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</si>
  <si>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</si>
  <si>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</si>
  <si>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</si>
  <si>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</si>
  <si>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</si>
  <si>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</si>
  <si>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</si>
  <si>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</si>
  <si>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</si>
  <si>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</si>
  <si>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</si>
  <si>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</si>
  <si>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</si>
  <si>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</si>
  <si>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</si>
  <si>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</si>
  <si>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</si>
  <si>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</si>
  <si>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</si>
  <si>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</si>
  <si>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</si>
  <si>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</si>
  <si>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</si>
  <si>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</si>
  <si>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</si>
  <si>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</si>
  <si>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Caritas der Erzdiözese Wien - Hilfe in Not</t>
  </si>
  <si>
    <t>Sozial- und Wohnberatung</t>
  </si>
  <si>
    <t>Diakonie - Flüchtlingsdienst gemeinnützige GmbH</t>
  </si>
  <si>
    <t>Frauenberatung Wien (GVS)</t>
  </si>
  <si>
    <t>Sozial und Jugendberatung Wien (GVS)</t>
  </si>
  <si>
    <t>Flüchtlingsprojekt Ute Bock</t>
  </si>
  <si>
    <t>Ute Bock</t>
  </si>
  <si>
    <t>Interface Wien GmbH</t>
  </si>
  <si>
    <t>Projekt Integrationshaus</t>
  </si>
  <si>
    <t>Beratungsstelle Integrationshaus</t>
  </si>
  <si>
    <t>Queer Base. Welcome and Support for LGBTIQ Refugees- Anlaufstelle für lesbische, schwule, bisexuelle, inter*, Trans*Gender und queere Flüchtlinge</t>
  </si>
  <si>
    <t>Volkshilfe Wien gemeinnützige Betriebs-GmbH</t>
  </si>
  <si>
    <t>Margaretengürtel</t>
  </si>
  <si>
    <t>Beratungsstellen</t>
  </si>
  <si>
    <t>Wohnberatung Wien (GVS)</t>
  </si>
  <si>
    <t>Übersicht Personalkapazität in VZÄ</t>
  </si>
  <si>
    <t>Gesamtwochen-
stunden</t>
  </si>
  <si>
    <t>Caritas der Erzdiözese Wien (Caritasverband) gemeinnützige Gesellschaft mit beschränkter Haftung</t>
  </si>
  <si>
    <t>Fremde werden Freunde</t>
  </si>
  <si>
    <t>House of Hope - Flüchtlingshilfe</t>
  </si>
  <si>
    <t>Institut für Frauen- und Männergesundheit</t>
  </si>
  <si>
    <t>Kuratorium Wiener Pensionisten-Wohnhäuser</t>
  </si>
  <si>
    <t>Österreichische Kinderfreunde - Bundesorganisation Wien</t>
  </si>
  <si>
    <t>Wiener Hilfswerk (kurz: WHW)</t>
  </si>
  <si>
    <t>Bildungs-und Integrationsmaßnahmen</t>
  </si>
  <si>
    <t>Bildung und Arbeitsmarktintegration</t>
  </si>
  <si>
    <t>Sonstige Förderungen</t>
  </si>
  <si>
    <t>Gesundheitsförderung</t>
  </si>
  <si>
    <t>Servicestelle</t>
  </si>
  <si>
    <t>Betrieb Servicestelle</t>
  </si>
  <si>
    <t>Deutschkurse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</si>
  <si>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</si>
  <si>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</si>
  <si>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</si>
  <si>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</si>
  <si>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</si>
  <si>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</si>
  <si>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</si>
  <si>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</si>
  <si>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</si>
  <si>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</si>
  <si>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</si>
  <si>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</si>
  <si>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</si>
  <si>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</si>
  <si>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</si>
  <si>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</si>
  <si>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</si>
  <si>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</si>
  <si>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</si>
  <si>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</si>
  <si>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</si>
  <si>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</si>
  <si>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</si>
  <si>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</si>
  <si>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</si>
  <si>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</si>
  <si>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</si>
  <si>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</si>
  <si>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</si>
  <si>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</si>
  <si>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</si>
  <si>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</si>
  <si>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</si>
  <si>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</si>
  <si>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</si>
  <si>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</si>
  <si>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</si>
  <si>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</si>
  <si>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</si>
  <si>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</si>
  <si>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TKM_WFH_BER_PF_OF_V2.0</t>
  </si>
  <si>
    <t>Anmerkungen/Erläuterungen</t>
  </si>
  <si>
    <t>asylkoordination österreich</t>
  </si>
  <si>
    <t>Connecting People</t>
  </si>
  <si>
    <t>a_way - Notschlafstelle für Jugendliche</t>
  </si>
  <si>
    <t>Asylzentrum - Servicestelle</t>
  </si>
  <si>
    <t>Mobiles Interventionsteam (MIT)</t>
  </si>
  <si>
    <t>AmberMed - ambulant mediz. Vers. m. Medikamentenhilfe u. soz. Beratung f. Menschen ohne Krankenvers.</t>
  </si>
  <si>
    <t>AUFSCHWUNG</t>
  </si>
  <si>
    <t>Suchcafe &amp; Buddy-System</t>
  </si>
  <si>
    <t>ESRA Psychosoziales Zentrum</t>
  </si>
  <si>
    <t>Psychiatrischer Consiliar-Liaison-Dienst in Grundversorgungseinrichtungen</t>
  </si>
  <si>
    <t>FH Campus Wien - Verein zur Förderung des Fachhochschul-, Entwicklungs- und Forschungszentrums im Süden Wiens</t>
  </si>
  <si>
    <t>FH Campus Wien</t>
  </si>
  <si>
    <t>Uni Freunde - Stipendien &amp; Mentoring für Studierende mit Fluchthintergrund</t>
  </si>
  <si>
    <t>Hemayat - Betreuungszentrum für Folter- und Kriegsüberlebende</t>
  </si>
  <si>
    <t>Hemayat - Betreuung von Folter- und Kriegsüberlebenden</t>
  </si>
  <si>
    <t>Social Bazar &amp; Gemeinschaftsgarten</t>
  </si>
  <si>
    <t>NEDA-Gender-und kultursensible Angebote für Grundversorgungsbezieher:innen mit psychischen Problemen</t>
  </si>
  <si>
    <t>Kuratorium für psychosoziale Dienste in Wien</t>
  </si>
  <si>
    <t>PSD Konsiliardienst (WFH)</t>
  </si>
  <si>
    <t>connect.Psychosoziale Gesundheit von jungen Geflüchteten</t>
  </si>
  <si>
    <t>FAVoritIN - Fachsprachkurse mit Arbeitsmarktvorbereitung für Frauen</t>
  </si>
  <si>
    <t>LGBTIQ Refugees- Anlaufst. f. lesbische, schwule, bisexuelle, inter* Trans*Gender u. queere Flüchtl.</t>
  </si>
  <si>
    <t>Beratungszentrum AKOMPANO</t>
  </si>
  <si>
    <t>Baharat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</si>
</sst>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</borders>
  <cellStyleXfs count="183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8" fillId="0" borderId="0"/>
    <xf numFmtId="43" fontId="68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0" fontId="22" fillId="4" borderId="2" applyNumberForma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43" fontId="10" fillId="0" borderId="0" applyFont="0" applyFill="0" applyBorder="0" applyAlignment="0" applyProtection="0"/>
    <xf numFmtId="0" fontId="26" fillId="16" borderId="0" applyNumberFormat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0" fontId="27" fillId="2" borderId="0" applyNumberFormat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</cellStyleXfs>
  <cellXfs count="46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8" xfId="0" applyFont="1" applyFill="1" applyBorder="1" applyAlignment="1" applyProtection="1">
      <alignment horizontal="left" vertical="center"/>
    </xf>
    <xf numFmtId="0" fontId="13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8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5" xfId="0" applyNumberFormat="1" applyFont="1" applyFill="1" applyBorder="1" applyAlignment="1" applyProtection="1">
      <alignment horizontal="right" vertical="center" wrapText="1" indent="1"/>
    </xf>
    <xf numFmtId="4" fontId="13" fillId="20" borderId="18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2" xfId="0" applyNumberFormat="1" applyFont="1" applyFill="1" applyBorder="1" applyAlignment="1" applyProtection="1">
      <alignment horizontal="right" vertical="center" wrapText="1" indent="1"/>
    </xf>
    <xf numFmtId="3" fontId="13" fillId="20" borderId="18" xfId="51" applyNumberFormat="1" applyFont="1" applyFill="1" applyBorder="1" applyAlignment="1" applyProtection="1">
      <alignment horizontal="right" vertical="center" indent="1"/>
    </xf>
    <xf numFmtId="10" fontId="13" fillId="20" borderId="18" xfId="33" applyNumberFormat="1" applyFont="1" applyFill="1" applyBorder="1" applyAlignment="1" applyProtection="1">
      <alignment horizontal="right" vertical="center" wrapText="1" indent="1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4" fontId="13" fillId="20" borderId="35" xfId="0" applyNumberFormat="1" applyFont="1" applyFill="1" applyBorder="1" applyAlignment="1" applyProtection="1">
      <alignment horizontal="right" vertical="center" wrapText="1" inden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4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>
      <alignment horizontal="right" vertical="center" wrapText="1" indent="1"/>
    </xf>
    <xf numFmtId="4" fontId="13" fillId="20" borderId="18" xfId="0" applyNumberFormat="1" applyFont="1" applyFill="1" applyBorder="1" applyAlignment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3" fontId="10" fillId="0" borderId="32" xfId="23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0" borderId="50" xfId="23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 applyProtection="1">
      <alignment horizontal="left" vertical="center"/>
    </xf>
    <xf numFmtId="3" fontId="10" fillId="0" borderId="36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4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Protection="1"/>
    <xf numFmtId="0" fontId="17" fillId="20" borderId="75" xfId="54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" fontId="13" fillId="0" borderId="0" xfId="0" quotePrefix="1" applyNumberFormat="1" applyFont="1" applyFill="1" applyBorder="1" applyAlignment="1">
      <alignment horizontal="right"/>
    </xf>
    <xf numFmtId="0" fontId="41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Fill="1"/>
    <xf numFmtId="0" fontId="17" fillId="20" borderId="72" xfId="0" applyFont="1" applyFill="1" applyBorder="1" applyAlignment="1">
      <alignment horizontal="left"/>
    </xf>
    <xf numFmtId="0" fontId="17" fillId="20" borderId="65" xfId="0" applyFont="1" applyFill="1" applyBorder="1" applyAlignment="1">
      <alignment horizontal="left"/>
    </xf>
    <xf numFmtId="0" fontId="13" fillId="20" borderId="71" xfId="0" applyFont="1" applyFill="1" applyBorder="1"/>
    <xf numFmtId="168" fontId="13" fillId="20" borderId="41" xfId="0" applyNumberFormat="1" applyFont="1" applyFill="1" applyBorder="1"/>
    <xf numFmtId="4" fontId="13" fillId="20" borderId="41" xfId="0" quotePrefix="1" applyNumberFormat="1" applyFont="1" applyFill="1" applyBorder="1" applyAlignment="1">
      <alignment horizontal="right"/>
    </xf>
    <xf numFmtId="43" fontId="10" fillId="0" borderId="87" xfId="23" applyFont="1" applyFill="1" applyBorder="1" applyAlignment="1" applyProtection="1">
      <alignment horizontal="center" vertical="center" wrapText="1"/>
    </xf>
    <xf numFmtId="43" fontId="10" fillId="0" borderId="88" xfId="23" applyFont="1" applyFill="1" applyBorder="1" applyAlignment="1" applyProtection="1">
      <alignment horizontal="center" vertical="center" wrapText="1"/>
    </xf>
    <xf numFmtId="43" fontId="10" fillId="0" borderId="89" xfId="23" applyFont="1" applyFill="1" applyBorder="1" applyAlignment="1" applyProtection="1">
      <alignment horizontal="center" vertical="center" wrapText="1"/>
    </xf>
    <xf numFmtId="43" fontId="10" fillId="0" borderId="62" xfId="23" applyFont="1" applyFill="1" applyBorder="1" applyAlignment="1" applyProtection="1">
      <alignment horizontal="center" vertical="center" wrapText="1"/>
    </xf>
    <xf numFmtId="165" fontId="10" fillId="22" borderId="73" xfId="0" quotePrefix="1" applyNumberFormat="1" applyFont="1" applyFill="1" applyBorder="1" applyAlignment="1" applyProtection="1">
      <alignment horizontal="right"/>
      <protection locked="0"/>
    </xf>
    <xf numFmtId="168" fontId="10" fillId="22" borderId="73" xfId="0" quotePrefix="1" applyNumberFormat="1" applyFont="1" applyFill="1" applyBorder="1" applyAlignment="1" applyProtection="1">
      <alignment horizontal="right"/>
      <protection locked="0"/>
    </xf>
    <xf numFmtId="9" fontId="10" fillId="0" borderId="0" xfId="110" applyFont="1" applyFill="1" applyProtection="1"/>
    <xf numFmtId="0" fontId="10" fillId="0" borderId="0" xfId="0" quotePrefix="1" applyFont="1" applyFill="1"/>
    <xf numFmtId="9" fontId="10" fillId="0" borderId="0" xfId="0" applyNumberFormat="1" applyFont="1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8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1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18" xfId="55" applyNumberFormat="1" applyFont="1" applyFill="1" applyBorder="1" applyAlignment="1" applyProtection="1">
      <alignment horizontal="right" vertical="center" wrapText="1" indent="1"/>
    </xf>
    <xf numFmtId="4" fontId="10" fillId="0" borderId="18" xfId="23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6" fillId="36" borderId="0" xfId="0" applyFont="1" applyFill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8" fillId="0" borderId="0" xfId="0" applyFont="1" applyFill="1"/>
    <xf numFmtId="0" fontId="10" fillId="0" borderId="68" xfId="0" applyFont="1" applyFill="1" applyBorder="1"/>
    <xf numFmtId="0" fontId="55" fillId="0" borderId="0" xfId="0" quotePrefix="1" applyFont="1" applyFill="1" applyAlignment="1">
      <alignment horizontal="center"/>
    </xf>
    <xf numFmtId="49" fontId="0" fillId="0" borderId="69" xfId="0" applyNumberFormat="1" applyFill="1" applyBorder="1"/>
    <xf numFmtId="4" fontId="10" fillId="0" borderId="39" xfId="0" quotePrefix="1" applyNumberFormat="1" applyFont="1" applyFill="1" applyBorder="1" applyAlignment="1">
      <alignment horizontal="right"/>
    </xf>
    <xf numFmtId="49" fontId="0" fillId="0" borderId="74" xfId="0" applyNumberFormat="1" applyFill="1" applyBorder="1"/>
    <xf numFmtId="4" fontId="10" fillId="0" borderId="28" xfId="0" quotePrefix="1" applyNumberFormat="1" applyFont="1" applyFill="1" applyBorder="1" applyAlignment="1">
      <alignment horizontal="right"/>
    </xf>
    <xf numFmtId="49" fontId="56" fillId="0" borderId="90" xfId="0" applyNumberFormat="1" applyFont="1" applyFill="1" applyBorder="1" applyAlignment="1">
      <alignment horizontal="left" indent="1"/>
    </xf>
    <xf numFmtId="49" fontId="56" fillId="0" borderId="77" xfId="0" applyNumberFormat="1" applyFont="1" applyFill="1" applyBorder="1" applyAlignment="1">
      <alignment horizontal="left" indent="1"/>
    </xf>
    <xf numFmtId="4" fontId="10" fillId="0" borderId="61" xfId="0" quotePrefix="1" applyNumberFormat="1" applyFont="1" applyFill="1" applyBorder="1" applyAlignment="1">
      <alignment horizontal="right"/>
    </xf>
    <xf numFmtId="165" fontId="10" fillId="0" borderId="73" xfId="0" quotePrefix="1" applyNumberFormat="1" applyFont="1" applyFill="1" applyBorder="1" applyAlignment="1" applyProtection="1">
      <alignment horizontal="right"/>
    </xf>
    <xf numFmtId="49" fontId="0" fillId="0" borderId="70" xfId="0" applyNumberFormat="1" applyFill="1" applyBorder="1"/>
    <xf numFmtId="165" fontId="10" fillId="0" borderId="76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49" fontId="13" fillId="0" borderId="83" xfId="54" applyNumberFormat="1" applyFont="1" applyFill="1" applyBorder="1"/>
    <xf numFmtId="49" fontId="13" fillId="0" borderId="82" xfId="54" applyNumberFormat="1" applyFont="1" applyFill="1" applyBorder="1"/>
    <xf numFmtId="2" fontId="13" fillId="0" borderId="0" xfId="0" applyNumberFormat="1" applyFont="1" applyFill="1" applyBorder="1"/>
    <xf numFmtId="2" fontId="0" fillId="0" borderId="0" xfId="0" applyNumberFormat="1" applyFill="1" applyBorder="1"/>
    <xf numFmtId="49" fontId="0" fillId="0" borderId="69" xfId="0" applyNumberFormat="1" applyFill="1" applyBorder="1" applyAlignment="1">
      <alignment horizontal="left" vertical="top"/>
    </xf>
    <xf numFmtId="0" fontId="10" fillId="0" borderId="86" xfId="54" applyFill="1" applyBorder="1" applyAlignment="1">
      <alignment horizontal="left" vertical="top"/>
    </xf>
    <xf numFmtId="0" fontId="10" fillId="0" borderId="19" xfId="0" applyFont="1" applyFill="1" applyBorder="1" applyAlignment="1" applyProtection="1">
      <alignment horizontal="left" vertical="center"/>
    </xf>
    <xf numFmtId="3" fontId="10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4" xfId="23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0" fontId="3" fillId="0" borderId="0" xfId="128" applyFont="1" applyFill="1"/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9" fontId="10" fillId="0" borderId="69" xfId="0" applyNumberFormat="1" applyFont="1" applyFill="1" applyBorder="1"/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58" fillId="20" borderId="84" xfId="54" applyFont="1" applyFill="1" applyBorder="1" applyAlignment="1">
      <alignment horizontal="right"/>
    </xf>
    <xf numFmtId="0" fontId="58" fillId="20" borderId="67" xfId="54" applyFont="1" applyFill="1" applyBorder="1" applyAlignment="1">
      <alignment horizontal="right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64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</xf>
    <xf numFmtId="3" fontId="10" fillId="0" borderId="27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 applyProtection="1">
      <alignment vertical="top"/>
    </xf>
    <xf numFmtId="3" fontId="10" fillId="0" borderId="38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169" fontId="10" fillId="0" borderId="19" xfId="23" applyNumberFormat="1" applyFont="1" applyFill="1" applyBorder="1" applyAlignment="1" applyProtection="1">
      <alignment horizontal="center" vertical="top" wrapText="1"/>
    </xf>
    <xf numFmtId="165" fontId="10" fillId="0" borderId="19" xfId="0" applyNumberFormat="1" applyFont="1" applyFill="1" applyBorder="1" applyAlignment="1" applyProtection="1">
      <alignment horizontal="right" vertical="top" wrapText="1"/>
    </xf>
    <xf numFmtId="10" fontId="10" fillId="0" borderId="19" xfId="33" applyNumberFormat="1" applyFont="1" applyFill="1" applyBorder="1" applyAlignment="1" applyProtection="1">
      <alignment horizontal="center" vertical="top" wrapTex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0" fontId="10" fillId="0" borderId="32" xfId="33" applyNumberFormat="1" applyFont="1" applyFill="1" applyBorder="1" applyAlignment="1" applyProtection="1">
      <alignment horizontal="center" vertical="top" wrapText="1"/>
    </xf>
    <xf numFmtId="10" fontId="10" fillId="0" borderId="34" xfId="33" applyNumberFormat="1" applyFont="1" applyFill="1" applyBorder="1" applyAlignment="1" applyProtection="1">
      <alignment horizontal="center" vertical="top" wrapText="1"/>
    </xf>
    <xf numFmtId="3" fontId="10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2" xfId="0" applyNumberFormat="1" applyFont="1" applyFill="1" applyBorder="1" applyAlignment="1" applyProtection="1">
      <alignment horizontal="left" vertical="top" wrapText="1"/>
      <protection locked="0"/>
    </xf>
    <xf numFmtId="3" fontId="10" fillId="0" borderId="29" xfId="23" applyNumberFormat="1" applyFont="1" applyFill="1" applyBorder="1" applyAlignment="1" applyProtection="1">
      <alignment horizontal="right" vertical="center" wrapText="1" indent="1"/>
    </xf>
    <xf numFmtId="165" fontId="10" fillId="0" borderId="2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10" fontId="10" fillId="0" borderId="50" xfId="33" applyNumberFormat="1" applyFont="1" applyFill="1" applyBorder="1" applyAlignment="1" applyProtection="1">
      <alignment horizontal="center" vertical="top" wrapText="1"/>
    </xf>
    <xf numFmtId="0" fontId="71" fillId="0" borderId="0" xfId="0" applyFont="1" applyFill="1" applyProtection="1"/>
    <xf numFmtId="165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  <protection locked="0"/>
    </xf>
    <xf numFmtId="4" fontId="10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2" xfId="24" applyNumberFormat="1" applyFont="1" applyFill="1" applyBorder="1" applyAlignment="1" applyProtection="1">
      <alignment horizontal="right" vertical="center" wrapText="1" indent="1"/>
    </xf>
    <xf numFmtId="3" fontId="10" fillId="0" borderId="32" xfId="0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  <protection locked="0"/>
    </xf>
    <xf numFmtId="3" fontId="10" fillId="0" borderId="51" xfId="0" applyNumberFormat="1" applyFont="1" applyFill="1" applyBorder="1" applyAlignment="1" applyProtection="1">
      <alignment horizontal="right" vertical="center" wrapText="1" indent="1"/>
    </xf>
    <xf numFmtId="3" fontId="10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34" xfId="23" applyNumberFormat="1" applyFont="1" applyFill="1" applyBorder="1" applyAlignment="1" applyProtection="1">
      <alignment horizontal="right" vertical="center" wrapText="1" indent="1"/>
    </xf>
    <xf numFmtId="165" fontId="10" fillId="22" borderId="34" xfId="0" applyNumberFormat="1" applyFont="1" applyFill="1" applyBorder="1" applyAlignment="1" applyProtection="1">
      <alignment horizontal="left" vertical="top" wrapText="1"/>
    </xf>
    <xf numFmtId="165" fontId="10" fillId="22" borderId="32" xfId="0" applyNumberFormat="1" applyFont="1" applyFill="1" applyBorder="1" applyAlignment="1" applyProtection="1">
      <alignment horizontal="left" vertical="top" wrapTex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50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4" fontId="10" fillId="22" borderId="32" xfId="24" applyNumberFormat="1" applyFont="1" applyFill="1" applyBorder="1" applyAlignment="1" applyProtection="1">
      <alignment horizontal="right" vertical="center" wrapText="1" indent="1"/>
    </xf>
    <xf numFmtId="3" fontId="10" fillId="22" borderId="32" xfId="51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</xf>
    <xf numFmtId="4" fontId="10" fillId="22" borderId="51" xfId="24" applyNumberFormat="1" applyFont="1" applyFill="1" applyBorder="1" applyAlignment="1" applyProtection="1">
      <alignment horizontal="right" vertical="center" wrapText="1" indent="1"/>
    </xf>
    <xf numFmtId="4" fontId="10" fillId="22" borderId="34" xfId="23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4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19" xfId="24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</xf>
    <xf numFmtId="3" fontId="10" fillId="22" borderId="32" xfId="0" applyNumberFormat="1" applyFont="1" applyFill="1" applyBorder="1" applyAlignment="1" applyProtection="1">
      <alignment horizontal="right" vertical="center" wrapText="1" inden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4" fontId="10" fillId="22" borderId="18" xfId="55" applyNumberFormat="1" applyFont="1" applyFill="1" applyBorder="1" applyAlignment="1" applyProtection="1">
      <alignment horizontal="right" vertical="center" wrapText="1" indent="1"/>
    </xf>
    <xf numFmtId="3" fontId="10" fillId="22" borderId="18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4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18" xfId="0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horizontal="center" wrapText="1"/>
    </xf>
    <xf numFmtId="3" fontId="13" fillId="0" borderId="0" xfId="0" applyNumberFormat="1" applyFont="1" applyFill="1" applyAlignment="1" applyProtection="1">
      <alignment horizontal="right" wrapText="1"/>
    </xf>
    <xf numFmtId="165" fontId="10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Protection="1"/>
    <xf numFmtId="0" fontId="72" fillId="20" borderId="18" xfId="0" applyNumberFormat="1" applyFont="1" applyFill="1" applyBorder="1" applyAlignment="1" applyProtection="1">
      <alignment horizontal="left" vertical="center"/>
    </xf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2" fillId="20" borderId="18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left" vertical="center"/>
    </xf>
    <xf numFmtId="0" fontId="72" fillId="0" borderId="18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wrapText="1"/>
    </xf>
    <xf numFmtId="0" fontId="72" fillId="20" borderId="50" xfId="0" applyNumberFormat="1" applyFont="1" applyFill="1" applyBorder="1" applyAlignment="1" applyProtection="1">
      <alignment horizontal="center" vertical="center" wrapText="1"/>
    </xf>
    <xf numFmtId="0" fontId="74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Protection="1"/>
    <xf numFmtId="0" fontId="72" fillId="20" borderId="18" xfId="0" applyNumberFormat="1" applyFont="1" applyFill="1" applyBorder="1" applyAlignment="1" applyProtection="1">
      <alignment horizontal="center" vertical="center"/>
    </xf>
    <xf numFmtId="0" fontId="7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0" fillId="0" borderId="0" xfId="135"/>
    <xf numFmtId="0" fontId="2" fillId="0" borderId="0" xfId="180" applyFill="1"/>
    <xf numFmtId="0" fontId="2" fillId="0" borderId="0" xfId="181" applyAlignment="1">
      <alignment horizontal="right"/>
    </xf>
    <xf numFmtId="0" fontId="2" fillId="0" borderId="0" xfId="181" applyFont="1"/>
    <xf numFmtId="0" fontId="2" fillId="0" borderId="0" xfId="180" applyFont="1" applyFill="1"/>
    <xf numFmtId="0" fontId="2" fillId="0" borderId="0" xfId="180" applyFill="1"/>
    <xf numFmtId="0" fontId="2" fillId="0" borderId="0" xfId="181" applyFont="1"/>
    <xf numFmtId="0" fontId="2" fillId="0" borderId="0" xfId="181"/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6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0" fontId="1" fillId="0" borderId="0" xfId="181" applyFont="1"/>
    <xf numFmtId="0" fontId="1" fillId="0" borderId="0" xfId="180" applyFont="1" applyFill="1"/>
    <xf numFmtId="3" fontId="13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165" fontId="10" fillId="0" borderId="54" xfId="0" applyNumberFormat="1" applyFont="1" applyFill="1" applyBorder="1" applyAlignment="1" applyProtection="1">
      <alignment horizontal="left" vertical="top" wrapText="1"/>
    </xf>
    <xf numFmtId="0" fontId="10" fillId="0" borderId="0" xfId="0" applyFont="1" applyProtection="1">
      <protection locked="0"/>
    </xf>
    <xf numFmtId="0" fontId="17" fillId="22" borderId="78" xfId="54" applyFont="1" applyFill="1" applyBorder="1" applyAlignment="1" applyProtection="1">
      <alignment horizontal="left" vertical="center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10" fillId="22" borderId="85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0" fillId="22" borderId="59" xfId="54" applyNumberFormat="1" applyFill="1" applyBorder="1" applyAlignment="1" applyProtection="1">
      <alignment horizontal="left" vertical="top" wrapText="1"/>
      <protection locked="0"/>
    </xf>
    <xf numFmtId="0" fontId="10" fillId="22" borderId="63" xfId="54" applyNumberFormat="1" applyFill="1" applyBorder="1" applyAlignment="1" applyProtection="1">
      <alignment horizontal="left" vertical="top" wrapText="1"/>
      <protection locked="0"/>
    </xf>
    <xf numFmtId="0" fontId="10" fillId="22" borderId="81" xfId="54" applyNumberFormat="1" applyFill="1" applyBorder="1" applyAlignment="1" applyProtection="1">
      <alignment horizontal="left" vertical="top" wrapText="1"/>
      <protection locked="0"/>
    </xf>
    <xf numFmtId="0" fontId="10" fillId="22" borderId="60" xfId="54" applyNumberFormat="1" applyFill="1" applyBorder="1" applyAlignment="1" applyProtection="1">
      <alignment horizontal="left" vertical="top" wrapText="1"/>
      <protection locked="0"/>
    </xf>
    <xf numFmtId="0" fontId="10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14" fontId="10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0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10" fillId="22" borderId="27" xfId="0" applyFont="1" applyFill="1" applyBorder="1" applyAlignment="1" applyProtection="1">
      <alignment horizontal="left" vertical="center" wrapText="1"/>
      <protection locked="0"/>
    </xf>
    <xf numFmtId="0" fontId="10" fillId="22" borderId="16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left" vertical="center" wrapText="1"/>
      <protection locked="0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28" xfId="0" applyFont="1" applyFill="1" applyBorder="1" applyAlignment="1" applyProtection="1">
      <alignment horizontal="left" vertical="center" wrapText="1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2" fillId="20" borderId="22" xfId="0" applyNumberFormat="1" applyFont="1" applyFill="1" applyBorder="1" applyAlignment="1" applyProtection="1">
      <alignment horizontal="center" vertical="center" wrapText="1"/>
    </xf>
    <xf numFmtId="0" fontId="72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6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</cellXfs>
  <cellStyles count="183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1 2" xfId="136" xr:uid="{00000000-0005-0000-0000-000013000000}"/>
    <cellStyle name="Akzent2" xfId="2" builtinId="33" customBuiltin="1"/>
    <cellStyle name="Akzent2 2" xfId="137" xr:uid="{00000000-0005-0000-0000-000015000000}"/>
    <cellStyle name="Akzent3" xfId="3" builtinId="37" customBuiltin="1"/>
    <cellStyle name="Akzent3 2" xfId="138" xr:uid="{00000000-0005-0000-0000-000017000000}"/>
    <cellStyle name="Akzent4" xfId="4" builtinId="41" customBuiltin="1"/>
    <cellStyle name="Akzent4 2" xfId="139" xr:uid="{00000000-0005-0000-0000-000019000000}"/>
    <cellStyle name="Akzent5" xfId="5" builtinId="45" customBuiltin="1"/>
    <cellStyle name="Akzent5 2" xfId="140" xr:uid="{00000000-0005-0000-0000-00001B000000}"/>
    <cellStyle name="Akzent6" xfId="6" builtinId="49" customBuiltin="1"/>
    <cellStyle name="Akzent6 2" xfId="141" xr:uid="{00000000-0005-0000-0000-00001D000000}"/>
    <cellStyle name="Ausgabe" xfId="7" builtinId="21" customBuiltin="1"/>
    <cellStyle name="Ausgabe 2" xfId="142" xr:uid="{00000000-0005-0000-0000-00001F000000}"/>
    <cellStyle name="Berechnung" xfId="8" builtinId="22" customBuiltin="1"/>
    <cellStyle name="Berechnung 2" xfId="143" xr:uid="{00000000-0005-0000-0000-000021000000}"/>
    <cellStyle name="Budget" xfId="9" xr:uid="{00000000-0005-0000-0000-000022000000}"/>
    <cellStyle name="Budget 2" xfId="75" xr:uid="{00000000-0005-0000-0000-000023000000}"/>
    <cellStyle name="Budget 3" xfId="64" xr:uid="{00000000-0005-0000-0000-000024000000}"/>
    <cellStyle name="ColumnTotals" xfId="10" xr:uid="{00000000-0005-0000-0000-000025000000}"/>
    <cellStyle name="ColumnTotals 2" xfId="76" xr:uid="{00000000-0005-0000-0000-000026000000}"/>
    <cellStyle name="ColumnTotals 3" xfId="65" xr:uid="{00000000-0005-0000-0000-000027000000}"/>
    <cellStyle name="Description" xfId="11" xr:uid="{00000000-0005-0000-0000-000028000000}"/>
    <cellStyle name="Dezimal 2" xfId="12" xr:uid="{00000000-0005-0000-0000-000029000000}"/>
    <cellStyle name="Dezimal 2 2" xfId="13" xr:uid="{00000000-0005-0000-0000-00002A000000}"/>
    <cellStyle name="Dezimal 2 2 2" xfId="78" xr:uid="{00000000-0005-0000-0000-00002B000000}"/>
    <cellStyle name="Dezimal 2 2 3" xfId="67" xr:uid="{00000000-0005-0000-0000-00002C000000}"/>
    <cellStyle name="Dezimal 2 3" xfId="77" xr:uid="{00000000-0005-0000-0000-00002D000000}"/>
    <cellStyle name="Dezimal 2 4" xfId="66" xr:uid="{00000000-0005-0000-0000-00002E000000}"/>
    <cellStyle name="Eingabe" xfId="14" builtinId="20" customBuiltin="1"/>
    <cellStyle name="Eingabe 2" xfId="144" xr:uid="{00000000-0005-0000-0000-000030000000}"/>
    <cellStyle name="EmptyLine" xfId="15" xr:uid="{00000000-0005-0000-0000-000031000000}"/>
    <cellStyle name="EmptyLine 2" xfId="79" xr:uid="{00000000-0005-0000-0000-000032000000}"/>
    <cellStyle name="EmptyLine 3" xfId="68" xr:uid="{00000000-0005-0000-0000-000033000000}"/>
    <cellStyle name="Ergebnis" xfId="16" builtinId="25" customBuiltin="1"/>
    <cellStyle name="Ergebnis 2" xfId="145" xr:uid="{00000000-0005-0000-0000-000035000000}"/>
    <cellStyle name="Erklärender Text" xfId="17" builtinId="53" customBuiltin="1"/>
    <cellStyle name="Erklärender Text 2" xfId="146" xr:uid="{00000000-0005-0000-0000-000037000000}"/>
    <cellStyle name="Euro" xfId="18" xr:uid="{00000000-0005-0000-0000-000038000000}"/>
    <cellStyle name="Euro 2" xfId="80" xr:uid="{00000000-0005-0000-0000-000039000000}"/>
    <cellStyle name="Euro 3" xfId="69" xr:uid="{00000000-0005-0000-0000-00003A000000}"/>
    <cellStyle name="Gut" xfId="19" builtinId="26" customBuiltin="1"/>
    <cellStyle name="Gut 2" xfId="147" xr:uid="{00000000-0005-0000-0000-00003C000000}"/>
    <cellStyle name="Header" xfId="20" xr:uid="{00000000-0005-0000-0000-00003D000000}"/>
    <cellStyle name="Header1" xfId="21" xr:uid="{00000000-0005-0000-0000-00003E000000}"/>
    <cellStyle name="Header2" xfId="22" xr:uid="{00000000-0005-0000-0000-00003F000000}"/>
    <cellStyle name="Komma" xfId="23" builtinId="3"/>
    <cellStyle name="Komma 2" xfId="24" xr:uid="{00000000-0005-0000-0000-000041000000}"/>
    <cellStyle name="Komma 2 2" xfId="25" xr:uid="{00000000-0005-0000-0000-000042000000}"/>
    <cellStyle name="Komma 2 2 2" xfId="55" xr:uid="{00000000-0005-0000-0000-000043000000}"/>
    <cellStyle name="Komma 2 3" xfId="81" xr:uid="{00000000-0005-0000-0000-000044000000}"/>
    <cellStyle name="Komma 2 4" xfId="131" xr:uid="{00000000-0005-0000-0000-000045000000}"/>
    <cellStyle name="Komma 3" xfId="26" xr:uid="{00000000-0005-0000-0000-000046000000}"/>
    <cellStyle name="Komma 3 2" xfId="82" xr:uid="{00000000-0005-0000-0000-000047000000}"/>
    <cellStyle name="Komma 3 3" xfId="70" xr:uid="{00000000-0005-0000-0000-000048000000}"/>
    <cellStyle name="Komma 4" xfId="27" xr:uid="{00000000-0005-0000-0000-000049000000}"/>
    <cellStyle name="Komma 4 2" xfId="59" xr:uid="{00000000-0005-0000-0000-00004A000000}"/>
    <cellStyle name="Komma 4 2 2" xfId="83" xr:uid="{00000000-0005-0000-0000-00004B000000}"/>
    <cellStyle name="Komma 4 2 2 2" xfId="119" xr:uid="{00000000-0005-0000-0000-00004C000000}"/>
    <cellStyle name="Komma 5" xfId="58" xr:uid="{00000000-0005-0000-0000-00004D000000}"/>
    <cellStyle name="Komma 5 2" xfId="116" xr:uid="{00000000-0005-0000-0000-00004E000000}"/>
    <cellStyle name="Komma 6" xfId="113" xr:uid="{00000000-0005-0000-0000-00004F000000}"/>
    <cellStyle name="Komma 6 2" xfId="126" xr:uid="{00000000-0005-0000-0000-000050000000}"/>
    <cellStyle name="Komma 6 2 2" xfId="178" xr:uid="{00000000-0005-0000-0000-000051000000}"/>
    <cellStyle name="Komma 6 3" xfId="169" xr:uid="{00000000-0005-0000-0000-000052000000}"/>
    <cellStyle name="Komma 7" xfId="148" xr:uid="{00000000-0005-0000-0000-000053000000}"/>
    <cellStyle name="LineHeader" xfId="28" xr:uid="{00000000-0005-0000-0000-000054000000}"/>
    <cellStyle name="LineTotals" xfId="29" xr:uid="{00000000-0005-0000-0000-000055000000}"/>
    <cellStyle name="LineTotals 2" xfId="60" xr:uid="{00000000-0005-0000-0000-000056000000}"/>
    <cellStyle name="Neutral" xfId="30" builtinId="28" customBuiltin="1"/>
    <cellStyle name="Neutral 2" xfId="149" xr:uid="{00000000-0005-0000-0000-000058000000}"/>
    <cellStyle name="Normal_SHEET" xfId="31" xr:uid="{00000000-0005-0000-0000-000059000000}"/>
    <cellStyle name="Notiz" xfId="32" builtinId="10" customBuiltin="1"/>
    <cellStyle name="Notiz 2" xfId="84" xr:uid="{00000000-0005-0000-0000-00005B000000}"/>
    <cellStyle name="Notiz 3" xfId="71" xr:uid="{00000000-0005-0000-0000-00005C000000}"/>
    <cellStyle name="Notiz 4" xfId="150" xr:uid="{00000000-0005-0000-0000-00005D000000}"/>
    <cellStyle name="Prozent" xfId="33" builtinId="5"/>
    <cellStyle name="Prozent 2" xfId="34" xr:uid="{00000000-0005-0000-0000-00005F000000}"/>
    <cellStyle name="Prozent 2 2" xfId="56" xr:uid="{00000000-0005-0000-0000-000060000000}"/>
    <cellStyle name="Prozent 3" xfId="35" xr:uid="{00000000-0005-0000-0000-000061000000}"/>
    <cellStyle name="Prozent 3 2" xfId="36" xr:uid="{00000000-0005-0000-0000-000062000000}"/>
    <cellStyle name="Prozent 3 2 2" xfId="86" xr:uid="{00000000-0005-0000-0000-000063000000}"/>
    <cellStyle name="Prozent 3 2 3" xfId="73" xr:uid="{00000000-0005-0000-0000-000064000000}"/>
    <cellStyle name="Prozent 3 3" xfId="85" xr:uid="{00000000-0005-0000-0000-000065000000}"/>
    <cellStyle name="Prozent 3 4" xfId="72" xr:uid="{00000000-0005-0000-0000-000066000000}"/>
    <cellStyle name="Prozent 4" xfId="37" xr:uid="{00000000-0005-0000-0000-000067000000}"/>
    <cellStyle name="Prozent 4 2" xfId="61" xr:uid="{00000000-0005-0000-0000-000068000000}"/>
    <cellStyle name="Prozent 4 2 2" xfId="87" xr:uid="{00000000-0005-0000-0000-000069000000}"/>
    <cellStyle name="Prozent 4 2 2 2" xfId="120" xr:uid="{00000000-0005-0000-0000-00006A000000}"/>
    <cellStyle name="Prozent 5" xfId="57" xr:uid="{00000000-0005-0000-0000-00006B000000}"/>
    <cellStyle name="Prozent 5 2" xfId="110" xr:uid="{00000000-0005-0000-0000-00006C000000}"/>
    <cellStyle name="Prozent 5 3" xfId="111" xr:uid="{00000000-0005-0000-0000-00006D000000}"/>
    <cellStyle name="Prozent 5 3 2" xfId="124" xr:uid="{00000000-0005-0000-0000-00006E000000}"/>
    <cellStyle name="Prozent 6" xfId="151" xr:uid="{00000000-0005-0000-0000-00006F000000}"/>
    <cellStyle name="RowNumber" xfId="38" xr:uid="{00000000-0005-0000-0000-000070000000}"/>
    <cellStyle name="Schlecht" xfId="39" builtinId="27" customBuiltin="1"/>
    <cellStyle name="Schlecht 2" xfId="152" xr:uid="{00000000-0005-0000-0000-000072000000}"/>
    <cellStyle name="Standard" xfId="0" builtinId="0"/>
    <cellStyle name="Standard 2" xfId="40" xr:uid="{00000000-0005-0000-0000-000074000000}"/>
    <cellStyle name="Standard 2 2" xfId="41" xr:uid="{00000000-0005-0000-0000-000075000000}"/>
    <cellStyle name="Standard 2 2 2" xfId="54" xr:uid="{00000000-0005-0000-0000-000076000000}"/>
    <cellStyle name="Standard 2 2 2 4" xfId="133" xr:uid="{00000000-0005-0000-0000-000077000000}"/>
    <cellStyle name="Standard 2 3" xfId="88" xr:uid="{00000000-0005-0000-0000-000078000000}"/>
    <cellStyle name="Standard 2 4" xfId="128" xr:uid="{00000000-0005-0000-0000-000079000000}"/>
    <cellStyle name="Standard 2 4 2" xfId="180" xr:uid="{00000000-0005-0000-0000-00007A000000}"/>
    <cellStyle name="Standard 3" xfId="42" xr:uid="{00000000-0005-0000-0000-00007B000000}"/>
    <cellStyle name="Standard 3 2" xfId="62" xr:uid="{00000000-0005-0000-0000-00007C000000}"/>
    <cellStyle name="Standard 3 2 2" xfId="108" xr:uid="{00000000-0005-0000-0000-00007D000000}"/>
    <cellStyle name="Standard 3 2 2 2" xfId="122" xr:uid="{00000000-0005-0000-0000-00007E000000}"/>
    <cellStyle name="Standard 3 2 2 2 2" xfId="175" xr:uid="{00000000-0005-0000-0000-00007F000000}"/>
    <cellStyle name="Standard 3 2 2 3" xfId="166" xr:uid="{00000000-0005-0000-0000-000080000000}"/>
    <cellStyle name="Standard 3 2 3" xfId="117" xr:uid="{00000000-0005-0000-0000-000081000000}"/>
    <cellStyle name="Standard 3 2 3 2" xfId="172" xr:uid="{00000000-0005-0000-0000-000082000000}"/>
    <cellStyle name="Standard 3 2 4" xfId="163" xr:uid="{00000000-0005-0000-0000-000083000000}"/>
    <cellStyle name="Standard 3 3" xfId="109" xr:uid="{00000000-0005-0000-0000-000084000000}"/>
    <cellStyle name="Standard 3 3 2" xfId="123" xr:uid="{00000000-0005-0000-0000-000085000000}"/>
    <cellStyle name="Standard 3 3 2 2" xfId="176" xr:uid="{00000000-0005-0000-0000-000086000000}"/>
    <cellStyle name="Standard 3 3 3" xfId="167" xr:uid="{00000000-0005-0000-0000-000087000000}"/>
    <cellStyle name="Standard 3 4" xfId="89" xr:uid="{00000000-0005-0000-0000-000088000000}"/>
    <cellStyle name="Standard 3 4 2" xfId="121" xr:uid="{00000000-0005-0000-0000-000089000000}"/>
    <cellStyle name="Standard 3 4 2 2" xfId="174" xr:uid="{00000000-0005-0000-0000-00008A000000}"/>
    <cellStyle name="Standard 3 4 3" xfId="165" xr:uid="{00000000-0005-0000-0000-00008B000000}"/>
    <cellStyle name="Standard 3 5" xfId="74" xr:uid="{00000000-0005-0000-0000-00008C000000}"/>
    <cellStyle name="Standard 3 5 2" xfId="118" xr:uid="{00000000-0005-0000-0000-00008D000000}"/>
    <cellStyle name="Standard 3 5 2 2" xfId="173" xr:uid="{00000000-0005-0000-0000-00008E000000}"/>
    <cellStyle name="Standard 3 5 3" xfId="164" xr:uid="{00000000-0005-0000-0000-00008F000000}"/>
    <cellStyle name="Standard 3 6" xfId="115" xr:uid="{00000000-0005-0000-0000-000090000000}"/>
    <cellStyle name="Standard 3 6 2" xfId="171" xr:uid="{00000000-0005-0000-0000-000091000000}"/>
    <cellStyle name="Standard 3 7" xfId="132" xr:uid="{00000000-0005-0000-0000-000092000000}"/>
    <cellStyle name="Standard 3 8" xfId="153" xr:uid="{00000000-0005-0000-0000-000093000000}"/>
    <cellStyle name="Standard 4" xfId="112" xr:uid="{00000000-0005-0000-0000-000094000000}"/>
    <cellStyle name="Standard 4 2" xfId="125" xr:uid="{00000000-0005-0000-0000-000095000000}"/>
    <cellStyle name="Standard 4 2 2" xfId="177" xr:uid="{00000000-0005-0000-0000-000096000000}"/>
    <cellStyle name="Standard 4 3" xfId="130" xr:uid="{00000000-0005-0000-0000-000097000000}"/>
    <cellStyle name="Standard 4 4" xfId="168" xr:uid="{00000000-0005-0000-0000-000098000000}"/>
    <cellStyle name="Standard 5" xfId="129" xr:uid="{00000000-0005-0000-0000-000099000000}"/>
    <cellStyle name="Standard 5 2" xfId="181" xr:uid="{00000000-0005-0000-0000-00009A000000}"/>
    <cellStyle name="Standard 6" xfId="135" xr:uid="{00000000-0005-0000-0000-00009B000000}"/>
    <cellStyle name="Standard 6 2" xfId="182" xr:uid="{00000000-0005-0000-0000-00009C000000}"/>
    <cellStyle name="Standard 7" xfId="134" xr:uid="{00000000-0005-0000-0000-00009D000000}"/>
    <cellStyle name="SumTotals" xfId="43" xr:uid="{00000000-0005-0000-0000-00009E000000}"/>
    <cellStyle name="Überschrift" xfId="44" builtinId="15" customBuiltin="1"/>
    <cellStyle name="Überschrift 1" xfId="45" builtinId="16" customBuiltin="1"/>
    <cellStyle name="Überschrift 1 2" xfId="155" xr:uid="{00000000-0005-0000-0000-0000A1000000}"/>
    <cellStyle name="Überschrift 2" xfId="46" builtinId="17" customBuiltin="1"/>
    <cellStyle name="Überschrift 2 2" xfId="156" xr:uid="{00000000-0005-0000-0000-0000A3000000}"/>
    <cellStyle name="Überschrift 3" xfId="47" builtinId="18" customBuiltin="1"/>
    <cellStyle name="Überschrift 3 2" xfId="157" xr:uid="{00000000-0005-0000-0000-0000A5000000}"/>
    <cellStyle name="Überschrift 4" xfId="48" builtinId="19" customBuiltin="1"/>
    <cellStyle name="Überschrift 4 2" xfId="158" xr:uid="{00000000-0005-0000-0000-0000A7000000}"/>
    <cellStyle name="Überschrift 5" xfId="154" xr:uid="{00000000-0005-0000-0000-0000A8000000}"/>
    <cellStyle name="Values" xfId="49" xr:uid="{00000000-0005-0000-0000-0000A9000000}"/>
    <cellStyle name="Verknüpfte Zelle" xfId="50" builtinId="24" customBuiltin="1"/>
    <cellStyle name="Verknüpfte Zelle 2" xfId="159" xr:uid="{00000000-0005-0000-0000-0000AB000000}"/>
    <cellStyle name="Währung" xfId="51" builtinId="4"/>
    <cellStyle name="Währung 2" xfId="63" xr:uid="{00000000-0005-0000-0000-0000AD000000}"/>
    <cellStyle name="Währung 3" xfId="114" xr:uid="{00000000-0005-0000-0000-0000AE000000}"/>
    <cellStyle name="Währung 3 2" xfId="127" xr:uid="{00000000-0005-0000-0000-0000AF000000}"/>
    <cellStyle name="Währung 3 2 2" xfId="179" xr:uid="{00000000-0005-0000-0000-0000B0000000}"/>
    <cellStyle name="Währung 3 3" xfId="170" xr:uid="{00000000-0005-0000-0000-0000B1000000}"/>
    <cellStyle name="Währung 4" xfId="160" xr:uid="{00000000-0005-0000-0000-0000B2000000}"/>
    <cellStyle name="Warnender Text" xfId="52" builtinId="11" customBuiltin="1"/>
    <cellStyle name="Warnender Text 2" xfId="161" xr:uid="{00000000-0005-0000-0000-0000B4000000}"/>
    <cellStyle name="Zelle überprüfen" xfId="53" builtinId="23" customBuiltin="1"/>
    <cellStyle name="Zelle überprüfen 2" xfId="162" xr:uid="{00000000-0005-0000-0000-0000B6000000}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bestFit="1" customWidth="1"/>
    <col min="3" max="5" width="17.7109375" customWidth="1"/>
    <col min="6" max="15" width="17.7109375" style="90" customWidth="1"/>
    <col min="16" max="25" width="11.42578125" style="90"/>
  </cols>
  <sheetData>
    <row r="1" spans="1:100" ht="15.6" customHeight="1" thickBot="1" x14ac:dyDescent="0.25">
      <c r="A1" s="102"/>
      <c r="B1" s="102" t="s">
        <v>288</v>
      </c>
      <c r="C1" s="103"/>
      <c r="D1" s="103"/>
      <c r="E1" s="103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1" customFormat="1" ht="19.5" customHeight="1" thickBot="1" x14ac:dyDescent="0.3">
      <c r="A2" s="96"/>
      <c r="B2" s="248" t="s">
        <v>174</v>
      </c>
      <c r="C2" s="111"/>
      <c r="D2" s="104"/>
      <c r="E2" s="196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ht="15.6" customHeight="1" thickBot="1" x14ac:dyDescent="0.3">
      <c r="A3" s="102"/>
      <c r="B3" s="249"/>
      <c r="C3" s="103"/>
      <c r="D3" s="103"/>
      <c r="E3" s="101"/>
      <c r="F3" s="1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246" t="s">
        <v>9</v>
      </c>
      <c r="C4" s="404"/>
      <c r="D4" s="405"/>
      <c r="E4" s="406"/>
      <c r="F4" s="197"/>
      <c r="G4" s="97"/>
      <c r="H4" s="12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46" t="s">
        <v>173</v>
      </c>
      <c r="C5" s="421"/>
      <c r="D5" s="422"/>
      <c r="E5" s="423"/>
      <c r="F5" s="1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246" t="s">
        <v>112</v>
      </c>
      <c r="C6" s="421"/>
      <c r="D6" s="422"/>
      <c r="E6" s="423"/>
      <c r="F6" s="1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39" customHeight="1" x14ac:dyDescent="0.2">
      <c r="A7" s="102"/>
      <c r="B7" s="246" t="s">
        <v>71</v>
      </c>
      <c r="C7" s="424"/>
      <c r="D7" s="425"/>
      <c r="E7" s="426"/>
      <c r="F7" s="198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46" t="s">
        <v>13</v>
      </c>
      <c r="C8" s="424"/>
      <c r="D8" s="425"/>
      <c r="E8" s="426"/>
      <c r="F8" s="198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46" t="s">
        <v>38</v>
      </c>
      <c r="C9" s="424"/>
      <c r="D9" s="425"/>
      <c r="E9" s="426"/>
      <c r="F9" s="198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47" t="s">
        <v>164</v>
      </c>
      <c r="C10" s="424"/>
      <c r="D10" s="425"/>
      <c r="E10" s="426"/>
      <c r="F10" s="19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47" t="s">
        <v>182</v>
      </c>
      <c r="C11" s="424"/>
      <c r="D11" s="425"/>
      <c r="E11" s="426"/>
      <c r="F11" s="198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47" t="s">
        <v>183</v>
      </c>
      <c r="C12" s="427"/>
      <c r="D12" s="428"/>
      <c r="E12" s="429"/>
      <c r="F12" s="198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46" t="s">
        <v>103</v>
      </c>
      <c r="C13" s="415"/>
      <c r="D13" s="416"/>
      <c r="E13" s="417"/>
      <c r="F13" s="198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46" t="s">
        <v>72</v>
      </c>
      <c r="C14" s="415"/>
      <c r="D14" s="416"/>
      <c r="E14" s="417"/>
      <c r="F14" s="198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46" t="s">
        <v>68</v>
      </c>
      <c r="C15" s="418"/>
      <c r="D15" s="419"/>
      <c r="E15" s="420"/>
      <c r="F15" s="198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5">
      <c r="A16" s="102"/>
      <c r="B16" s="197"/>
      <c r="C16" s="102"/>
      <c r="D16" s="102"/>
      <c r="E16" s="102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3"/>
      <c r="F17" s="100"/>
      <c r="G17" s="100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" customHeight="1" x14ac:dyDescent="0.25">
      <c r="A18" s="102"/>
      <c r="B18" s="117" t="s">
        <v>16</v>
      </c>
      <c r="C18" s="116"/>
      <c r="D18" s="199"/>
      <c r="E18" s="105"/>
      <c r="F18" s="106"/>
      <c r="G18" s="106"/>
      <c r="H18" s="129"/>
      <c r="I18" s="97"/>
      <c r="J18" s="97"/>
      <c r="K18" s="12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" x14ac:dyDescent="0.2">
      <c r="A19" s="102"/>
      <c r="B19" s="200" t="s">
        <v>181</v>
      </c>
      <c r="C19" s="125"/>
      <c r="D19" s="102"/>
      <c r="E19" s="107"/>
      <c r="F19" s="108"/>
      <c r="G19" s="108"/>
      <c r="H19" s="97"/>
      <c r="I19" s="97"/>
      <c r="J19" s="97"/>
      <c r="K19" s="163"/>
      <c r="L19" s="97"/>
      <c r="M19" s="97"/>
      <c r="N19" s="97"/>
      <c r="O19" s="97"/>
      <c r="P19" s="97"/>
      <c r="Q19" s="97"/>
      <c r="R19" s="97"/>
      <c r="S19" s="115"/>
      <c r="T19" s="97"/>
      <c r="U19" s="97"/>
      <c r="V19" s="97"/>
      <c r="W19" s="97"/>
      <c r="X19" s="97"/>
      <c r="Y19" s="97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" x14ac:dyDescent="0.2">
      <c r="A20" s="102"/>
      <c r="B20" s="200" t="s">
        <v>180</v>
      </c>
      <c r="C20" s="126"/>
      <c r="D20" s="102"/>
      <c r="E20" s="102"/>
      <c r="F20" s="108"/>
      <c r="G20" s="108"/>
      <c r="H20" s="108"/>
      <c r="I20" s="97"/>
      <c r="J20" s="97"/>
      <c r="K20" s="163"/>
      <c r="L20" s="97"/>
      <c r="M20" s="97"/>
      <c r="N20" s="97"/>
      <c r="O20" s="97"/>
      <c r="P20" s="97"/>
      <c r="Q20" s="97"/>
      <c r="R20" s="97"/>
      <c r="S20" s="115"/>
      <c r="T20" s="97"/>
      <c r="U20" s="97"/>
      <c r="V20" s="97"/>
      <c r="W20" s="97"/>
      <c r="X20" s="97"/>
      <c r="Y20" s="97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75" thickBot="1" x14ac:dyDescent="0.25">
      <c r="A21" s="102"/>
      <c r="B21" s="118" t="s">
        <v>167</v>
      </c>
      <c r="C21" s="119">
        <f>C19*C20</f>
        <v>0</v>
      </c>
      <c r="D21" s="102"/>
      <c r="E21" s="107"/>
      <c r="F21" s="108"/>
      <c r="G21" s="108"/>
      <c r="H21" s="163"/>
      <c r="I21" s="163"/>
      <c r="J21" s="163"/>
      <c r="K21" s="163"/>
      <c r="L21" s="97"/>
      <c r="M21" s="97"/>
      <c r="N21" s="97"/>
      <c r="O21" s="97"/>
      <c r="P21" s="97"/>
      <c r="Q21" s="97"/>
      <c r="R21" s="97"/>
      <c r="S21" s="115"/>
      <c r="T21" s="97"/>
      <c r="U21" s="97"/>
      <c r="V21" s="97"/>
      <c r="W21" s="97"/>
      <c r="X21" s="97"/>
      <c r="Y21" s="97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75" thickBot="1" x14ac:dyDescent="0.25">
      <c r="A22" s="102"/>
      <c r="B22" s="102"/>
      <c r="C22" s="201"/>
      <c r="D22" s="102"/>
      <c r="E22" s="107"/>
      <c r="F22" s="108"/>
      <c r="G22" s="108"/>
      <c r="H22" s="163"/>
      <c r="I22" s="163"/>
      <c r="J22" s="163"/>
      <c r="K22" s="163"/>
      <c r="L22" s="97"/>
      <c r="M22" s="97"/>
      <c r="N22" s="97"/>
      <c r="O22" s="97"/>
      <c r="P22" s="97"/>
      <c r="Q22" s="97"/>
      <c r="R22" s="97"/>
      <c r="S22" s="115"/>
      <c r="T22" s="97"/>
      <c r="U22" s="97"/>
      <c r="V22" s="97"/>
      <c r="W22" s="97"/>
      <c r="X22" s="97"/>
      <c r="Y22" s="97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5.75" x14ac:dyDescent="0.25">
      <c r="A23" s="102"/>
      <c r="B23" s="117" t="s">
        <v>14</v>
      </c>
      <c r="C23" s="116"/>
      <c r="D23" s="102"/>
      <c r="E23" s="107"/>
      <c r="F23" s="108"/>
      <c r="G23" s="108"/>
      <c r="H23" s="163"/>
      <c r="I23" s="163"/>
      <c r="J23" s="163"/>
      <c r="K23" s="163"/>
      <c r="L23" s="97"/>
      <c r="M23" s="97"/>
      <c r="N23" s="97"/>
      <c r="O23" s="97"/>
      <c r="P23" s="97"/>
      <c r="Q23" s="97"/>
      <c r="R23" s="97"/>
      <c r="S23" s="115"/>
      <c r="T23" s="97"/>
      <c r="U23" s="97"/>
      <c r="V23" s="97"/>
      <c r="W23" s="97"/>
      <c r="X23" s="97"/>
      <c r="Y23" s="97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5" x14ac:dyDescent="0.2">
      <c r="A24" s="102"/>
      <c r="B24" s="202" t="s">
        <v>0</v>
      </c>
      <c r="C24" s="203">
        <f>Kalkulation!D19</f>
        <v>0</v>
      </c>
      <c r="D24" s="102"/>
      <c r="E24" s="102"/>
      <c r="F24" s="108"/>
      <c r="G24" s="108"/>
      <c r="H24" s="97"/>
      <c r="I24" s="163"/>
      <c r="J24" s="163"/>
      <c r="K24" s="163"/>
      <c r="L24" s="97"/>
      <c r="M24" s="97"/>
      <c r="N24" s="97"/>
      <c r="O24" s="97"/>
      <c r="P24" s="97"/>
      <c r="Q24" s="97"/>
      <c r="R24" s="97"/>
      <c r="S24" s="115"/>
      <c r="T24" s="97"/>
      <c r="U24" s="97"/>
      <c r="V24" s="97"/>
      <c r="W24" s="97"/>
      <c r="X24" s="97"/>
      <c r="Y24" s="97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04" t="s">
        <v>87</v>
      </c>
      <c r="C25" s="205">
        <f>Kalkulation!D32</f>
        <v>0</v>
      </c>
      <c r="D25" s="102"/>
      <c r="E25" s="112"/>
      <c r="F25" s="112"/>
      <c r="G25" s="112"/>
      <c r="H25" s="163"/>
      <c r="I25" s="163"/>
      <c r="J25" s="163"/>
      <c r="K25" s="163"/>
      <c r="L25" s="97"/>
      <c r="M25" s="97"/>
      <c r="N25" s="97"/>
      <c r="O25" s="97"/>
      <c r="P25" s="97"/>
      <c r="Q25" s="97"/>
      <c r="R25" s="97"/>
      <c r="S25" s="115"/>
      <c r="T25" s="97"/>
      <c r="U25" s="97"/>
      <c r="V25" s="97"/>
      <c r="W25" s="97"/>
      <c r="X25" s="97"/>
      <c r="Y25" s="97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" x14ac:dyDescent="0.2">
      <c r="A26" s="102"/>
      <c r="B26" s="204" t="s">
        <v>67</v>
      </c>
      <c r="C26" s="205">
        <f>Kalkulation!D46</f>
        <v>0</v>
      </c>
      <c r="D26" s="102"/>
      <c r="E26" s="107"/>
      <c r="F26" s="108"/>
      <c r="G26" s="108"/>
      <c r="H26" s="163"/>
      <c r="I26" s="163"/>
      <c r="J26" s="163"/>
      <c r="K26" s="163"/>
      <c r="L26" s="97"/>
      <c r="M26" s="97"/>
      <c r="N26" s="97"/>
      <c r="O26" s="97"/>
      <c r="P26" s="97"/>
      <c r="Q26" s="97"/>
      <c r="R26" s="97"/>
      <c r="S26" s="115"/>
      <c r="T26" s="97"/>
      <c r="U26" s="97"/>
      <c r="V26" s="97"/>
      <c r="W26" s="97"/>
      <c r="X26" s="97"/>
      <c r="Y26" s="97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" x14ac:dyDescent="0.2">
      <c r="A27" s="102"/>
      <c r="B27" s="206" t="s">
        <v>148</v>
      </c>
      <c r="C27" s="205">
        <f>Kalkulation!G46</f>
        <v>0</v>
      </c>
      <c r="D27" s="102"/>
      <c r="E27" s="107"/>
      <c r="F27" s="108"/>
      <c r="G27" s="108"/>
      <c r="H27" s="163"/>
      <c r="I27" s="163"/>
      <c r="J27" s="163"/>
      <c r="K27" s="163"/>
      <c r="L27" s="97"/>
      <c r="M27" s="97"/>
      <c r="N27" s="97"/>
      <c r="O27" s="97"/>
      <c r="P27" s="97"/>
      <c r="Q27" s="97"/>
      <c r="R27" s="97"/>
      <c r="S27" s="115"/>
      <c r="T27" s="97"/>
      <c r="U27" s="97"/>
      <c r="V27" s="97"/>
      <c r="W27" s="97"/>
      <c r="X27" s="97"/>
      <c r="Y27" s="97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" x14ac:dyDescent="0.2">
      <c r="A28" s="102"/>
      <c r="B28" s="207" t="s">
        <v>149</v>
      </c>
      <c r="C28" s="208">
        <f>Kalkulation!F46</f>
        <v>0</v>
      </c>
      <c r="D28" s="102"/>
      <c r="E28" s="107"/>
      <c r="F28" s="108"/>
      <c r="G28" s="108"/>
      <c r="H28" s="163"/>
      <c r="I28" s="163"/>
      <c r="J28" s="163"/>
      <c r="K28" s="163"/>
      <c r="L28" s="97"/>
      <c r="M28" s="97"/>
      <c r="N28" s="97"/>
      <c r="O28" s="97"/>
      <c r="P28" s="97"/>
      <c r="Q28" s="97"/>
      <c r="R28" s="97"/>
      <c r="S28" s="115"/>
      <c r="T28" s="97"/>
      <c r="U28" s="97"/>
      <c r="V28" s="97"/>
      <c r="W28" s="97"/>
      <c r="X28" s="97"/>
      <c r="Y28" s="97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75" thickBot="1" x14ac:dyDescent="0.25">
      <c r="A29" s="102"/>
      <c r="B29" s="118" t="s">
        <v>14</v>
      </c>
      <c r="C29" s="120">
        <f>C26-SUM(C24:C25)</f>
        <v>0</v>
      </c>
      <c r="D29" s="102"/>
      <c r="E29" s="107"/>
      <c r="F29" s="108"/>
      <c r="G29" s="108"/>
      <c r="H29" s="163"/>
      <c r="I29" s="163"/>
      <c r="J29" s="163"/>
      <c r="K29" s="163"/>
      <c r="L29" s="97"/>
      <c r="M29" s="97"/>
      <c r="N29" s="97"/>
      <c r="O29" s="97"/>
      <c r="P29" s="97"/>
      <c r="Q29" s="97"/>
      <c r="R29" s="97"/>
      <c r="S29" s="115"/>
      <c r="T29" s="97"/>
      <c r="U29" s="97"/>
      <c r="V29" s="97"/>
      <c r="W29" s="97"/>
      <c r="X29" s="97"/>
      <c r="Y29" s="97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75" thickBot="1" x14ac:dyDescent="0.25">
      <c r="A30" s="102"/>
      <c r="B30" s="102"/>
      <c r="C30" s="102"/>
      <c r="D30" s="102"/>
      <c r="E30" s="107"/>
      <c r="F30" s="108"/>
      <c r="G30" s="108"/>
      <c r="H30" s="163"/>
      <c r="I30" s="163"/>
      <c r="J30" s="163"/>
      <c r="K30" s="163"/>
      <c r="L30" s="97"/>
      <c r="M30" s="97"/>
      <c r="N30" s="97"/>
      <c r="O30" s="97"/>
      <c r="P30" s="97"/>
      <c r="Q30" s="97"/>
      <c r="R30" s="97"/>
      <c r="S30" s="115"/>
      <c r="T30" s="97"/>
      <c r="U30" s="97"/>
      <c r="V30" s="97"/>
      <c r="W30" s="97"/>
      <c r="X30" s="97"/>
      <c r="Y30" s="97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75" x14ac:dyDescent="0.25">
      <c r="A31" s="102"/>
      <c r="B31" s="117" t="s">
        <v>28</v>
      </c>
      <c r="C31" s="116"/>
      <c r="D31" s="102"/>
      <c r="E31" s="107"/>
      <c r="F31" s="108"/>
      <c r="G31" s="108"/>
      <c r="H31" s="163"/>
      <c r="I31" s="163"/>
      <c r="J31" s="163"/>
      <c r="K31" s="163"/>
      <c r="L31" s="97"/>
      <c r="M31" s="97"/>
      <c r="N31" s="97"/>
      <c r="O31" s="97"/>
      <c r="P31" s="97"/>
      <c r="Q31" s="97"/>
      <c r="R31" s="97"/>
      <c r="S31" s="115"/>
      <c r="T31" s="97"/>
      <c r="U31" s="97"/>
      <c r="V31" s="97"/>
      <c r="W31" s="97"/>
      <c r="X31" s="97"/>
      <c r="Y31" s="97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" x14ac:dyDescent="0.2">
      <c r="A32" s="102"/>
      <c r="B32" s="202" t="s">
        <v>165</v>
      </c>
      <c r="C32" s="209" t="str">
        <f>IFERROR((C24+C25)/C21,"")</f>
        <v/>
      </c>
      <c r="D32" s="102"/>
      <c r="E32" s="107"/>
      <c r="F32" s="108"/>
      <c r="G32" s="108"/>
      <c r="H32" s="163"/>
      <c r="I32" s="163"/>
      <c r="J32" s="163"/>
      <c r="K32" s="163"/>
      <c r="L32" s="97"/>
      <c r="M32" s="97"/>
      <c r="N32" s="97"/>
      <c r="O32" s="97"/>
      <c r="P32" s="97"/>
      <c r="Q32" s="97"/>
      <c r="R32" s="97"/>
      <c r="S32" s="115"/>
      <c r="T32" s="97"/>
      <c r="U32" s="97"/>
      <c r="V32" s="97"/>
      <c r="W32" s="97"/>
      <c r="X32" s="97"/>
      <c r="Y32" s="9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" x14ac:dyDescent="0.2">
      <c r="A33" s="102"/>
      <c r="B33" s="210" t="s">
        <v>166</v>
      </c>
      <c r="C33" s="211" t="str">
        <f>IFERROR(C26/C21,"")</f>
        <v/>
      </c>
      <c r="D33" s="102"/>
      <c r="E33" s="107"/>
      <c r="F33" s="108"/>
      <c r="G33" s="108"/>
      <c r="H33" s="163"/>
      <c r="I33" s="163"/>
      <c r="J33" s="163"/>
      <c r="K33" s="163"/>
      <c r="L33" s="97"/>
      <c r="M33" s="97"/>
      <c r="N33" s="97"/>
      <c r="O33" s="97"/>
      <c r="P33" s="97"/>
      <c r="Q33" s="97"/>
      <c r="R33" s="97"/>
      <c r="S33" s="115"/>
      <c r="T33" s="97"/>
      <c r="U33" s="97"/>
      <c r="V33" s="97"/>
      <c r="W33" s="97"/>
      <c r="X33" s="97"/>
      <c r="Y33" s="97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75" thickBot="1" x14ac:dyDescent="0.25">
      <c r="A34" s="102"/>
      <c r="B34" s="118" t="s">
        <v>29</v>
      </c>
      <c r="C34" s="120" t="str">
        <f>IFERROR(C33-C32,"")</f>
        <v/>
      </c>
      <c r="D34" s="102"/>
      <c r="E34" s="107"/>
      <c r="F34" s="108"/>
      <c r="G34" s="108"/>
      <c r="H34" s="163"/>
      <c r="I34" s="163"/>
      <c r="J34" s="163"/>
      <c r="K34" s="163"/>
      <c r="L34" s="97"/>
      <c r="M34" s="97"/>
      <c r="N34" s="97"/>
      <c r="O34" s="97"/>
      <c r="P34" s="97"/>
      <c r="Q34" s="97"/>
      <c r="R34" s="97"/>
      <c r="S34" s="115"/>
      <c r="T34" s="97"/>
      <c r="U34" s="97"/>
      <c r="V34" s="97"/>
      <c r="W34" s="97"/>
      <c r="X34" s="97"/>
      <c r="Y34" s="97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75" thickBot="1" x14ac:dyDescent="0.25">
      <c r="A35" s="102"/>
      <c r="B35" s="102"/>
      <c r="C35" s="102"/>
      <c r="D35" s="102"/>
      <c r="E35" s="212"/>
      <c r="F35" s="114"/>
      <c r="G35" s="114"/>
      <c r="H35" s="163"/>
      <c r="I35" s="163"/>
      <c r="J35" s="163"/>
      <c r="K35" s="163"/>
      <c r="L35" s="97"/>
      <c r="M35" s="97"/>
      <c r="N35" s="97"/>
      <c r="O35" s="97"/>
      <c r="P35" s="97"/>
      <c r="Q35" s="97"/>
      <c r="R35" s="97"/>
      <c r="S35" s="115"/>
      <c r="T35" s="97"/>
      <c r="U35" s="97"/>
      <c r="V35" s="97"/>
      <c r="W35" s="97"/>
      <c r="X35" s="97"/>
      <c r="Y35" s="97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75" x14ac:dyDescent="0.25">
      <c r="A36" s="102"/>
      <c r="B36" s="117" t="s">
        <v>232</v>
      </c>
      <c r="C36" s="116"/>
      <c r="D36" s="102"/>
      <c r="E36" s="113"/>
      <c r="F36" s="114"/>
      <c r="G36" s="114"/>
      <c r="H36" s="163"/>
      <c r="I36" s="163"/>
      <c r="J36" s="163"/>
      <c r="K36" s="163"/>
      <c r="L36" s="97"/>
      <c r="M36" s="97"/>
      <c r="N36" s="97"/>
      <c r="O36" s="97"/>
      <c r="P36" s="97"/>
      <c r="Q36" s="97"/>
      <c r="R36" s="97"/>
      <c r="S36" s="115"/>
      <c r="T36" s="97"/>
      <c r="U36" s="97"/>
      <c r="V36" s="97"/>
      <c r="W36" s="97"/>
      <c r="X36" s="97"/>
      <c r="Y36" s="97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" x14ac:dyDescent="0.2">
      <c r="A37" s="102"/>
      <c r="B37" s="228" t="s">
        <v>53</v>
      </c>
      <c r="C37" s="209">
        <f>'Beiblatt Personal'!D20</f>
        <v>0</v>
      </c>
      <c r="D37" s="102"/>
      <c r="E37" s="113"/>
      <c r="F37" s="114"/>
      <c r="G37" s="114"/>
      <c r="H37" s="163"/>
      <c r="I37" s="163"/>
      <c r="J37" s="163"/>
      <c r="K37" s="163"/>
      <c r="L37" s="97"/>
      <c r="M37" s="97"/>
      <c r="N37" s="97"/>
      <c r="O37" s="97"/>
      <c r="P37" s="97"/>
      <c r="Q37" s="97"/>
      <c r="R37" s="97"/>
      <c r="S37" s="115"/>
      <c r="T37" s="97"/>
      <c r="U37" s="97"/>
      <c r="V37" s="97"/>
      <c r="W37" s="97"/>
      <c r="X37" s="97"/>
      <c r="Y37" s="97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" x14ac:dyDescent="0.2">
      <c r="A38" s="102"/>
      <c r="B38" s="202" t="s">
        <v>116</v>
      </c>
      <c r="C38" s="209">
        <f>'Beiblatt Personal'!D41</f>
        <v>0</v>
      </c>
      <c r="D38" s="102"/>
      <c r="E38" s="113"/>
      <c r="F38" s="114"/>
      <c r="G38" s="114"/>
      <c r="H38" s="163"/>
      <c r="I38" s="163"/>
      <c r="J38" s="163"/>
      <c r="K38" s="163"/>
      <c r="L38" s="97"/>
      <c r="M38" s="97"/>
      <c r="N38" s="97"/>
      <c r="O38" s="97"/>
      <c r="P38" s="97"/>
      <c r="Q38" s="97"/>
      <c r="R38" s="97"/>
      <c r="S38" s="115"/>
      <c r="T38" s="97"/>
      <c r="U38" s="97"/>
      <c r="V38" s="97"/>
      <c r="W38" s="97"/>
      <c r="X38" s="97"/>
      <c r="Y38" s="97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" x14ac:dyDescent="0.2">
      <c r="A39" s="102"/>
      <c r="B39" s="202" t="s">
        <v>34</v>
      </c>
      <c r="C39" s="209">
        <f>'Beiblatt Personal'!D51</f>
        <v>0</v>
      </c>
      <c r="D39" s="102"/>
      <c r="E39" s="113"/>
      <c r="F39" s="114"/>
      <c r="G39" s="114"/>
      <c r="H39" s="163"/>
      <c r="I39" s="163"/>
      <c r="J39" s="163"/>
      <c r="K39" s="163"/>
      <c r="L39" s="97"/>
      <c r="M39" s="97"/>
      <c r="N39" s="97"/>
      <c r="O39" s="97"/>
      <c r="P39" s="97"/>
      <c r="Q39" s="97"/>
      <c r="R39" s="97"/>
      <c r="S39" s="115"/>
      <c r="T39" s="97"/>
      <c r="U39" s="97"/>
      <c r="V39" s="97"/>
      <c r="W39" s="97"/>
      <c r="X39" s="97"/>
      <c r="Y39" s="97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" x14ac:dyDescent="0.2">
      <c r="A40" s="102"/>
      <c r="B40" s="228" t="s">
        <v>3</v>
      </c>
      <c r="C40" s="209">
        <f>'Beiblatt Personal'!D63</f>
        <v>0</v>
      </c>
      <c r="D40" s="102"/>
      <c r="E40" s="113"/>
      <c r="F40" s="114"/>
      <c r="G40" s="114"/>
      <c r="H40" s="163"/>
      <c r="I40" s="163"/>
      <c r="J40" s="163"/>
      <c r="K40" s="163"/>
      <c r="L40" s="97"/>
      <c r="M40" s="97"/>
      <c r="N40" s="97"/>
      <c r="O40" s="97"/>
      <c r="P40" s="97"/>
      <c r="Q40" s="97"/>
      <c r="R40" s="97"/>
      <c r="S40" s="115"/>
      <c r="T40" s="97"/>
      <c r="U40" s="97"/>
      <c r="V40" s="97"/>
      <c r="W40" s="97"/>
      <c r="X40" s="97"/>
      <c r="Y40" s="97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" x14ac:dyDescent="0.2">
      <c r="A41" s="102"/>
      <c r="B41" s="210" t="s">
        <v>15</v>
      </c>
      <c r="C41" s="211">
        <f>'Beiblatt Personal'!D77</f>
        <v>0</v>
      </c>
      <c r="D41" s="102"/>
      <c r="E41" s="113"/>
      <c r="F41" s="114"/>
      <c r="G41" s="114"/>
      <c r="H41" s="163"/>
      <c r="I41" s="163"/>
      <c r="J41" s="163"/>
      <c r="K41" s="163"/>
      <c r="L41" s="97"/>
      <c r="M41" s="97"/>
      <c r="N41" s="97"/>
      <c r="O41" s="97"/>
      <c r="P41" s="97"/>
      <c r="Q41" s="97"/>
      <c r="R41" s="97"/>
      <c r="S41" s="115"/>
      <c r="T41" s="97"/>
      <c r="U41" s="97"/>
      <c r="V41" s="97"/>
      <c r="W41" s="97"/>
      <c r="X41" s="97"/>
      <c r="Y41" s="97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75" thickBot="1" x14ac:dyDescent="0.25">
      <c r="A42" s="102"/>
      <c r="B42" s="118" t="s">
        <v>167</v>
      </c>
      <c r="C42" s="120">
        <f>SUM(C37:C41)</f>
        <v>0</v>
      </c>
      <c r="D42" s="102"/>
      <c r="E42" s="113"/>
      <c r="F42" s="114"/>
      <c r="G42" s="114"/>
      <c r="H42" s="163"/>
      <c r="I42" s="163"/>
      <c r="J42" s="163"/>
      <c r="K42" s="163"/>
      <c r="L42" s="97"/>
      <c r="M42" s="97"/>
      <c r="N42" s="97"/>
      <c r="O42" s="97"/>
      <c r="P42" s="97"/>
      <c r="Q42" s="97"/>
      <c r="R42" s="97"/>
      <c r="S42" s="115"/>
      <c r="T42" s="97"/>
      <c r="U42" s="97"/>
      <c r="V42" s="97"/>
      <c r="W42" s="97"/>
      <c r="X42" s="97"/>
      <c r="Y42" s="97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s="102" customFormat="1" ht="15.75" thickBot="1" x14ac:dyDescent="0.25">
      <c r="B43" s="109"/>
      <c r="C43" s="110"/>
      <c r="E43" s="113"/>
      <c r="F43" s="114"/>
      <c r="G43" s="114"/>
      <c r="H43" s="163"/>
      <c r="I43" s="163"/>
      <c r="J43" s="163"/>
      <c r="K43" s="163"/>
      <c r="L43" s="97"/>
      <c r="M43" s="97"/>
      <c r="N43" s="97"/>
      <c r="O43" s="97"/>
      <c r="P43" s="97"/>
      <c r="Q43" s="97"/>
      <c r="R43" s="97"/>
      <c r="S43" s="115"/>
      <c r="T43" s="97"/>
      <c r="U43" s="97"/>
      <c r="V43" s="97"/>
      <c r="W43" s="97"/>
      <c r="X43" s="97"/>
      <c r="Y43" s="97"/>
    </row>
    <row r="44" spans="1:100" ht="15.75" x14ac:dyDescent="0.25">
      <c r="A44" s="102"/>
      <c r="B44" s="99" t="s">
        <v>184</v>
      </c>
      <c r="C44" s="244" t="s">
        <v>35</v>
      </c>
      <c r="D44" s="244" t="s">
        <v>36</v>
      </c>
      <c r="E44" s="245" t="s">
        <v>167</v>
      </c>
      <c r="F44" s="114"/>
      <c r="G44" s="114"/>
      <c r="H44" s="163"/>
      <c r="I44" s="163"/>
      <c r="J44" s="163"/>
      <c r="K44" s="163"/>
      <c r="L44" s="97"/>
      <c r="M44" s="97"/>
      <c r="N44" s="97"/>
      <c r="O44" s="97"/>
      <c r="P44" s="97"/>
      <c r="Q44" s="97"/>
      <c r="R44" s="97"/>
      <c r="S44" s="115"/>
      <c r="T44" s="97"/>
      <c r="U44" s="97"/>
      <c r="V44" s="97"/>
      <c r="W44" s="97"/>
      <c r="X44" s="97"/>
      <c r="Y44" s="97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" x14ac:dyDescent="0.2">
      <c r="A45" s="102"/>
      <c r="B45" s="213" t="s">
        <v>187</v>
      </c>
      <c r="C45" s="121" t="str">
        <f>IFERROR((C27-C24-C25)/C21,"")</f>
        <v/>
      </c>
      <c r="D45" s="121" t="str">
        <f>IFERROR(C28/C21,"")</f>
        <v/>
      </c>
      <c r="E45" s="123" t="str">
        <f>IFERROR(C45+D45,"")</f>
        <v/>
      </c>
      <c r="F45" s="114"/>
      <c r="G45" s="114"/>
      <c r="H45" s="163"/>
      <c r="I45" s="163"/>
      <c r="J45" s="163"/>
      <c r="K45" s="163"/>
      <c r="L45" s="97"/>
      <c r="M45" s="97"/>
      <c r="N45" s="97"/>
      <c r="O45" s="97"/>
      <c r="P45" s="97"/>
      <c r="Q45" s="97"/>
      <c r="R45" s="97"/>
      <c r="S45" s="115"/>
      <c r="T45" s="97"/>
      <c r="U45" s="97"/>
      <c r="V45" s="97"/>
      <c r="W45" s="97"/>
      <c r="X45" s="97"/>
      <c r="Y45" s="97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75" thickBot="1" x14ac:dyDescent="0.25">
      <c r="A46" s="102"/>
      <c r="B46" s="214" t="s">
        <v>168</v>
      </c>
      <c r="C46" s="122">
        <f>C27-C24-C25</f>
        <v>0</v>
      </c>
      <c r="D46" s="122">
        <f>C28</f>
        <v>0</v>
      </c>
      <c r="E46" s="124">
        <f>C46+D46</f>
        <v>0</v>
      </c>
      <c r="F46" s="114"/>
      <c r="G46" s="114"/>
      <c r="H46" s="163"/>
      <c r="I46" s="163"/>
      <c r="J46" s="163"/>
      <c r="K46" s="163"/>
      <c r="L46" s="97"/>
      <c r="M46" s="97"/>
      <c r="N46" s="97"/>
      <c r="O46" s="97"/>
      <c r="P46" s="97"/>
      <c r="Q46" s="97"/>
      <c r="R46" s="97"/>
      <c r="S46" s="115"/>
      <c r="T46" s="97"/>
      <c r="U46" s="97"/>
      <c r="V46" s="97"/>
      <c r="W46" s="97"/>
      <c r="X46" s="97"/>
      <c r="Y46" s="97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75" thickBot="1" x14ac:dyDescent="0.25">
      <c r="A47" s="102"/>
      <c r="B47" s="215"/>
      <c r="C47" s="216"/>
      <c r="D47" s="102"/>
      <c r="E47" s="113"/>
      <c r="F47" s="114"/>
      <c r="G47" s="114"/>
      <c r="H47" s="163"/>
      <c r="I47" s="163"/>
      <c r="J47" s="163"/>
      <c r="K47" s="163"/>
      <c r="L47" s="97"/>
      <c r="M47" s="97"/>
      <c r="N47" s="97"/>
      <c r="O47" s="97"/>
      <c r="P47" s="97"/>
      <c r="Q47" s="97"/>
      <c r="R47" s="97"/>
      <c r="S47" s="115"/>
      <c r="T47" s="97"/>
      <c r="U47" s="97"/>
      <c r="V47" s="97"/>
      <c r="W47" s="97"/>
      <c r="X47" s="97"/>
      <c r="Y47" s="97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5">
      <c r="A48" s="102"/>
      <c r="B48" s="99" t="s">
        <v>23</v>
      </c>
      <c r="C48" s="407"/>
      <c r="D48" s="407"/>
      <c r="E48" s="408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99.95" customHeight="1" x14ac:dyDescent="0.2">
      <c r="A49" s="102"/>
      <c r="B49" s="217" t="s">
        <v>179</v>
      </c>
      <c r="C49" s="409"/>
      <c r="D49" s="410"/>
      <c r="E49" s="411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99.95" customHeight="1" thickBot="1" x14ac:dyDescent="0.25">
      <c r="A50" s="102"/>
      <c r="B50" s="218" t="s">
        <v>186</v>
      </c>
      <c r="C50" s="412"/>
      <c r="D50" s="413"/>
      <c r="E50" s="414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hN99d81nNnF+SYwmv9QpcXe5kp5Q5RNnVNVm9ItZbGbjMLntL/8LpPq9EZxoHdhe5UwQpns03dNOjdbCzV/nKA==" saltValue="aoErwyaEyMvkjcvUvp/NdA==" spinCount="100000" sheet="1" objects="1" scenarios="1"/>
  <mergeCells count="15">
    <mergeCell ref="C4:E4"/>
    <mergeCell ref="C48:E48"/>
    <mergeCell ref="C49:E49"/>
    <mergeCell ref="C50:E50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3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  <dataValidation errorStyle="information" allowBlank="1" showInputMessage="1" showErrorMessage="1" error="Bitte wählen Sie einen Eintrag aus der Liste!" sqref="C12:E12" xr:uid="{00000000-0002-0000-0000-000002000000}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52" t="s">
        <v>111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53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50" t="s">
        <v>9</v>
      </c>
      <c r="C4" s="131"/>
      <c r="D4" s="436">
        <f>Deckblatt_WFH_BER_PF_OF!C4</f>
        <v>0</v>
      </c>
      <c r="E4" s="437"/>
      <c r="F4" s="437"/>
      <c r="G4" s="437"/>
      <c r="H4" s="437"/>
      <c r="I4" s="437"/>
      <c r="J4" s="437"/>
      <c r="K4" s="437"/>
      <c r="L4" s="437"/>
      <c r="M4" s="437"/>
      <c r="N4" s="438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29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50" t="s">
        <v>173</v>
      </c>
      <c r="C5" s="131"/>
      <c r="D5" s="433">
        <f>Deckblatt_WFH_BER_PF_OF!C5</f>
        <v>0</v>
      </c>
      <c r="E5" s="434"/>
      <c r="F5" s="434"/>
      <c r="G5" s="434"/>
      <c r="H5" s="434"/>
      <c r="I5" s="434"/>
      <c r="J5" s="434"/>
      <c r="K5" s="434"/>
      <c r="L5" s="434"/>
      <c r="M5" s="434"/>
      <c r="N5" s="435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29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4" t="s">
        <v>112</v>
      </c>
      <c r="C6" s="131"/>
      <c r="D6" s="433">
        <f>Deckblatt_WFH_BER_PF_OF!C6</f>
        <v>0</v>
      </c>
      <c r="E6" s="434"/>
      <c r="F6" s="434"/>
      <c r="G6" s="434"/>
      <c r="H6" s="434"/>
      <c r="I6" s="434"/>
      <c r="J6" s="434"/>
      <c r="K6" s="434"/>
      <c r="L6" s="434"/>
      <c r="M6" s="434"/>
      <c r="N6" s="435"/>
      <c r="O6" s="133"/>
      <c r="P6" s="133"/>
      <c r="Q6" s="132"/>
      <c r="R6" s="131"/>
      <c r="S6" s="131"/>
      <c r="T6" s="131" t="s">
        <v>70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29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4" t="s">
        <v>71</v>
      </c>
      <c r="C7" s="131"/>
      <c r="D7" s="433">
        <f>Deckblatt_WFH_BER_PF_OF!C7</f>
        <v>0</v>
      </c>
      <c r="E7" s="434"/>
      <c r="F7" s="434"/>
      <c r="G7" s="434"/>
      <c r="H7" s="434"/>
      <c r="I7" s="434"/>
      <c r="J7" s="434"/>
      <c r="K7" s="434"/>
      <c r="L7" s="434"/>
      <c r="M7" s="434"/>
      <c r="N7" s="435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29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4" t="s">
        <v>13</v>
      </c>
      <c r="C8" s="131"/>
      <c r="D8" s="433">
        <f>Deckblatt_WFH_BER_PF_OF!C8</f>
        <v>0</v>
      </c>
      <c r="E8" s="434"/>
      <c r="F8" s="434"/>
      <c r="G8" s="434"/>
      <c r="H8" s="434"/>
      <c r="I8" s="434"/>
      <c r="J8" s="434"/>
      <c r="K8" s="434"/>
      <c r="L8" s="434"/>
      <c r="M8" s="434"/>
      <c r="N8" s="435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29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4" t="s">
        <v>38</v>
      </c>
      <c r="C9" s="131"/>
      <c r="D9" s="433">
        <f>Deckblatt_WFH_BER_PF_OF!C9</f>
        <v>0</v>
      </c>
      <c r="E9" s="434"/>
      <c r="F9" s="434"/>
      <c r="G9" s="434"/>
      <c r="H9" s="434"/>
      <c r="I9" s="434"/>
      <c r="J9" s="434"/>
      <c r="K9" s="434"/>
      <c r="L9" s="434"/>
      <c r="M9" s="434"/>
      <c r="N9" s="435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29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4" t="s">
        <v>164</v>
      </c>
      <c r="C10" s="131"/>
      <c r="D10" s="433">
        <f>Deckblatt_WFH_BER_PF_OF!C10</f>
        <v>0</v>
      </c>
      <c r="E10" s="434"/>
      <c r="F10" s="434"/>
      <c r="G10" s="434"/>
      <c r="H10" s="434"/>
      <c r="I10" s="434"/>
      <c r="J10" s="434"/>
      <c r="K10" s="434"/>
      <c r="L10" s="434"/>
      <c r="M10" s="434"/>
      <c r="N10" s="435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29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1" t="s">
        <v>182</v>
      </c>
      <c r="C11" s="131"/>
      <c r="D11" s="433">
        <f>Deckblatt_WFH_BER_PF_OF!C11</f>
        <v>0</v>
      </c>
      <c r="E11" s="434"/>
      <c r="F11" s="434"/>
      <c r="G11" s="434"/>
      <c r="H11" s="434"/>
      <c r="I11" s="434"/>
      <c r="J11" s="434"/>
      <c r="K11" s="434"/>
      <c r="L11" s="434"/>
      <c r="M11" s="434"/>
      <c r="N11" s="435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29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1" t="s">
        <v>183</v>
      </c>
      <c r="C12" s="131"/>
      <c r="D12" s="433">
        <f>Deckblatt_WFH_BER_PF_OF!C12</f>
        <v>0</v>
      </c>
      <c r="E12" s="434"/>
      <c r="F12" s="434"/>
      <c r="G12" s="434"/>
      <c r="H12" s="434"/>
      <c r="I12" s="434"/>
      <c r="J12" s="434"/>
      <c r="K12" s="434"/>
      <c r="L12" s="434"/>
      <c r="M12" s="434"/>
      <c r="N12" s="435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29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4" t="s">
        <v>103</v>
      </c>
      <c r="C13" s="131"/>
      <c r="D13" s="430">
        <f>Deckblatt_WFH_BER_PF_OF!C13</f>
        <v>0</v>
      </c>
      <c r="E13" s="431"/>
      <c r="F13" s="431"/>
      <c r="G13" s="431"/>
      <c r="H13" s="431"/>
      <c r="I13" s="431"/>
      <c r="J13" s="431"/>
      <c r="K13" s="431"/>
      <c r="L13" s="431"/>
      <c r="M13" s="431"/>
      <c r="N13" s="432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29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6"/>
      <c r="B14" s="255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31" customFormat="1" ht="24" customHeight="1" thickBot="1" x14ac:dyDescent="0.25">
      <c r="B15" s="256"/>
      <c r="C15" s="232"/>
      <c r="D15" s="233" t="s">
        <v>114</v>
      </c>
      <c r="E15" s="234"/>
      <c r="F15" s="233" t="s">
        <v>36</v>
      </c>
      <c r="G15" s="233" t="s">
        <v>35</v>
      </c>
      <c r="H15" s="234"/>
      <c r="I15" s="235" t="s">
        <v>177</v>
      </c>
      <c r="J15" s="234"/>
      <c r="K15" s="235" t="s">
        <v>141</v>
      </c>
      <c r="L15" s="234"/>
      <c r="M15" s="234"/>
      <c r="N15" s="235" t="s">
        <v>23</v>
      </c>
      <c r="O15" s="236"/>
      <c r="P15" s="233" t="s">
        <v>107</v>
      </c>
      <c r="Q15" s="233" t="s">
        <v>108</v>
      </c>
      <c r="R15" s="236"/>
      <c r="S15" s="233" t="s">
        <v>118</v>
      </c>
      <c r="AF15" s="237"/>
    </row>
    <row r="16" spans="1:100" s="98" customFormat="1" ht="13.5" thickBot="1" x14ac:dyDescent="0.25">
      <c r="B16" s="260"/>
      <c r="C16" s="33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92"/>
      <c r="O16" s="92"/>
      <c r="P16" s="92"/>
      <c r="Q16" s="92"/>
      <c r="R16" s="92"/>
      <c r="S16" s="33"/>
      <c r="T16" s="33"/>
      <c r="AF16" s="300"/>
    </row>
    <row r="17" spans="1:100" s="98" customFormat="1" ht="18" customHeight="1" thickBot="1" x14ac:dyDescent="0.25">
      <c r="B17" s="35" t="s">
        <v>113</v>
      </c>
      <c r="C17" s="262"/>
      <c r="D17" s="44">
        <f>SUM(D19,D32)</f>
        <v>0</v>
      </c>
      <c r="E17" s="261"/>
      <c r="F17" s="261"/>
      <c r="G17" s="261"/>
      <c r="H17" s="261"/>
      <c r="I17" s="261"/>
      <c r="J17" s="261"/>
      <c r="K17" s="261"/>
      <c r="L17" s="261"/>
      <c r="M17" s="261"/>
      <c r="N17" s="92"/>
      <c r="O17" s="92"/>
      <c r="P17" s="92"/>
      <c r="Q17" s="92"/>
      <c r="R17" s="92"/>
      <c r="S17" s="33"/>
      <c r="T17" s="33"/>
      <c r="AF17" s="300"/>
    </row>
    <row r="18" spans="1:100" s="98" customFormat="1" ht="18" customHeight="1" thickBot="1" x14ac:dyDescent="0.25">
      <c r="B18" s="260"/>
      <c r="C18" s="33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92"/>
      <c r="O18" s="92"/>
      <c r="P18" s="92"/>
      <c r="Q18" s="92"/>
      <c r="R18" s="92"/>
      <c r="S18" s="33"/>
      <c r="T18" s="33"/>
      <c r="AF18" s="300"/>
    </row>
    <row r="19" spans="1:100" s="34" customFormat="1" ht="18" customHeight="1" thickBot="1" x14ac:dyDescent="0.25">
      <c r="A19" s="98"/>
      <c r="B19" s="18" t="s">
        <v>0</v>
      </c>
      <c r="C19" s="262"/>
      <c r="D19" s="43">
        <f>SUM(D20:D30)</f>
        <v>0</v>
      </c>
      <c r="E19" s="158"/>
      <c r="F19" s="263">
        <f>SUM(F20:F30)</f>
        <v>0</v>
      </c>
      <c r="G19" s="263">
        <f>SUM(G20:G30)</f>
        <v>0</v>
      </c>
      <c r="H19" s="79"/>
      <c r="I19" s="79"/>
      <c r="J19" s="79"/>
      <c r="K19" s="79"/>
      <c r="L19" s="79"/>
      <c r="M19" s="79"/>
      <c r="N19" s="396" t="s">
        <v>289</v>
      </c>
      <c r="O19" s="19"/>
      <c r="P19" s="19"/>
      <c r="Q19" s="19"/>
      <c r="R19" s="33"/>
      <c r="S19" s="39"/>
      <c r="T19" s="33"/>
      <c r="U19" s="98"/>
      <c r="V19" s="265" t="s">
        <v>150</v>
      </c>
      <c r="W19" s="98" t="s">
        <v>151</v>
      </c>
      <c r="X19" s="98" t="s">
        <v>172</v>
      </c>
      <c r="Y19" s="98" t="s">
        <v>171</v>
      </c>
      <c r="Z19" s="98" t="s">
        <v>152</v>
      </c>
      <c r="AA19" s="98" t="s">
        <v>153</v>
      </c>
      <c r="AB19" s="98" t="s">
        <v>154</v>
      </c>
      <c r="AC19" s="98" t="s">
        <v>170</v>
      </c>
      <c r="AD19" s="98" t="s">
        <v>155</v>
      </c>
      <c r="AE19" s="98" t="s">
        <v>178</v>
      </c>
      <c r="AF19" s="98" t="s">
        <v>156</v>
      </c>
      <c r="AG19" s="98" t="s">
        <v>157</v>
      </c>
      <c r="AH19" s="98" t="s">
        <v>158</v>
      </c>
      <c r="AI19" s="98" t="s">
        <v>159</v>
      </c>
      <c r="AJ19" s="98" t="s">
        <v>161</v>
      </c>
      <c r="AK19" s="98" t="s">
        <v>160</v>
      </c>
      <c r="AL19" s="98" t="s">
        <v>162</v>
      </c>
      <c r="AM19" s="98" t="s">
        <v>163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69" customFormat="1" ht="12.75" x14ac:dyDescent="0.2">
      <c r="A20" s="160"/>
      <c r="B20" s="219" t="s">
        <v>86</v>
      </c>
      <c r="C20" s="266"/>
      <c r="D20" s="76"/>
      <c r="E20" s="158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1"/>
      <c r="O20" s="301"/>
      <c r="P20" s="301"/>
      <c r="Q20" s="301"/>
      <c r="R20" s="266"/>
      <c r="S20" s="39"/>
      <c r="T20" s="266"/>
      <c r="U20" s="160"/>
      <c r="V20" s="267" t="s">
        <v>60</v>
      </c>
      <c r="W20" s="268" t="s">
        <v>60</v>
      </c>
      <c r="X20" s="268" t="s">
        <v>60</v>
      </c>
      <c r="Y20" s="268" t="s">
        <v>60</v>
      </c>
      <c r="Z20" s="268" t="s">
        <v>60</v>
      </c>
      <c r="AA20" s="268" t="s">
        <v>60</v>
      </c>
      <c r="AB20" s="268" t="s">
        <v>60</v>
      </c>
      <c r="AC20" s="268" t="s">
        <v>60</v>
      </c>
      <c r="AD20" s="268" t="s">
        <v>60</v>
      </c>
      <c r="AE20" s="268" t="s">
        <v>60</v>
      </c>
      <c r="AF20" s="268" t="s">
        <v>60</v>
      </c>
      <c r="AG20" s="268" t="s">
        <v>60</v>
      </c>
      <c r="AH20" s="268" t="s">
        <v>60</v>
      </c>
      <c r="AI20" s="268" t="s">
        <v>60</v>
      </c>
      <c r="AJ20" s="268" t="s">
        <v>60</v>
      </c>
      <c r="AK20" s="268" t="s">
        <v>60</v>
      </c>
      <c r="AL20" s="268" t="s">
        <v>60</v>
      </c>
      <c r="AM20" s="268" t="s">
        <v>60</v>
      </c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</row>
    <row r="21" spans="1:100" s="272" customFormat="1" ht="12.75" hidden="1" x14ac:dyDescent="0.2">
      <c r="A21" s="163"/>
      <c r="B21" s="54" t="s">
        <v>45</v>
      </c>
      <c r="C21" s="262"/>
      <c r="D21" s="331"/>
      <c r="E21" s="158"/>
      <c r="F21" s="270"/>
      <c r="G21" s="271">
        <f>D21</f>
        <v>0</v>
      </c>
      <c r="H21" s="79"/>
      <c r="I21" s="79"/>
      <c r="J21" s="79"/>
      <c r="K21" s="79"/>
      <c r="L21" s="79"/>
      <c r="M21" s="79"/>
      <c r="N21" s="332"/>
      <c r="O21" s="94"/>
      <c r="P21" s="94"/>
      <c r="Q21" s="94"/>
      <c r="R21" s="262"/>
      <c r="S21" s="39"/>
      <c r="T21" s="262"/>
      <c r="U21" s="163"/>
      <c r="V21" s="267" t="s">
        <v>60</v>
      </c>
      <c r="W21" s="268" t="s">
        <v>60</v>
      </c>
      <c r="X21" s="268" t="s">
        <v>60</v>
      </c>
      <c r="Y21" s="268" t="s">
        <v>60</v>
      </c>
      <c r="Z21" s="268" t="s">
        <v>60</v>
      </c>
      <c r="AA21" s="268" t="s">
        <v>60</v>
      </c>
      <c r="AB21" s="268" t="s">
        <v>60</v>
      </c>
      <c r="AC21" s="268" t="s">
        <v>60</v>
      </c>
      <c r="AD21" s="268" t="s">
        <v>60</v>
      </c>
      <c r="AE21" s="268" t="s">
        <v>61</v>
      </c>
      <c r="AF21" s="268" t="s">
        <v>60</v>
      </c>
      <c r="AG21" s="268" t="s">
        <v>60</v>
      </c>
      <c r="AH21" s="268" t="s">
        <v>61</v>
      </c>
      <c r="AI21" s="268" t="s">
        <v>61</v>
      </c>
      <c r="AJ21" s="268" t="s">
        <v>61</v>
      </c>
      <c r="AK21" s="268" t="s">
        <v>61</v>
      </c>
      <c r="AL21" s="268" t="s">
        <v>61</v>
      </c>
      <c r="AM21" s="268" t="s">
        <v>61</v>
      </c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</row>
    <row r="22" spans="1:100" s="272" customFormat="1" ht="12.75" x14ac:dyDescent="0.2">
      <c r="A22" s="163"/>
      <c r="B22" s="54" t="s">
        <v>24</v>
      </c>
      <c r="C22" s="262"/>
      <c r="D22" s="164"/>
      <c r="E22" s="158"/>
      <c r="F22" s="270"/>
      <c r="G22" s="271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4"/>
      <c r="P22" s="94"/>
      <c r="Q22" s="94"/>
      <c r="R22" s="262"/>
      <c r="S22" s="39"/>
      <c r="T22" s="262"/>
      <c r="U22" s="163"/>
      <c r="V22" s="267" t="s">
        <v>60</v>
      </c>
      <c r="W22" s="268" t="s">
        <v>61</v>
      </c>
      <c r="X22" s="268" t="s">
        <v>60</v>
      </c>
      <c r="Y22" s="268" t="s">
        <v>60</v>
      </c>
      <c r="Z22" s="268" t="s">
        <v>60</v>
      </c>
      <c r="AA22" s="268" t="s">
        <v>60</v>
      </c>
      <c r="AB22" s="268" t="s">
        <v>60</v>
      </c>
      <c r="AC22" s="268" t="s">
        <v>60</v>
      </c>
      <c r="AD22" s="268" t="s">
        <v>61</v>
      </c>
      <c r="AE22" s="268" t="s">
        <v>60</v>
      </c>
      <c r="AF22" s="268" t="s">
        <v>60</v>
      </c>
      <c r="AG22" s="268" t="s">
        <v>61</v>
      </c>
      <c r="AH22" s="268" t="s">
        <v>61</v>
      </c>
      <c r="AI22" s="268" t="s">
        <v>60</v>
      </c>
      <c r="AJ22" s="268" t="s">
        <v>60</v>
      </c>
      <c r="AK22" s="268" t="s">
        <v>60</v>
      </c>
      <c r="AL22" s="268" t="s">
        <v>60</v>
      </c>
      <c r="AM22" s="268" t="s">
        <v>60</v>
      </c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</row>
    <row r="23" spans="1:100" s="272" customFormat="1" ht="12.75" hidden="1" x14ac:dyDescent="0.2">
      <c r="A23" s="163"/>
      <c r="B23" s="55" t="s">
        <v>248</v>
      </c>
      <c r="C23" s="262"/>
      <c r="D23" s="333"/>
      <c r="E23" s="158"/>
      <c r="F23" s="273"/>
      <c r="G23" s="274">
        <f t="shared" si="0"/>
        <v>0</v>
      </c>
      <c r="H23" s="79"/>
      <c r="I23" s="79"/>
      <c r="J23" s="79"/>
      <c r="K23" s="79"/>
      <c r="L23" s="79"/>
      <c r="M23" s="79"/>
      <c r="N23" s="334"/>
      <c r="O23" s="94"/>
      <c r="P23" s="94"/>
      <c r="Q23" s="94"/>
      <c r="R23" s="262"/>
      <c r="S23" s="39"/>
      <c r="T23" s="262"/>
      <c r="U23" s="163"/>
      <c r="V23" s="267" t="s">
        <v>60</v>
      </c>
      <c r="W23" s="268" t="s">
        <v>60</v>
      </c>
      <c r="X23" s="268" t="s">
        <v>60</v>
      </c>
      <c r="Y23" s="268" t="s">
        <v>60</v>
      </c>
      <c r="Z23" s="268" t="s">
        <v>61</v>
      </c>
      <c r="AA23" s="268" t="s">
        <v>61</v>
      </c>
      <c r="AB23" s="268" t="s">
        <v>60</v>
      </c>
      <c r="AC23" s="268" t="s">
        <v>60</v>
      </c>
      <c r="AD23" s="268" t="s">
        <v>61</v>
      </c>
      <c r="AE23" s="268" t="s">
        <v>61</v>
      </c>
      <c r="AF23" s="268" t="s">
        <v>61</v>
      </c>
      <c r="AG23" s="268" t="s">
        <v>61</v>
      </c>
      <c r="AH23" s="268" t="s">
        <v>61</v>
      </c>
      <c r="AI23" s="268" t="s">
        <v>60</v>
      </c>
      <c r="AJ23" s="268" t="s">
        <v>60</v>
      </c>
      <c r="AK23" s="268" t="s">
        <v>60</v>
      </c>
      <c r="AL23" s="268" t="s">
        <v>60</v>
      </c>
      <c r="AM23" s="268" t="s">
        <v>60</v>
      </c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</row>
    <row r="24" spans="1:100" s="272" customFormat="1" ht="12.75" hidden="1" x14ac:dyDescent="0.2">
      <c r="A24" s="163"/>
      <c r="B24" s="55" t="s">
        <v>46</v>
      </c>
      <c r="C24" s="262"/>
      <c r="D24" s="333"/>
      <c r="E24" s="158"/>
      <c r="F24" s="273"/>
      <c r="G24" s="274">
        <f t="shared" si="0"/>
        <v>0</v>
      </c>
      <c r="H24" s="79"/>
      <c r="I24" s="79"/>
      <c r="J24" s="79"/>
      <c r="K24" s="79"/>
      <c r="L24" s="79"/>
      <c r="M24" s="79"/>
      <c r="N24" s="334"/>
      <c r="O24" s="94"/>
      <c r="P24" s="94"/>
      <c r="Q24" s="94"/>
      <c r="R24" s="262"/>
      <c r="S24" s="39"/>
      <c r="T24" s="262"/>
      <c r="U24" s="163"/>
      <c r="V24" s="267" t="s">
        <v>60</v>
      </c>
      <c r="W24" s="268" t="s">
        <v>61</v>
      </c>
      <c r="X24" s="268" t="s">
        <v>61</v>
      </c>
      <c r="Y24" s="268" t="s">
        <v>61</v>
      </c>
      <c r="Z24" s="268" t="s">
        <v>61</v>
      </c>
      <c r="AA24" s="268" t="s">
        <v>61</v>
      </c>
      <c r="AB24" s="268" t="s">
        <v>61</v>
      </c>
      <c r="AC24" s="268" t="s">
        <v>61</v>
      </c>
      <c r="AD24" s="268" t="s">
        <v>61</v>
      </c>
      <c r="AE24" s="268" t="s">
        <v>61</v>
      </c>
      <c r="AF24" s="268" t="s">
        <v>61</v>
      </c>
      <c r="AG24" s="268" t="s">
        <v>61</v>
      </c>
      <c r="AH24" s="268" t="s">
        <v>61</v>
      </c>
      <c r="AI24" s="268" t="s">
        <v>61</v>
      </c>
      <c r="AJ24" s="268" t="s">
        <v>61</v>
      </c>
      <c r="AK24" s="268" t="s">
        <v>61</v>
      </c>
      <c r="AL24" s="268" t="s">
        <v>61</v>
      </c>
      <c r="AM24" s="268" t="s">
        <v>61</v>
      </c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</row>
    <row r="25" spans="1:100" s="272" customFormat="1" ht="12.75" hidden="1" x14ac:dyDescent="0.2">
      <c r="A25" s="163"/>
      <c r="B25" s="55" t="s">
        <v>127</v>
      </c>
      <c r="C25" s="262"/>
      <c r="D25" s="333"/>
      <c r="E25" s="158"/>
      <c r="F25" s="273"/>
      <c r="G25" s="274">
        <f t="shared" si="0"/>
        <v>0</v>
      </c>
      <c r="H25" s="79"/>
      <c r="I25" s="79"/>
      <c r="J25" s="79"/>
      <c r="K25" s="79"/>
      <c r="L25" s="79"/>
      <c r="M25" s="79"/>
      <c r="N25" s="334"/>
      <c r="O25" s="94"/>
      <c r="P25" s="94"/>
      <c r="Q25" s="94"/>
      <c r="R25" s="262"/>
      <c r="S25" s="39"/>
      <c r="T25" s="262"/>
      <c r="U25" s="163"/>
      <c r="V25" s="267" t="s">
        <v>60</v>
      </c>
      <c r="W25" s="268" t="s">
        <v>61</v>
      </c>
      <c r="X25" s="268" t="s">
        <v>60</v>
      </c>
      <c r="Y25" s="268" t="s">
        <v>60</v>
      </c>
      <c r="Z25" s="268" t="s">
        <v>61</v>
      </c>
      <c r="AA25" s="268" t="s">
        <v>61</v>
      </c>
      <c r="AB25" s="268" t="s">
        <v>60</v>
      </c>
      <c r="AC25" s="268" t="s">
        <v>60</v>
      </c>
      <c r="AD25" s="268" t="s">
        <v>61</v>
      </c>
      <c r="AE25" s="268" t="s">
        <v>61</v>
      </c>
      <c r="AF25" s="268" t="s">
        <v>61</v>
      </c>
      <c r="AG25" s="268" t="s">
        <v>60</v>
      </c>
      <c r="AH25" s="268" t="s">
        <v>61</v>
      </c>
      <c r="AI25" s="268" t="s">
        <v>61</v>
      </c>
      <c r="AJ25" s="268" t="s">
        <v>61</v>
      </c>
      <c r="AK25" s="268" t="s">
        <v>61</v>
      </c>
      <c r="AL25" s="268" t="s">
        <v>61</v>
      </c>
      <c r="AM25" s="268" t="s">
        <v>61</v>
      </c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</row>
    <row r="26" spans="1:100" s="272" customFormat="1" ht="12.75" x14ac:dyDescent="0.2">
      <c r="A26" s="163"/>
      <c r="B26" s="55" t="s">
        <v>1</v>
      </c>
      <c r="C26" s="262"/>
      <c r="D26" s="165"/>
      <c r="E26" s="158"/>
      <c r="F26" s="273"/>
      <c r="G26" s="274">
        <f t="shared" si="0"/>
        <v>0</v>
      </c>
      <c r="H26" s="79"/>
      <c r="I26" s="79"/>
      <c r="J26" s="79"/>
      <c r="K26" s="79"/>
      <c r="L26" s="79"/>
      <c r="M26" s="79"/>
      <c r="N26" s="66"/>
      <c r="O26" s="94"/>
      <c r="P26" s="94"/>
      <c r="Q26" s="94"/>
      <c r="R26" s="262"/>
      <c r="S26" s="39"/>
      <c r="T26" s="262"/>
      <c r="U26" s="163"/>
      <c r="V26" s="267" t="s">
        <v>60</v>
      </c>
      <c r="W26" s="268" t="s">
        <v>60</v>
      </c>
      <c r="X26" s="268" t="s">
        <v>60</v>
      </c>
      <c r="Y26" s="268" t="s">
        <v>60</v>
      </c>
      <c r="Z26" s="268" t="s">
        <v>60</v>
      </c>
      <c r="AA26" s="268" t="s">
        <v>60</v>
      </c>
      <c r="AB26" s="268" t="s">
        <v>60</v>
      </c>
      <c r="AC26" s="268" t="s">
        <v>60</v>
      </c>
      <c r="AD26" s="268" t="s">
        <v>60</v>
      </c>
      <c r="AE26" s="268" t="s">
        <v>60</v>
      </c>
      <c r="AF26" s="268" t="s">
        <v>60</v>
      </c>
      <c r="AG26" s="268" t="s">
        <v>60</v>
      </c>
      <c r="AH26" s="268" t="s">
        <v>60</v>
      </c>
      <c r="AI26" s="268" t="s">
        <v>60</v>
      </c>
      <c r="AJ26" s="268" t="s">
        <v>60</v>
      </c>
      <c r="AK26" s="268" t="s">
        <v>60</v>
      </c>
      <c r="AL26" s="268" t="s">
        <v>60</v>
      </c>
      <c r="AM26" s="268" t="s">
        <v>60</v>
      </c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272" customFormat="1" ht="12.75" x14ac:dyDescent="0.2">
      <c r="A27" s="163"/>
      <c r="B27" s="55" t="s">
        <v>2</v>
      </c>
      <c r="C27" s="262"/>
      <c r="D27" s="165"/>
      <c r="E27" s="158"/>
      <c r="F27" s="273"/>
      <c r="G27" s="274">
        <f t="shared" si="0"/>
        <v>0</v>
      </c>
      <c r="H27" s="79"/>
      <c r="I27" s="79"/>
      <c r="J27" s="79"/>
      <c r="K27" s="79"/>
      <c r="L27" s="79"/>
      <c r="M27" s="79"/>
      <c r="N27" s="66"/>
      <c r="O27" s="94"/>
      <c r="P27" s="94"/>
      <c r="Q27" s="94"/>
      <c r="R27" s="262"/>
      <c r="S27" s="39"/>
      <c r="T27" s="262"/>
      <c r="U27" s="163"/>
      <c r="V27" s="267" t="s">
        <v>60</v>
      </c>
      <c r="W27" s="268" t="s">
        <v>60</v>
      </c>
      <c r="X27" s="268" t="s">
        <v>60</v>
      </c>
      <c r="Y27" s="268" t="s">
        <v>60</v>
      </c>
      <c r="Z27" s="268" t="s">
        <v>60</v>
      </c>
      <c r="AA27" s="268" t="s">
        <v>60</v>
      </c>
      <c r="AB27" s="268" t="s">
        <v>60</v>
      </c>
      <c r="AC27" s="268" t="s">
        <v>60</v>
      </c>
      <c r="AD27" s="268" t="s">
        <v>60</v>
      </c>
      <c r="AE27" s="268" t="s">
        <v>60</v>
      </c>
      <c r="AF27" s="268" t="s">
        <v>60</v>
      </c>
      <c r="AG27" s="268" t="s">
        <v>60</v>
      </c>
      <c r="AH27" s="268" t="s">
        <v>60</v>
      </c>
      <c r="AI27" s="268" t="s">
        <v>60</v>
      </c>
      <c r="AJ27" s="268" t="s">
        <v>60</v>
      </c>
      <c r="AK27" s="268" t="s">
        <v>60</v>
      </c>
      <c r="AL27" s="268" t="s">
        <v>60</v>
      </c>
      <c r="AM27" s="268" t="s">
        <v>60</v>
      </c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</row>
    <row r="28" spans="1:100" s="272" customFormat="1" ht="12.75" hidden="1" x14ac:dyDescent="0.2">
      <c r="A28" s="163"/>
      <c r="B28" s="55" t="s">
        <v>119</v>
      </c>
      <c r="C28" s="262"/>
      <c r="D28" s="333"/>
      <c r="E28" s="158"/>
      <c r="F28" s="273"/>
      <c r="G28" s="274">
        <f t="shared" si="0"/>
        <v>0</v>
      </c>
      <c r="H28" s="79"/>
      <c r="I28" s="79"/>
      <c r="J28" s="79"/>
      <c r="K28" s="79"/>
      <c r="L28" s="79"/>
      <c r="M28" s="79"/>
      <c r="N28" s="334"/>
      <c r="O28" s="94"/>
      <c r="P28" s="94"/>
      <c r="Q28" s="94"/>
      <c r="R28" s="262"/>
      <c r="S28" s="39"/>
      <c r="T28" s="262"/>
      <c r="U28" s="163"/>
      <c r="V28" s="267" t="s">
        <v>61</v>
      </c>
      <c r="W28" s="268" t="s">
        <v>61</v>
      </c>
      <c r="X28" s="268" t="s">
        <v>60</v>
      </c>
      <c r="Y28" s="268" t="s">
        <v>61</v>
      </c>
      <c r="Z28" s="268" t="s">
        <v>61</v>
      </c>
      <c r="AA28" s="268" t="s">
        <v>61</v>
      </c>
      <c r="AB28" s="268" t="s">
        <v>61</v>
      </c>
      <c r="AC28" s="268" t="s">
        <v>61</v>
      </c>
      <c r="AD28" s="268" t="s">
        <v>61</v>
      </c>
      <c r="AE28" s="268" t="s">
        <v>61</v>
      </c>
      <c r="AF28" s="268" t="s">
        <v>61</v>
      </c>
      <c r="AG28" s="268" t="s">
        <v>61</v>
      </c>
      <c r="AH28" s="268" t="s">
        <v>61</v>
      </c>
      <c r="AI28" s="268" t="s">
        <v>61</v>
      </c>
      <c r="AJ28" s="268" t="s">
        <v>61</v>
      </c>
      <c r="AK28" s="268" t="s">
        <v>61</v>
      </c>
      <c r="AL28" s="268" t="s">
        <v>61</v>
      </c>
      <c r="AM28" s="268" t="s">
        <v>61</v>
      </c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</row>
    <row r="29" spans="1:100" s="272" customFormat="1" ht="12.75" hidden="1" x14ac:dyDescent="0.2">
      <c r="A29" s="163"/>
      <c r="B29" s="55" t="s">
        <v>249</v>
      </c>
      <c r="C29" s="262"/>
      <c r="D29" s="333"/>
      <c r="E29" s="158"/>
      <c r="F29" s="273"/>
      <c r="G29" s="274">
        <f t="shared" si="0"/>
        <v>0</v>
      </c>
      <c r="H29" s="79"/>
      <c r="I29" s="79"/>
      <c r="J29" s="79"/>
      <c r="K29" s="79"/>
      <c r="L29" s="79"/>
      <c r="M29" s="79"/>
      <c r="N29" s="334"/>
      <c r="O29" s="94"/>
      <c r="P29" s="94"/>
      <c r="Q29" s="94"/>
      <c r="R29" s="262"/>
      <c r="S29" s="39"/>
      <c r="T29" s="262"/>
      <c r="U29" s="163"/>
      <c r="V29" s="267" t="s">
        <v>60</v>
      </c>
      <c r="W29" s="268" t="s">
        <v>61</v>
      </c>
      <c r="X29" s="268" t="s">
        <v>61</v>
      </c>
      <c r="Y29" s="268" t="s">
        <v>61</v>
      </c>
      <c r="Z29" s="268" t="s">
        <v>60</v>
      </c>
      <c r="AA29" s="268" t="s">
        <v>60</v>
      </c>
      <c r="AB29" s="268" t="s">
        <v>60</v>
      </c>
      <c r="AC29" s="268" t="s">
        <v>60</v>
      </c>
      <c r="AD29" s="268" t="s">
        <v>61</v>
      </c>
      <c r="AE29" s="268" t="s">
        <v>61</v>
      </c>
      <c r="AF29" s="268" t="s">
        <v>61</v>
      </c>
      <c r="AG29" s="268" t="s">
        <v>60</v>
      </c>
      <c r="AH29" s="268" t="s">
        <v>61</v>
      </c>
      <c r="AI29" s="268" t="s">
        <v>60</v>
      </c>
      <c r="AJ29" s="268" t="s">
        <v>61</v>
      </c>
      <c r="AK29" s="268" t="s">
        <v>61</v>
      </c>
      <c r="AL29" s="268" t="s">
        <v>60</v>
      </c>
      <c r="AM29" s="268" t="s">
        <v>60</v>
      </c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</row>
    <row r="30" spans="1:100" s="272" customFormat="1" ht="13.5" thickBot="1" x14ac:dyDescent="0.25">
      <c r="A30" s="163"/>
      <c r="B30" s="38" t="s">
        <v>96</v>
      </c>
      <c r="C30" s="262"/>
      <c r="D30" s="275"/>
      <c r="E30" s="158"/>
      <c r="F30" s="276"/>
      <c r="G30" s="276">
        <f t="shared" si="0"/>
        <v>0</v>
      </c>
      <c r="H30" s="79"/>
      <c r="I30" s="79"/>
      <c r="J30" s="79"/>
      <c r="K30" s="79"/>
      <c r="L30" s="79"/>
      <c r="M30" s="79"/>
      <c r="N30" s="226"/>
      <c r="O30" s="94"/>
      <c r="P30" s="94"/>
      <c r="Q30" s="94"/>
      <c r="R30" s="262"/>
      <c r="S30" s="39"/>
      <c r="T30" s="262"/>
      <c r="U30" s="163"/>
      <c r="V30" s="267" t="s">
        <v>60</v>
      </c>
      <c r="W30" s="268" t="s">
        <v>60</v>
      </c>
      <c r="X30" s="268" t="s">
        <v>60</v>
      </c>
      <c r="Y30" s="268" t="s">
        <v>60</v>
      </c>
      <c r="Z30" s="268" t="s">
        <v>60</v>
      </c>
      <c r="AA30" s="268" t="s">
        <v>60</v>
      </c>
      <c r="AB30" s="268" t="s">
        <v>60</v>
      </c>
      <c r="AC30" s="268" t="s">
        <v>60</v>
      </c>
      <c r="AD30" s="268" t="s">
        <v>60</v>
      </c>
      <c r="AE30" s="268" t="s">
        <v>60</v>
      </c>
      <c r="AF30" s="268" t="s">
        <v>60</v>
      </c>
      <c r="AG30" s="268" t="s">
        <v>60</v>
      </c>
      <c r="AH30" s="268" t="s">
        <v>60</v>
      </c>
      <c r="AI30" s="268" t="s">
        <v>60</v>
      </c>
      <c r="AJ30" s="268" t="s">
        <v>60</v>
      </c>
      <c r="AK30" s="268" t="s">
        <v>61</v>
      </c>
      <c r="AL30" s="268" t="s">
        <v>60</v>
      </c>
      <c r="AM30" s="268" t="s">
        <v>60</v>
      </c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</row>
    <row r="31" spans="1:100" s="272" customFormat="1" ht="18" customHeight="1" thickBot="1" x14ac:dyDescent="0.25">
      <c r="A31" s="163"/>
      <c r="B31" s="260"/>
      <c r="C31" s="262"/>
      <c r="D31" s="277"/>
      <c r="E31" s="278"/>
      <c r="F31" s="277"/>
      <c r="G31" s="277"/>
      <c r="H31" s="277"/>
      <c r="I31" s="277"/>
      <c r="J31" s="277"/>
      <c r="K31" s="277"/>
      <c r="L31" s="277"/>
      <c r="M31" s="277"/>
      <c r="N31" s="93"/>
      <c r="O31" s="93"/>
      <c r="P31" s="93"/>
      <c r="Q31" s="93"/>
      <c r="R31" s="281"/>
      <c r="S31" s="61"/>
      <c r="T31" s="262"/>
      <c r="U31" s="163"/>
      <c r="V31" s="267" t="s">
        <v>60</v>
      </c>
      <c r="W31" s="268" t="s">
        <v>60</v>
      </c>
      <c r="X31" s="268" t="s">
        <v>60</v>
      </c>
      <c r="Y31" s="268" t="s">
        <v>60</v>
      </c>
      <c r="Z31" s="268" t="s">
        <v>60</v>
      </c>
      <c r="AA31" s="268" t="s">
        <v>60</v>
      </c>
      <c r="AB31" s="268" t="s">
        <v>60</v>
      </c>
      <c r="AC31" s="268" t="s">
        <v>60</v>
      </c>
      <c r="AD31" s="268" t="s">
        <v>60</v>
      </c>
      <c r="AE31" s="268" t="s">
        <v>60</v>
      </c>
      <c r="AF31" s="268" t="s">
        <v>60</v>
      </c>
      <c r="AG31" s="268" t="s">
        <v>60</v>
      </c>
      <c r="AH31" s="268" t="s">
        <v>60</v>
      </c>
      <c r="AI31" s="268" t="s">
        <v>60</v>
      </c>
      <c r="AJ31" s="268" t="s">
        <v>60</v>
      </c>
      <c r="AK31" s="268" t="s">
        <v>60</v>
      </c>
      <c r="AL31" s="268" t="s">
        <v>60</v>
      </c>
      <c r="AM31" s="268" t="s">
        <v>60</v>
      </c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</row>
    <row r="32" spans="1:100" s="34" customFormat="1" ht="18" customHeight="1" thickBot="1" x14ac:dyDescent="0.25">
      <c r="A32" s="98"/>
      <c r="B32" s="18" t="s">
        <v>87</v>
      </c>
      <c r="C32" s="262"/>
      <c r="D32" s="43">
        <f>SUM(D33:D43)</f>
        <v>0</v>
      </c>
      <c r="E32" s="158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5" t="s">
        <v>289</v>
      </c>
      <c r="O32" s="19"/>
      <c r="P32" s="19"/>
      <c r="Q32" s="19"/>
      <c r="R32" s="33"/>
      <c r="S32" s="62"/>
      <c r="T32" s="33"/>
      <c r="U32" s="98"/>
      <c r="V32" s="267" t="s">
        <v>60</v>
      </c>
      <c r="W32" s="268" t="s">
        <v>60</v>
      </c>
      <c r="X32" s="268" t="s">
        <v>60</v>
      </c>
      <c r="Y32" s="268" t="s">
        <v>60</v>
      </c>
      <c r="Z32" s="268" t="s">
        <v>60</v>
      </c>
      <c r="AA32" s="268" t="s">
        <v>60</v>
      </c>
      <c r="AB32" s="268" t="s">
        <v>60</v>
      </c>
      <c r="AC32" s="268" t="s">
        <v>60</v>
      </c>
      <c r="AD32" s="268" t="s">
        <v>60</v>
      </c>
      <c r="AE32" s="268" t="s">
        <v>60</v>
      </c>
      <c r="AF32" s="268" t="s">
        <v>60</v>
      </c>
      <c r="AG32" s="268" t="s">
        <v>60</v>
      </c>
      <c r="AH32" s="268" t="s">
        <v>60</v>
      </c>
      <c r="AI32" s="268" t="s">
        <v>60</v>
      </c>
      <c r="AJ32" s="268" t="s">
        <v>60</v>
      </c>
      <c r="AK32" s="268" t="s">
        <v>60</v>
      </c>
      <c r="AL32" s="268" t="s">
        <v>60</v>
      </c>
      <c r="AM32" s="268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72" customFormat="1" ht="12.75" x14ac:dyDescent="0.2">
      <c r="A33" s="163"/>
      <c r="B33" s="219" t="s">
        <v>89</v>
      </c>
      <c r="C33" s="262"/>
      <c r="D33" s="164"/>
      <c r="E33" s="158"/>
      <c r="F33" s="271"/>
      <c r="G33" s="271">
        <f t="shared" ref="G33:G43" si="1">D33</f>
        <v>0</v>
      </c>
      <c r="H33" s="79"/>
      <c r="I33" s="79"/>
      <c r="J33" s="79"/>
      <c r="K33" s="79"/>
      <c r="L33" s="79"/>
      <c r="M33" s="79"/>
      <c r="N33" s="279"/>
      <c r="O33" s="94"/>
      <c r="P33" s="94"/>
      <c r="Q33" s="94"/>
      <c r="R33" s="262"/>
      <c r="S33" s="63"/>
      <c r="T33" s="262"/>
      <c r="U33" s="163"/>
      <c r="V33" s="267" t="s">
        <v>61</v>
      </c>
      <c r="W33" s="268" t="s">
        <v>60</v>
      </c>
      <c r="X33" s="268" t="s">
        <v>60</v>
      </c>
      <c r="Y33" s="268" t="s">
        <v>60</v>
      </c>
      <c r="Z33" s="268" t="s">
        <v>60</v>
      </c>
      <c r="AA33" s="268" t="s">
        <v>60</v>
      </c>
      <c r="AB33" s="268" t="s">
        <v>60</v>
      </c>
      <c r="AC33" s="268" t="s">
        <v>60</v>
      </c>
      <c r="AD33" s="268" t="s">
        <v>61</v>
      </c>
      <c r="AE33" s="268" t="s">
        <v>60</v>
      </c>
      <c r="AF33" s="268" t="s">
        <v>60</v>
      </c>
      <c r="AG33" s="268" t="s">
        <v>61</v>
      </c>
      <c r="AH33" s="268" t="s">
        <v>61</v>
      </c>
      <c r="AI33" s="268" t="s">
        <v>60</v>
      </c>
      <c r="AJ33" s="268" t="s">
        <v>61</v>
      </c>
      <c r="AK33" s="268" t="s">
        <v>61</v>
      </c>
      <c r="AL33" s="268" t="s">
        <v>60</v>
      </c>
      <c r="AM33" s="268" t="s">
        <v>60</v>
      </c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</row>
    <row r="34" spans="1:100" s="272" customFormat="1" ht="12.75" x14ac:dyDescent="0.2">
      <c r="A34" s="163"/>
      <c r="B34" s="54" t="s">
        <v>115</v>
      </c>
      <c r="C34" s="262"/>
      <c r="D34" s="164"/>
      <c r="E34" s="158"/>
      <c r="F34" s="271"/>
      <c r="G34" s="271">
        <f t="shared" si="1"/>
        <v>0</v>
      </c>
      <c r="H34" s="79"/>
      <c r="I34" s="79"/>
      <c r="J34" s="79"/>
      <c r="K34" s="79"/>
      <c r="L34" s="79"/>
      <c r="M34" s="79"/>
      <c r="N34" s="58"/>
      <c r="O34" s="94"/>
      <c r="P34" s="94"/>
      <c r="Q34" s="94"/>
      <c r="R34" s="262"/>
      <c r="S34" s="63"/>
      <c r="T34" s="262"/>
      <c r="U34" s="163"/>
      <c r="V34" s="267" t="s">
        <v>60</v>
      </c>
      <c r="W34" s="268" t="s">
        <v>60</v>
      </c>
      <c r="X34" s="268" t="s">
        <v>60</v>
      </c>
      <c r="Y34" s="268" t="s">
        <v>60</v>
      </c>
      <c r="Z34" s="268" t="s">
        <v>60</v>
      </c>
      <c r="AA34" s="268" t="s">
        <v>60</v>
      </c>
      <c r="AB34" s="268" t="s">
        <v>60</v>
      </c>
      <c r="AC34" s="268" t="s">
        <v>60</v>
      </c>
      <c r="AD34" s="268" t="s">
        <v>61</v>
      </c>
      <c r="AE34" s="268" t="s">
        <v>60</v>
      </c>
      <c r="AF34" s="268" t="s">
        <v>60</v>
      </c>
      <c r="AG34" s="268" t="s">
        <v>61</v>
      </c>
      <c r="AH34" s="268" t="s">
        <v>61</v>
      </c>
      <c r="AI34" s="268" t="s">
        <v>61</v>
      </c>
      <c r="AJ34" s="268" t="s">
        <v>61</v>
      </c>
      <c r="AK34" s="268" t="s">
        <v>60</v>
      </c>
      <c r="AL34" s="268" t="s">
        <v>61</v>
      </c>
      <c r="AM34" s="268" t="s">
        <v>61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</row>
    <row r="35" spans="1:100" s="272" customFormat="1" ht="12.75" x14ac:dyDescent="0.2">
      <c r="A35" s="163"/>
      <c r="B35" s="54" t="s">
        <v>76</v>
      </c>
      <c r="C35" s="262"/>
      <c r="D35" s="164"/>
      <c r="E35" s="158"/>
      <c r="F35" s="271"/>
      <c r="G35" s="271">
        <f t="shared" si="1"/>
        <v>0</v>
      </c>
      <c r="H35" s="79"/>
      <c r="I35" s="79"/>
      <c r="J35" s="79"/>
      <c r="K35" s="79"/>
      <c r="L35" s="79"/>
      <c r="M35" s="79"/>
      <c r="N35" s="58"/>
      <c r="O35" s="94"/>
      <c r="P35" s="94"/>
      <c r="Q35" s="94"/>
      <c r="R35" s="262"/>
      <c r="S35" s="63"/>
      <c r="T35" s="262"/>
      <c r="U35" s="163"/>
      <c r="V35" s="267" t="s">
        <v>60</v>
      </c>
      <c r="W35" s="268" t="s">
        <v>60</v>
      </c>
      <c r="X35" s="268" t="s">
        <v>60</v>
      </c>
      <c r="Y35" s="268" t="s">
        <v>60</v>
      </c>
      <c r="Z35" s="268" t="s">
        <v>60</v>
      </c>
      <c r="AA35" s="268" t="s">
        <v>60</v>
      </c>
      <c r="AB35" s="268" t="s">
        <v>60</v>
      </c>
      <c r="AC35" s="268" t="s">
        <v>60</v>
      </c>
      <c r="AD35" s="268" t="s">
        <v>60</v>
      </c>
      <c r="AE35" s="268" t="s">
        <v>60</v>
      </c>
      <c r="AF35" s="268" t="s">
        <v>60</v>
      </c>
      <c r="AG35" s="268" t="s">
        <v>60</v>
      </c>
      <c r="AH35" s="268" t="s">
        <v>61</v>
      </c>
      <c r="AI35" s="268" t="s">
        <v>60</v>
      </c>
      <c r="AJ35" s="268" t="s">
        <v>60</v>
      </c>
      <c r="AK35" s="268" t="s">
        <v>60</v>
      </c>
      <c r="AL35" s="268" t="s">
        <v>60</v>
      </c>
      <c r="AM35" s="268" t="s">
        <v>60</v>
      </c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</row>
    <row r="36" spans="1:100" s="272" customFormat="1" ht="12.75" x14ac:dyDescent="0.2">
      <c r="A36" s="163"/>
      <c r="B36" s="55" t="s">
        <v>124</v>
      </c>
      <c r="C36" s="262"/>
      <c r="D36" s="164"/>
      <c r="E36" s="158"/>
      <c r="F36" s="274"/>
      <c r="G36" s="271">
        <f t="shared" si="1"/>
        <v>0</v>
      </c>
      <c r="H36" s="79"/>
      <c r="I36" s="79"/>
      <c r="J36" s="79"/>
      <c r="K36" s="79"/>
      <c r="L36" s="79"/>
      <c r="M36" s="79"/>
      <c r="N36" s="66"/>
      <c r="O36" s="94"/>
      <c r="P36" s="94"/>
      <c r="Q36" s="94"/>
      <c r="R36" s="262"/>
      <c r="S36" s="63"/>
      <c r="T36" s="262"/>
      <c r="U36" s="163"/>
      <c r="V36" s="267" t="s">
        <v>60</v>
      </c>
      <c r="W36" s="268" t="s">
        <v>60</v>
      </c>
      <c r="X36" s="268" t="s">
        <v>60</v>
      </c>
      <c r="Y36" s="268" t="s">
        <v>60</v>
      </c>
      <c r="Z36" s="268" t="s">
        <v>60</v>
      </c>
      <c r="AA36" s="268" t="s">
        <v>60</v>
      </c>
      <c r="AB36" s="268" t="s">
        <v>60</v>
      </c>
      <c r="AC36" s="268" t="s">
        <v>60</v>
      </c>
      <c r="AD36" s="268" t="s">
        <v>60</v>
      </c>
      <c r="AE36" s="268" t="s">
        <v>60</v>
      </c>
      <c r="AF36" s="268" t="s">
        <v>60</v>
      </c>
      <c r="AG36" s="268" t="s">
        <v>60</v>
      </c>
      <c r="AH36" s="268" t="s">
        <v>61</v>
      </c>
      <c r="AI36" s="268" t="s">
        <v>60</v>
      </c>
      <c r="AJ36" s="268" t="s">
        <v>61</v>
      </c>
      <c r="AK36" s="268" t="s">
        <v>61</v>
      </c>
      <c r="AL36" s="268" t="s">
        <v>60</v>
      </c>
      <c r="AM36" s="268" t="s">
        <v>60</v>
      </c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</row>
    <row r="37" spans="1:100" s="272" customFormat="1" ht="12.75" x14ac:dyDescent="0.2">
      <c r="A37" s="163"/>
      <c r="B37" s="55" t="s">
        <v>125</v>
      </c>
      <c r="C37" s="262"/>
      <c r="D37" s="164"/>
      <c r="E37" s="158"/>
      <c r="F37" s="274"/>
      <c r="G37" s="274">
        <f t="shared" si="1"/>
        <v>0</v>
      </c>
      <c r="H37" s="79"/>
      <c r="I37" s="79"/>
      <c r="J37" s="79"/>
      <c r="K37" s="79"/>
      <c r="L37" s="79"/>
      <c r="M37" s="79"/>
      <c r="N37" s="66"/>
      <c r="O37" s="94"/>
      <c r="P37" s="94"/>
      <c r="Q37" s="94"/>
      <c r="R37" s="262"/>
      <c r="S37" s="63"/>
      <c r="T37" s="262"/>
      <c r="U37" s="163"/>
      <c r="V37" s="267" t="s">
        <v>60</v>
      </c>
      <c r="W37" s="268" t="s">
        <v>60</v>
      </c>
      <c r="X37" s="268" t="s">
        <v>60</v>
      </c>
      <c r="Y37" s="268" t="s">
        <v>60</v>
      </c>
      <c r="Z37" s="268" t="s">
        <v>60</v>
      </c>
      <c r="AA37" s="268" t="s">
        <v>60</v>
      </c>
      <c r="AB37" s="268" t="s">
        <v>60</v>
      </c>
      <c r="AC37" s="268" t="s">
        <v>60</v>
      </c>
      <c r="AD37" s="268" t="s">
        <v>60</v>
      </c>
      <c r="AE37" s="268" t="s">
        <v>60</v>
      </c>
      <c r="AF37" s="268" t="s">
        <v>60</v>
      </c>
      <c r="AG37" s="268" t="s">
        <v>60</v>
      </c>
      <c r="AH37" s="268" t="s">
        <v>61</v>
      </c>
      <c r="AI37" s="268" t="s">
        <v>60</v>
      </c>
      <c r="AJ37" s="268" t="s">
        <v>61</v>
      </c>
      <c r="AK37" s="268" t="s">
        <v>61</v>
      </c>
      <c r="AL37" s="268" t="s">
        <v>60</v>
      </c>
      <c r="AM37" s="268" t="s">
        <v>60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</row>
    <row r="38" spans="1:100" s="272" customFormat="1" ht="12.75" x14ac:dyDescent="0.2">
      <c r="A38" s="163"/>
      <c r="B38" s="55" t="s">
        <v>75</v>
      </c>
      <c r="C38" s="262"/>
      <c r="D38" s="165"/>
      <c r="E38" s="158"/>
      <c r="F38" s="274"/>
      <c r="G38" s="274">
        <f t="shared" si="1"/>
        <v>0</v>
      </c>
      <c r="H38" s="79"/>
      <c r="I38" s="79"/>
      <c r="J38" s="79"/>
      <c r="K38" s="79"/>
      <c r="L38" s="79"/>
      <c r="M38" s="79"/>
      <c r="N38" s="66"/>
      <c r="O38" s="94"/>
      <c r="P38" s="94"/>
      <c r="Q38" s="94"/>
      <c r="R38" s="262"/>
      <c r="S38" s="63"/>
      <c r="T38" s="262"/>
      <c r="U38" s="163"/>
      <c r="V38" s="267" t="s">
        <v>60</v>
      </c>
      <c r="W38" s="268" t="s">
        <v>60</v>
      </c>
      <c r="X38" s="268" t="s">
        <v>60</v>
      </c>
      <c r="Y38" s="268" t="s">
        <v>60</v>
      </c>
      <c r="Z38" s="268" t="s">
        <v>60</v>
      </c>
      <c r="AA38" s="268" t="s">
        <v>60</v>
      </c>
      <c r="AB38" s="268" t="s">
        <v>60</v>
      </c>
      <c r="AC38" s="268" t="s">
        <v>60</v>
      </c>
      <c r="AD38" s="268" t="s">
        <v>60</v>
      </c>
      <c r="AE38" s="268" t="s">
        <v>60</v>
      </c>
      <c r="AF38" s="268" t="s">
        <v>60</v>
      </c>
      <c r="AG38" s="268" t="s">
        <v>60</v>
      </c>
      <c r="AH38" s="268" t="s">
        <v>61</v>
      </c>
      <c r="AI38" s="268" t="s">
        <v>60</v>
      </c>
      <c r="AJ38" s="268" t="s">
        <v>60</v>
      </c>
      <c r="AK38" s="268" t="s">
        <v>60</v>
      </c>
      <c r="AL38" s="268" t="s">
        <v>60</v>
      </c>
      <c r="AM38" s="268" t="s">
        <v>60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</row>
    <row r="39" spans="1:100" s="272" customFormat="1" ht="12.75" x14ac:dyDescent="0.2">
      <c r="A39" s="163"/>
      <c r="B39" s="55" t="s">
        <v>126</v>
      </c>
      <c r="C39" s="262"/>
      <c r="D39" s="165"/>
      <c r="E39" s="158"/>
      <c r="F39" s="274"/>
      <c r="G39" s="274">
        <f t="shared" si="1"/>
        <v>0</v>
      </c>
      <c r="H39" s="79"/>
      <c r="I39" s="79"/>
      <c r="J39" s="79"/>
      <c r="K39" s="79"/>
      <c r="L39" s="79"/>
      <c r="M39" s="79"/>
      <c r="N39" s="66"/>
      <c r="O39" s="94"/>
      <c r="P39" s="94"/>
      <c r="Q39" s="94"/>
      <c r="R39" s="262"/>
      <c r="S39" s="63"/>
      <c r="T39" s="262"/>
      <c r="U39" s="163"/>
      <c r="V39" s="267" t="s">
        <v>60</v>
      </c>
      <c r="W39" s="268" t="s">
        <v>60</v>
      </c>
      <c r="X39" s="268" t="s">
        <v>60</v>
      </c>
      <c r="Y39" s="268" t="s">
        <v>60</v>
      </c>
      <c r="Z39" s="268" t="s">
        <v>60</v>
      </c>
      <c r="AA39" s="268" t="s">
        <v>60</v>
      </c>
      <c r="AB39" s="268" t="s">
        <v>60</v>
      </c>
      <c r="AC39" s="268" t="s">
        <v>60</v>
      </c>
      <c r="AD39" s="268" t="s">
        <v>60</v>
      </c>
      <c r="AE39" s="268" t="s">
        <v>60</v>
      </c>
      <c r="AF39" s="268" t="s">
        <v>60</v>
      </c>
      <c r="AG39" s="268" t="s">
        <v>60</v>
      </c>
      <c r="AH39" s="268" t="s">
        <v>61</v>
      </c>
      <c r="AI39" s="268" t="s">
        <v>60</v>
      </c>
      <c r="AJ39" s="268" t="s">
        <v>61</v>
      </c>
      <c r="AK39" s="268" t="s">
        <v>61</v>
      </c>
      <c r="AL39" s="268" t="s">
        <v>60</v>
      </c>
      <c r="AM39" s="268" t="s">
        <v>60</v>
      </c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</row>
    <row r="40" spans="1:100" s="272" customFormat="1" ht="12.75" hidden="1" x14ac:dyDescent="0.2">
      <c r="A40" s="163"/>
      <c r="B40" s="55" t="s">
        <v>106</v>
      </c>
      <c r="C40" s="262"/>
      <c r="D40" s="333"/>
      <c r="E40" s="158"/>
      <c r="F40" s="274"/>
      <c r="G40" s="274">
        <f t="shared" si="1"/>
        <v>0</v>
      </c>
      <c r="H40" s="79"/>
      <c r="I40" s="79"/>
      <c r="J40" s="79"/>
      <c r="K40" s="79"/>
      <c r="L40" s="79"/>
      <c r="M40" s="79"/>
      <c r="N40" s="334"/>
      <c r="O40" s="94"/>
      <c r="P40" s="94"/>
      <c r="Q40" s="94"/>
      <c r="R40" s="262"/>
      <c r="S40" s="63"/>
      <c r="T40" s="262"/>
      <c r="U40" s="163"/>
      <c r="V40" s="267" t="s">
        <v>61</v>
      </c>
      <c r="W40" s="268" t="s">
        <v>60</v>
      </c>
      <c r="X40" s="268" t="s">
        <v>60</v>
      </c>
      <c r="Y40" s="268" t="s">
        <v>60</v>
      </c>
      <c r="Z40" s="268" t="s">
        <v>60</v>
      </c>
      <c r="AA40" s="268" t="s">
        <v>60</v>
      </c>
      <c r="AB40" s="268" t="s">
        <v>60</v>
      </c>
      <c r="AC40" s="268" t="s">
        <v>60</v>
      </c>
      <c r="AD40" s="268" t="s">
        <v>61</v>
      </c>
      <c r="AE40" s="268" t="s">
        <v>61</v>
      </c>
      <c r="AF40" s="268" t="s">
        <v>60</v>
      </c>
      <c r="AG40" s="268" t="s">
        <v>61</v>
      </c>
      <c r="AH40" s="268" t="s">
        <v>61</v>
      </c>
      <c r="AI40" s="268" t="s">
        <v>60</v>
      </c>
      <c r="AJ40" s="268" t="s">
        <v>61</v>
      </c>
      <c r="AK40" s="268" t="s">
        <v>61</v>
      </c>
      <c r="AL40" s="268" t="s">
        <v>60</v>
      </c>
      <c r="AM40" s="268" t="s">
        <v>60</v>
      </c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</row>
    <row r="41" spans="1:100" s="272" customFormat="1" ht="12.75" hidden="1" x14ac:dyDescent="0.2">
      <c r="A41" s="163"/>
      <c r="B41" s="55" t="s">
        <v>250</v>
      </c>
      <c r="C41" s="262"/>
      <c r="D41" s="333"/>
      <c r="E41" s="158"/>
      <c r="F41" s="274"/>
      <c r="G41" s="274">
        <f t="shared" si="1"/>
        <v>0</v>
      </c>
      <c r="H41" s="79"/>
      <c r="I41" s="79"/>
      <c r="J41" s="79"/>
      <c r="K41" s="79"/>
      <c r="L41" s="79"/>
      <c r="M41" s="79"/>
      <c r="N41" s="334"/>
      <c r="O41" s="94"/>
      <c r="P41" s="94"/>
      <c r="Q41" s="94"/>
      <c r="R41" s="262"/>
      <c r="S41" s="63"/>
      <c r="T41" s="262"/>
      <c r="U41" s="163"/>
      <c r="V41" s="267" t="s">
        <v>61</v>
      </c>
      <c r="W41" s="268" t="s">
        <v>61</v>
      </c>
      <c r="X41" s="268" t="s">
        <v>61</v>
      </c>
      <c r="Y41" s="268" t="s">
        <v>61</v>
      </c>
      <c r="Z41" s="268" t="s">
        <v>61</v>
      </c>
      <c r="AA41" s="268" t="s">
        <v>61</v>
      </c>
      <c r="AB41" s="268" t="s">
        <v>61</v>
      </c>
      <c r="AC41" s="268" t="s">
        <v>61</v>
      </c>
      <c r="AD41" s="268" t="s">
        <v>61</v>
      </c>
      <c r="AE41" s="268" t="s">
        <v>61</v>
      </c>
      <c r="AF41" s="268" t="s">
        <v>61</v>
      </c>
      <c r="AG41" s="268" t="s">
        <v>60</v>
      </c>
      <c r="AH41" s="268" t="s">
        <v>61</v>
      </c>
      <c r="AI41" s="268" t="s">
        <v>60</v>
      </c>
      <c r="AJ41" s="268" t="s">
        <v>61</v>
      </c>
      <c r="AK41" s="268" t="s">
        <v>61</v>
      </c>
      <c r="AL41" s="268" t="s">
        <v>60</v>
      </c>
      <c r="AM41" s="268" t="s">
        <v>60</v>
      </c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</row>
    <row r="42" spans="1:100" s="272" customFormat="1" ht="12.75" hidden="1" x14ac:dyDescent="0.2">
      <c r="A42" s="163"/>
      <c r="B42" s="55" t="s">
        <v>140</v>
      </c>
      <c r="C42" s="262"/>
      <c r="D42" s="333"/>
      <c r="E42" s="158"/>
      <c r="F42" s="274"/>
      <c r="G42" s="274">
        <f t="shared" si="1"/>
        <v>0</v>
      </c>
      <c r="H42" s="79"/>
      <c r="I42" s="79"/>
      <c r="J42" s="79"/>
      <c r="K42" s="79"/>
      <c r="L42" s="79"/>
      <c r="M42" s="79"/>
      <c r="N42" s="334"/>
      <c r="O42" s="94"/>
      <c r="P42" s="94"/>
      <c r="Q42" s="94"/>
      <c r="R42" s="262"/>
      <c r="S42" s="63"/>
      <c r="T42" s="262"/>
      <c r="U42" s="163"/>
      <c r="V42" s="267" t="s">
        <v>60</v>
      </c>
      <c r="W42" s="268" t="s">
        <v>61</v>
      </c>
      <c r="X42" s="268" t="s">
        <v>61</v>
      </c>
      <c r="Y42" s="268" t="s">
        <v>61</v>
      </c>
      <c r="Z42" s="268" t="s">
        <v>60</v>
      </c>
      <c r="AA42" s="268" t="s">
        <v>61</v>
      </c>
      <c r="AB42" s="268" t="s">
        <v>61</v>
      </c>
      <c r="AC42" s="268" t="s">
        <v>61</v>
      </c>
      <c r="AD42" s="268" t="s">
        <v>61</v>
      </c>
      <c r="AE42" s="268" t="s">
        <v>61</v>
      </c>
      <c r="AF42" s="268" t="s">
        <v>61</v>
      </c>
      <c r="AG42" s="268" t="s">
        <v>60</v>
      </c>
      <c r="AH42" s="268" t="s">
        <v>61</v>
      </c>
      <c r="AI42" s="268" t="s">
        <v>61</v>
      </c>
      <c r="AJ42" s="268" t="s">
        <v>61</v>
      </c>
      <c r="AK42" s="268" t="s">
        <v>61</v>
      </c>
      <c r="AL42" s="268" t="s">
        <v>61</v>
      </c>
      <c r="AM42" s="268" t="s">
        <v>61</v>
      </c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</row>
    <row r="43" spans="1:100" s="272" customFormat="1" ht="13.5" thickBot="1" x14ac:dyDescent="0.25">
      <c r="A43" s="163"/>
      <c r="B43" s="38" t="s">
        <v>88</v>
      </c>
      <c r="C43" s="262"/>
      <c r="D43" s="275"/>
      <c r="E43" s="158"/>
      <c r="F43" s="276"/>
      <c r="G43" s="276">
        <f t="shared" si="1"/>
        <v>0</v>
      </c>
      <c r="H43" s="79"/>
      <c r="I43" s="79"/>
      <c r="J43" s="79"/>
      <c r="K43" s="79"/>
      <c r="L43" s="79"/>
      <c r="M43" s="79"/>
      <c r="N43" s="226"/>
      <c r="O43" s="94"/>
      <c r="P43" s="94"/>
      <c r="Q43" s="94"/>
      <c r="R43" s="262"/>
      <c r="S43" s="63"/>
      <c r="T43" s="262"/>
      <c r="U43" s="163"/>
      <c r="V43" s="267" t="s">
        <v>60</v>
      </c>
      <c r="W43" s="268" t="s">
        <v>60</v>
      </c>
      <c r="X43" s="268" t="s">
        <v>60</v>
      </c>
      <c r="Y43" s="268" t="s">
        <v>60</v>
      </c>
      <c r="Z43" s="268" t="s">
        <v>60</v>
      </c>
      <c r="AA43" s="268" t="s">
        <v>60</v>
      </c>
      <c r="AB43" s="268" t="s">
        <v>60</v>
      </c>
      <c r="AC43" s="268" t="s">
        <v>60</v>
      </c>
      <c r="AD43" s="268" t="s">
        <v>60</v>
      </c>
      <c r="AE43" s="268" t="s">
        <v>60</v>
      </c>
      <c r="AF43" s="268" t="s">
        <v>60</v>
      </c>
      <c r="AG43" s="268" t="s">
        <v>60</v>
      </c>
      <c r="AH43" s="268" t="s">
        <v>60</v>
      </c>
      <c r="AI43" s="268" t="s">
        <v>60</v>
      </c>
      <c r="AJ43" s="268" t="s">
        <v>61</v>
      </c>
      <c r="AK43" s="268" t="s">
        <v>60</v>
      </c>
      <c r="AL43" s="268" t="s">
        <v>60</v>
      </c>
      <c r="AM43" s="268" t="s">
        <v>60</v>
      </c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</row>
    <row r="44" spans="1:100" s="272" customFormat="1" ht="18" customHeight="1" x14ac:dyDescent="0.2">
      <c r="A44" s="163"/>
      <c r="B44" s="260"/>
      <c r="C44" s="262"/>
      <c r="D44" s="277"/>
      <c r="E44" s="280"/>
      <c r="F44" s="277"/>
      <c r="G44" s="277"/>
      <c r="H44" s="277"/>
      <c r="I44" s="277"/>
      <c r="J44" s="277"/>
      <c r="K44" s="277"/>
      <c r="L44" s="277"/>
      <c r="M44" s="277"/>
      <c r="N44" s="93"/>
      <c r="O44" s="93"/>
      <c r="P44" s="93"/>
      <c r="Q44" s="93"/>
      <c r="R44" s="281"/>
      <c r="S44" s="166"/>
      <c r="T44" s="163"/>
      <c r="U44" s="163"/>
      <c r="V44" s="267" t="s">
        <v>60</v>
      </c>
      <c r="W44" s="268" t="s">
        <v>60</v>
      </c>
      <c r="X44" s="268" t="s">
        <v>60</v>
      </c>
      <c r="Y44" s="268" t="s">
        <v>60</v>
      </c>
      <c r="Z44" s="268" t="s">
        <v>60</v>
      </c>
      <c r="AA44" s="268" t="s">
        <v>60</v>
      </c>
      <c r="AB44" s="268" t="s">
        <v>60</v>
      </c>
      <c r="AC44" s="268" t="s">
        <v>60</v>
      </c>
      <c r="AD44" s="268" t="s">
        <v>60</v>
      </c>
      <c r="AE44" s="268" t="s">
        <v>60</v>
      </c>
      <c r="AF44" s="268" t="s">
        <v>60</v>
      </c>
      <c r="AG44" s="268" t="s">
        <v>60</v>
      </c>
      <c r="AH44" s="268" t="s">
        <v>60</v>
      </c>
      <c r="AI44" s="268" t="s">
        <v>60</v>
      </c>
      <c r="AJ44" s="268" t="s">
        <v>60</v>
      </c>
      <c r="AK44" s="268" t="s">
        <v>60</v>
      </c>
      <c r="AL44" s="268" t="s">
        <v>60</v>
      </c>
      <c r="AM44" s="268" t="s">
        <v>60</v>
      </c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</row>
    <row r="45" spans="1:100" s="272" customFormat="1" ht="18" customHeight="1" thickBot="1" x14ac:dyDescent="0.25">
      <c r="A45" s="163"/>
      <c r="B45" s="260"/>
      <c r="C45" s="262"/>
      <c r="D45" s="277"/>
      <c r="E45" s="280"/>
      <c r="F45" s="277"/>
      <c r="G45" s="277"/>
      <c r="H45" s="277"/>
      <c r="I45" s="277"/>
      <c r="J45" s="277"/>
      <c r="K45" s="277"/>
      <c r="L45" s="277"/>
      <c r="M45" s="277"/>
      <c r="N45" s="93"/>
      <c r="O45" s="93"/>
      <c r="P45" s="93"/>
      <c r="Q45" s="93"/>
      <c r="R45" s="281"/>
      <c r="S45" s="166"/>
      <c r="T45" s="163"/>
      <c r="U45" s="163"/>
      <c r="V45" s="267" t="s">
        <v>60</v>
      </c>
      <c r="W45" s="268" t="s">
        <v>60</v>
      </c>
      <c r="X45" s="268" t="s">
        <v>60</v>
      </c>
      <c r="Y45" s="268" t="s">
        <v>60</v>
      </c>
      <c r="Z45" s="268" t="s">
        <v>60</v>
      </c>
      <c r="AA45" s="268" t="s">
        <v>60</v>
      </c>
      <c r="AB45" s="268" t="s">
        <v>60</v>
      </c>
      <c r="AC45" s="268" t="s">
        <v>60</v>
      </c>
      <c r="AD45" s="268" t="s">
        <v>60</v>
      </c>
      <c r="AE45" s="268" t="s">
        <v>60</v>
      </c>
      <c r="AF45" s="268" t="s">
        <v>60</v>
      </c>
      <c r="AG45" s="268" t="s">
        <v>60</v>
      </c>
      <c r="AH45" s="268" t="s">
        <v>60</v>
      </c>
      <c r="AI45" s="268" t="s">
        <v>60</v>
      </c>
      <c r="AJ45" s="268" t="s">
        <v>60</v>
      </c>
      <c r="AK45" s="268" t="s">
        <v>60</v>
      </c>
      <c r="AL45" s="268" t="s">
        <v>60</v>
      </c>
      <c r="AM45" s="268" t="s">
        <v>60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</row>
    <row r="46" spans="1:100" s="272" customFormat="1" ht="18" customHeight="1" thickBot="1" x14ac:dyDescent="0.25">
      <c r="A46" s="163"/>
      <c r="B46" s="35" t="s">
        <v>21</v>
      </c>
      <c r="C46" s="262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7"/>
      <c r="I46" s="44">
        <f t="shared" ref="I46" si="2">SUM(I48,I57,I65,I72,I81,I97,I104)</f>
        <v>0</v>
      </c>
      <c r="J46" s="9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7"/>
      <c r="S46" s="40">
        <f>IFERROR(D46/$D$46,0)</f>
        <v>0</v>
      </c>
      <c r="T46" s="163"/>
      <c r="U46" s="163"/>
      <c r="V46" s="267" t="s">
        <v>60</v>
      </c>
      <c r="W46" s="268" t="s">
        <v>60</v>
      </c>
      <c r="X46" s="268" t="s">
        <v>60</v>
      </c>
      <c r="Y46" s="268" t="s">
        <v>60</v>
      </c>
      <c r="Z46" s="268" t="s">
        <v>60</v>
      </c>
      <c r="AA46" s="268" t="s">
        <v>60</v>
      </c>
      <c r="AB46" s="268" t="s">
        <v>60</v>
      </c>
      <c r="AC46" s="268" t="s">
        <v>60</v>
      </c>
      <c r="AD46" s="268" t="s">
        <v>60</v>
      </c>
      <c r="AE46" s="268" t="s">
        <v>60</v>
      </c>
      <c r="AF46" s="268" t="s">
        <v>60</v>
      </c>
      <c r="AG46" s="268" t="s">
        <v>60</v>
      </c>
      <c r="AH46" s="268" t="s">
        <v>60</v>
      </c>
      <c r="AI46" s="268" t="s">
        <v>60</v>
      </c>
      <c r="AJ46" s="268" t="s">
        <v>60</v>
      </c>
      <c r="AK46" s="268" t="s">
        <v>60</v>
      </c>
      <c r="AL46" s="268" t="s">
        <v>60</v>
      </c>
      <c r="AM46" s="268" t="s">
        <v>60</v>
      </c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</row>
    <row r="47" spans="1:100" s="272" customFormat="1" ht="18" customHeight="1" thickBot="1" x14ac:dyDescent="0.25">
      <c r="A47" s="163"/>
      <c r="B47" s="260"/>
      <c r="C47" s="262"/>
      <c r="D47" s="277"/>
      <c r="E47" s="278"/>
      <c r="F47" s="277"/>
      <c r="G47" s="277"/>
      <c r="H47" s="277"/>
      <c r="I47" s="277"/>
      <c r="J47" s="277"/>
      <c r="K47" s="277"/>
      <c r="L47" s="277"/>
      <c r="M47" s="277"/>
      <c r="N47" s="95"/>
      <c r="O47" s="95"/>
      <c r="P47" s="95"/>
      <c r="Q47" s="95"/>
      <c r="R47" s="281"/>
      <c r="S47" s="166"/>
      <c r="T47" s="163"/>
      <c r="U47" s="163"/>
      <c r="V47" s="267" t="s">
        <v>60</v>
      </c>
      <c r="W47" s="268" t="s">
        <v>60</v>
      </c>
      <c r="X47" s="268" t="s">
        <v>60</v>
      </c>
      <c r="Y47" s="268" t="s">
        <v>60</v>
      </c>
      <c r="Z47" s="268" t="s">
        <v>60</v>
      </c>
      <c r="AA47" s="268" t="s">
        <v>60</v>
      </c>
      <c r="AB47" s="268" t="s">
        <v>60</v>
      </c>
      <c r="AC47" s="268" t="s">
        <v>60</v>
      </c>
      <c r="AD47" s="268" t="s">
        <v>60</v>
      </c>
      <c r="AE47" s="268" t="s">
        <v>60</v>
      </c>
      <c r="AF47" s="268" t="s">
        <v>60</v>
      </c>
      <c r="AG47" s="268" t="s">
        <v>60</v>
      </c>
      <c r="AH47" s="268" t="s">
        <v>60</v>
      </c>
      <c r="AI47" s="268" t="s">
        <v>60</v>
      </c>
      <c r="AJ47" s="268" t="s">
        <v>60</v>
      </c>
      <c r="AK47" s="268" t="s">
        <v>60</v>
      </c>
      <c r="AL47" s="268" t="s">
        <v>60</v>
      </c>
      <c r="AM47" s="268" t="s">
        <v>60</v>
      </c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</row>
    <row r="48" spans="1:100" s="272" customFormat="1" ht="18" customHeight="1" thickBot="1" x14ac:dyDescent="0.25">
      <c r="A48" s="163"/>
      <c r="B48" s="18" t="s">
        <v>100</v>
      </c>
      <c r="C48" s="281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4" t="s">
        <v>289</v>
      </c>
      <c r="O48" s="10"/>
      <c r="P48" s="10"/>
      <c r="Q48" s="10"/>
      <c r="R48" s="163"/>
      <c r="S48" s="159">
        <f t="shared" ref="S48:S53" si="3">IFERROR(D48/$D$46,0)</f>
        <v>0</v>
      </c>
      <c r="T48" s="163"/>
      <c r="U48" s="163"/>
      <c r="V48" s="267" t="s">
        <v>60</v>
      </c>
      <c r="W48" s="268" t="s">
        <v>60</v>
      </c>
      <c r="X48" s="268" t="s">
        <v>60</v>
      </c>
      <c r="Y48" s="268" t="s">
        <v>60</v>
      </c>
      <c r="Z48" s="268" t="s">
        <v>60</v>
      </c>
      <c r="AA48" s="268" t="s">
        <v>60</v>
      </c>
      <c r="AB48" s="268" t="s">
        <v>60</v>
      </c>
      <c r="AC48" s="268" t="s">
        <v>60</v>
      </c>
      <c r="AD48" s="268" t="s">
        <v>60</v>
      </c>
      <c r="AE48" s="268" t="s">
        <v>60</v>
      </c>
      <c r="AF48" s="268" t="s">
        <v>60</v>
      </c>
      <c r="AG48" s="268" t="s">
        <v>60</v>
      </c>
      <c r="AH48" s="268" t="s">
        <v>60</v>
      </c>
      <c r="AI48" s="268" t="s">
        <v>60</v>
      </c>
      <c r="AJ48" s="268" t="s">
        <v>60</v>
      </c>
      <c r="AK48" s="268" t="s">
        <v>60</v>
      </c>
      <c r="AL48" s="268" t="s">
        <v>60</v>
      </c>
      <c r="AM48" s="268" t="s">
        <v>60</v>
      </c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</row>
    <row r="49" spans="1:100" s="272" customFormat="1" ht="13.9" customHeight="1" x14ac:dyDescent="0.2">
      <c r="A49" s="163"/>
      <c r="B49" s="219" t="s">
        <v>53</v>
      </c>
      <c r="C49" s="281"/>
      <c r="D49" s="271">
        <f>SUM(F49:G49)</f>
        <v>0</v>
      </c>
      <c r="E49" s="158"/>
      <c r="F49" s="87">
        <f>'Beiblatt Personal'!H20</f>
        <v>0</v>
      </c>
      <c r="G49" s="84">
        <f>'Beiblatt Personal'!I20</f>
        <v>0</v>
      </c>
      <c r="H49" s="79"/>
      <c r="I49" s="282"/>
      <c r="J49" s="79"/>
      <c r="K49" s="282">
        <f>'Beiblatt Personal'!S20</f>
        <v>0</v>
      </c>
      <c r="L49" s="79"/>
      <c r="M49" s="79"/>
      <c r="N49" s="283" t="s">
        <v>30</v>
      </c>
      <c r="O49" s="93"/>
      <c r="P49" s="93"/>
      <c r="Q49" s="93"/>
      <c r="R49" s="163"/>
      <c r="S49" s="284">
        <f>IFERROR(D49/$D$46,0)</f>
        <v>0</v>
      </c>
      <c r="T49" s="163"/>
      <c r="U49" s="163"/>
      <c r="V49" s="267" t="s">
        <v>60</v>
      </c>
      <c r="W49" s="268" t="s">
        <v>60</v>
      </c>
      <c r="X49" s="268" t="s">
        <v>60</v>
      </c>
      <c r="Y49" s="268" t="s">
        <v>60</v>
      </c>
      <c r="Z49" s="268" t="s">
        <v>60</v>
      </c>
      <c r="AA49" s="268" t="s">
        <v>60</v>
      </c>
      <c r="AB49" s="268" t="s">
        <v>60</v>
      </c>
      <c r="AC49" s="268" t="s">
        <v>60</v>
      </c>
      <c r="AD49" s="268" t="s">
        <v>60</v>
      </c>
      <c r="AE49" s="268" t="s">
        <v>60</v>
      </c>
      <c r="AF49" s="268" t="s">
        <v>60</v>
      </c>
      <c r="AG49" s="268" t="s">
        <v>60</v>
      </c>
      <c r="AH49" s="268" t="s">
        <v>60</v>
      </c>
      <c r="AI49" s="268" t="s">
        <v>60</v>
      </c>
      <c r="AJ49" s="268" t="s">
        <v>60</v>
      </c>
      <c r="AK49" s="268" t="s">
        <v>60</v>
      </c>
      <c r="AL49" s="268" t="s">
        <v>60</v>
      </c>
      <c r="AM49" s="268" t="s">
        <v>60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</row>
    <row r="50" spans="1:100" s="272" customFormat="1" ht="13.9" customHeight="1" x14ac:dyDescent="0.2">
      <c r="A50" s="163"/>
      <c r="B50" s="54" t="s">
        <v>116</v>
      </c>
      <c r="C50" s="281"/>
      <c r="D50" s="271">
        <f>SUM(F50:G50)</f>
        <v>0</v>
      </c>
      <c r="E50" s="158"/>
      <c r="F50" s="270">
        <f>'Beiblatt Personal'!H41</f>
        <v>0</v>
      </c>
      <c r="G50" s="271">
        <f>'Beiblatt Personal'!I41</f>
        <v>0</v>
      </c>
      <c r="H50" s="79"/>
      <c r="I50" s="285">
        <f>'Beiblatt Personal'!N41</f>
        <v>0</v>
      </c>
      <c r="J50" s="79"/>
      <c r="K50" s="285">
        <f>'Beiblatt Personal'!S41</f>
        <v>0</v>
      </c>
      <c r="L50" s="79"/>
      <c r="M50" s="79"/>
      <c r="N50" s="57" t="s">
        <v>30</v>
      </c>
      <c r="O50" s="93"/>
      <c r="P50" s="93"/>
      <c r="Q50" s="93"/>
      <c r="R50" s="163"/>
      <c r="S50" s="286">
        <f t="shared" si="3"/>
        <v>0</v>
      </c>
      <c r="T50" s="163"/>
      <c r="U50" s="163"/>
      <c r="V50" s="267" t="s">
        <v>60</v>
      </c>
      <c r="W50" s="268" t="s">
        <v>60</v>
      </c>
      <c r="X50" s="268" t="s">
        <v>60</v>
      </c>
      <c r="Y50" s="268" t="s">
        <v>60</v>
      </c>
      <c r="Z50" s="268" t="s">
        <v>60</v>
      </c>
      <c r="AA50" s="268" t="s">
        <v>61</v>
      </c>
      <c r="AB50" s="268" t="s">
        <v>60</v>
      </c>
      <c r="AC50" s="268" t="s">
        <v>60</v>
      </c>
      <c r="AD50" s="268" t="s">
        <v>60</v>
      </c>
      <c r="AE50" s="268" t="s">
        <v>60</v>
      </c>
      <c r="AF50" s="268" t="s">
        <v>60</v>
      </c>
      <c r="AG50" s="268" t="s">
        <v>60</v>
      </c>
      <c r="AH50" s="268" t="s">
        <v>61</v>
      </c>
      <c r="AI50" s="268" t="s">
        <v>61</v>
      </c>
      <c r="AJ50" s="268" t="s">
        <v>60</v>
      </c>
      <c r="AK50" s="268" t="s">
        <v>61</v>
      </c>
      <c r="AL50" s="268" t="s">
        <v>61</v>
      </c>
      <c r="AM50" s="268" t="s">
        <v>61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</row>
    <row r="51" spans="1:100" s="272" customFormat="1" ht="13.9" customHeight="1" x14ac:dyDescent="0.2">
      <c r="A51" s="163"/>
      <c r="B51" s="54" t="s">
        <v>34</v>
      </c>
      <c r="C51" s="281"/>
      <c r="D51" s="271">
        <f>SUM(F51:G51)</f>
        <v>0</v>
      </c>
      <c r="E51" s="158"/>
      <c r="F51" s="270">
        <f>'Beiblatt Personal'!H51</f>
        <v>0</v>
      </c>
      <c r="G51" s="271">
        <f>'Beiblatt Personal'!I51</f>
        <v>0</v>
      </c>
      <c r="H51" s="79"/>
      <c r="I51" s="285"/>
      <c r="J51" s="79"/>
      <c r="K51" s="285"/>
      <c r="L51" s="79"/>
      <c r="M51" s="79"/>
      <c r="N51" s="57" t="s">
        <v>30</v>
      </c>
      <c r="O51" s="93"/>
      <c r="P51" s="93"/>
      <c r="Q51" s="93"/>
      <c r="R51" s="163"/>
      <c r="S51" s="286">
        <f t="shared" si="3"/>
        <v>0</v>
      </c>
      <c r="T51" s="163"/>
      <c r="U51" s="163"/>
      <c r="V51" s="267" t="s">
        <v>60</v>
      </c>
      <c r="W51" s="268" t="s">
        <v>60</v>
      </c>
      <c r="X51" s="268" t="s">
        <v>60</v>
      </c>
      <c r="Y51" s="268" t="s">
        <v>60</v>
      </c>
      <c r="Z51" s="268" t="s">
        <v>60</v>
      </c>
      <c r="AA51" s="268" t="s">
        <v>60</v>
      </c>
      <c r="AB51" s="268" t="s">
        <v>60</v>
      </c>
      <c r="AC51" s="268" t="s">
        <v>60</v>
      </c>
      <c r="AD51" s="268" t="s">
        <v>60</v>
      </c>
      <c r="AE51" s="268" t="s">
        <v>60</v>
      </c>
      <c r="AF51" s="268" t="s">
        <v>60</v>
      </c>
      <c r="AG51" s="268" t="s">
        <v>60</v>
      </c>
      <c r="AH51" s="268" t="s">
        <v>61</v>
      </c>
      <c r="AI51" s="268" t="s">
        <v>60</v>
      </c>
      <c r="AJ51" s="268" t="s">
        <v>60</v>
      </c>
      <c r="AK51" s="268" t="s">
        <v>60</v>
      </c>
      <c r="AL51" s="268" t="s">
        <v>60</v>
      </c>
      <c r="AM51" s="268" t="s">
        <v>60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</row>
    <row r="52" spans="1:100" s="272" customFormat="1" ht="13.9" customHeight="1" x14ac:dyDescent="0.2">
      <c r="A52" s="163"/>
      <c r="B52" s="54" t="s">
        <v>3</v>
      </c>
      <c r="C52" s="281"/>
      <c r="D52" s="271">
        <f t="shared" ref="D52:D53" si="4">SUM(F52:G52)</f>
        <v>0</v>
      </c>
      <c r="E52" s="158"/>
      <c r="F52" s="270">
        <f>'Beiblatt Personal'!H63</f>
        <v>0</v>
      </c>
      <c r="G52" s="271">
        <f>'Beiblatt Personal'!I63</f>
        <v>0</v>
      </c>
      <c r="H52" s="79"/>
      <c r="I52" s="285"/>
      <c r="J52" s="79"/>
      <c r="K52" s="285">
        <f>'Beiblatt Personal'!S63</f>
        <v>0</v>
      </c>
      <c r="L52" s="79"/>
      <c r="M52" s="79"/>
      <c r="N52" s="57" t="s">
        <v>30</v>
      </c>
      <c r="O52" s="93"/>
      <c r="P52" s="93"/>
      <c r="Q52" s="93"/>
      <c r="R52" s="163"/>
      <c r="S52" s="286">
        <f t="shared" si="3"/>
        <v>0</v>
      </c>
      <c r="T52" s="163"/>
      <c r="U52" s="163"/>
      <c r="V52" s="267" t="s">
        <v>60</v>
      </c>
      <c r="W52" s="268" t="s">
        <v>60</v>
      </c>
      <c r="X52" s="268" t="s">
        <v>60</v>
      </c>
      <c r="Y52" s="268" t="s">
        <v>60</v>
      </c>
      <c r="Z52" s="268" t="s">
        <v>60</v>
      </c>
      <c r="AA52" s="268" t="s">
        <v>60</v>
      </c>
      <c r="AB52" s="268" t="s">
        <v>60</v>
      </c>
      <c r="AC52" s="268" t="s">
        <v>60</v>
      </c>
      <c r="AD52" s="268" t="s">
        <v>60</v>
      </c>
      <c r="AE52" s="268" t="s">
        <v>60</v>
      </c>
      <c r="AF52" s="268" t="s">
        <v>60</v>
      </c>
      <c r="AG52" s="268" t="s">
        <v>60</v>
      </c>
      <c r="AH52" s="268" t="s">
        <v>60</v>
      </c>
      <c r="AI52" s="268" t="s">
        <v>61</v>
      </c>
      <c r="AJ52" s="268" t="s">
        <v>61</v>
      </c>
      <c r="AK52" s="268" t="s">
        <v>61</v>
      </c>
      <c r="AL52" s="268" t="s">
        <v>61</v>
      </c>
      <c r="AM52" s="268" t="s">
        <v>61</v>
      </c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</row>
    <row r="53" spans="1:100" s="272" customFormat="1" ht="13.9" hidden="1" customHeight="1" x14ac:dyDescent="0.2">
      <c r="A53" s="163"/>
      <c r="B53" s="55" t="s">
        <v>54</v>
      </c>
      <c r="C53" s="281"/>
      <c r="D53" s="274">
        <f t="shared" si="4"/>
        <v>0</v>
      </c>
      <c r="E53" s="158"/>
      <c r="F53" s="273">
        <f>'Beiblatt Personal'!H70</f>
        <v>0</v>
      </c>
      <c r="G53" s="274">
        <f>'Beiblatt Personal'!I70</f>
        <v>0</v>
      </c>
      <c r="H53" s="79"/>
      <c r="I53" s="285"/>
      <c r="J53" s="79"/>
      <c r="K53" s="285"/>
      <c r="L53" s="79"/>
      <c r="M53" s="79"/>
      <c r="N53" s="57" t="s">
        <v>30</v>
      </c>
      <c r="O53" s="93"/>
      <c r="P53" s="93"/>
      <c r="Q53" s="93"/>
      <c r="R53" s="163"/>
      <c r="S53" s="286">
        <f t="shared" si="3"/>
        <v>0</v>
      </c>
      <c r="T53" s="163"/>
      <c r="U53" s="163"/>
      <c r="V53" s="267" t="s">
        <v>61</v>
      </c>
      <c r="W53" s="268" t="s">
        <v>61</v>
      </c>
      <c r="X53" s="268" t="s">
        <v>61</v>
      </c>
      <c r="Y53" s="268" t="s">
        <v>61</v>
      </c>
      <c r="Z53" s="268" t="s">
        <v>61</v>
      </c>
      <c r="AA53" s="268" t="s">
        <v>61</v>
      </c>
      <c r="AB53" s="268" t="s">
        <v>61</v>
      </c>
      <c r="AC53" s="268" t="s">
        <v>61</v>
      </c>
      <c r="AD53" s="268" t="s">
        <v>60</v>
      </c>
      <c r="AE53" s="268" t="s">
        <v>61</v>
      </c>
      <c r="AF53" s="268" t="s">
        <v>61</v>
      </c>
      <c r="AG53" s="268" t="s">
        <v>61</v>
      </c>
      <c r="AH53" s="268" t="s">
        <v>60</v>
      </c>
      <c r="AI53" s="268" t="s">
        <v>61</v>
      </c>
      <c r="AJ53" s="268" t="s">
        <v>61</v>
      </c>
      <c r="AK53" s="268" t="s">
        <v>61</v>
      </c>
      <c r="AL53" s="268" t="s">
        <v>61</v>
      </c>
      <c r="AM53" s="268" t="s">
        <v>61</v>
      </c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</row>
    <row r="54" spans="1:100" s="272" customFormat="1" ht="13.9" customHeight="1" x14ac:dyDescent="0.2">
      <c r="A54" s="163"/>
      <c r="B54" s="54" t="s">
        <v>15</v>
      </c>
      <c r="C54" s="281"/>
      <c r="D54" s="271">
        <f>SUM(F54:G54)</f>
        <v>0</v>
      </c>
      <c r="E54" s="158"/>
      <c r="F54" s="270">
        <f>'Beiblatt Personal'!H77</f>
        <v>0</v>
      </c>
      <c r="G54" s="271">
        <f>'Beiblatt Personal'!I77</f>
        <v>0</v>
      </c>
      <c r="H54" s="79"/>
      <c r="I54" s="285"/>
      <c r="J54" s="79"/>
      <c r="K54" s="285">
        <f>'Beiblatt Personal'!S77</f>
        <v>0</v>
      </c>
      <c r="L54" s="79"/>
      <c r="M54" s="79"/>
      <c r="N54" s="57" t="s">
        <v>30</v>
      </c>
      <c r="O54" s="93"/>
      <c r="P54" s="93"/>
      <c r="Q54" s="93"/>
      <c r="R54" s="163"/>
      <c r="S54" s="286">
        <f>IFERROR(D54/$D$46,0)</f>
        <v>0</v>
      </c>
      <c r="T54" s="163"/>
      <c r="U54" s="163"/>
      <c r="V54" s="267" t="s">
        <v>60</v>
      </c>
      <c r="W54" s="268" t="s">
        <v>60</v>
      </c>
      <c r="X54" s="268" t="s">
        <v>60</v>
      </c>
      <c r="Y54" s="268" t="s">
        <v>60</v>
      </c>
      <c r="Z54" s="268" t="s">
        <v>60</v>
      </c>
      <c r="AA54" s="268" t="s">
        <v>60</v>
      </c>
      <c r="AB54" s="268" t="s">
        <v>60</v>
      </c>
      <c r="AC54" s="268" t="s">
        <v>60</v>
      </c>
      <c r="AD54" s="268" t="s">
        <v>60</v>
      </c>
      <c r="AE54" s="268" t="s">
        <v>60</v>
      </c>
      <c r="AF54" s="268" t="s">
        <v>60</v>
      </c>
      <c r="AG54" s="268" t="s">
        <v>60</v>
      </c>
      <c r="AH54" s="268" t="s">
        <v>60</v>
      </c>
      <c r="AI54" s="268" t="s">
        <v>60</v>
      </c>
      <c r="AJ54" s="268" t="s">
        <v>60</v>
      </c>
      <c r="AK54" s="268" t="s">
        <v>61</v>
      </c>
      <c r="AL54" s="268" t="s">
        <v>60</v>
      </c>
      <c r="AM54" s="268" t="s">
        <v>60</v>
      </c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</row>
    <row r="55" spans="1:100" s="272" customFormat="1" ht="13.5" thickBot="1" x14ac:dyDescent="0.25">
      <c r="A55" s="163"/>
      <c r="B55" s="38" t="s">
        <v>33</v>
      </c>
      <c r="C55" s="281"/>
      <c r="D55" s="275"/>
      <c r="E55" s="158"/>
      <c r="F55" s="276"/>
      <c r="G55" s="276">
        <f>D55</f>
        <v>0</v>
      </c>
      <c r="H55" s="79"/>
      <c r="I55" s="287"/>
      <c r="J55" s="79"/>
      <c r="K55" s="287"/>
      <c r="L55" s="79"/>
      <c r="M55" s="79"/>
      <c r="N55" s="226"/>
      <c r="O55" s="94"/>
      <c r="P55" s="94"/>
      <c r="Q55" s="94"/>
      <c r="R55" s="163"/>
      <c r="S55" s="288">
        <f>IFERROR(D55/$D$46,0)</f>
        <v>0</v>
      </c>
      <c r="T55" s="163"/>
      <c r="U55" s="163"/>
      <c r="V55" s="267" t="s">
        <v>60</v>
      </c>
      <c r="W55" s="268" t="s">
        <v>60</v>
      </c>
      <c r="X55" s="268" t="s">
        <v>60</v>
      </c>
      <c r="Y55" s="268" t="s">
        <v>60</v>
      </c>
      <c r="Z55" s="268" t="s">
        <v>60</v>
      </c>
      <c r="AA55" s="268" t="s">
        <v>60</v>
      </c>
      <c r="AB55" s="268" t="s">
        <v>60</v>
      </c>
      <c r="AC55" s="268" t="s">
        <v>60</v>
      </c>
      <c r="AD55" s="268" t="s">
        <v>60</v>
      </c>
      <c r="AE55" s="268" t="s">
        <v>60</v>
      </c>
      <c r="AF55" s="268" t="s">
        <v>60</v>
      </c>
      <c r="AG55" s="268" t="s">
        <v>60</v>
      </c>
      <c r="AH55" s="268" t="s">
        <v>60</v>
      </c>
      <c r="AI55" s="268" t="s">
        <v>60</v>
      </c>
      <c r="AJ55" s="268" t="s">
        <v>60</v>
      </c>
      <c r="AK55" s="268" t="s">
        <v>60</v>
      </c>
      <c r="AL55" s="268" t="s">
        <v>60</v>
      </c>
      <c r="AM55" s="268" t="s">
        <v>60</v>
      </c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</row>
    <row r="56" spans="1:100" s="272" customFormat="1" ht="18" customHeight="1" thickBot="1" x14ac:dyDescent="0.25">
      <c r="A56" s="163"/>
      <c r="B56" s="260"/>
      <c r="C56" s="281"/>
      <c r="D56" s="277"/>
      <c r="E56" s="278"/>
      <c r="F56" s="277"/>
      <c r="G56" s="277"/>
      <c r="H56" s="277"/>
      <c r="I56" s="277"/>
      <c r="J56" s="277"/>
      <c r="K56" s="277"/>
      <c r="L56" s="277"/>
      <c r="M56" s="277"/>
      <c r="N56" s="302"/>
      <c r="O56" s="302"/>
      <c r="P56" s="302"/>
      <c r="Q56" s="302"/>
      <c r="R56" s="163"/>
      <c r="S56" s="39"/>
      <c r="T56" s="163"/>
      <c r="U56" s="163"/>
      <c r="V56" s="267" t="s">
        <v>60</v>
      </c>
      <c r="W56" s="268" t="s">
        <v>60</v>
      </c>
      <c r="X56" s="268" t="s">
        <v>60</v>
      </c>
      <c r="Y56" s="268" t="s">
        <v>60</v>
      </c>
      <c r="Z56" s="268" t="s">
        <v>60</v>
      </c>
      <c r="AA56" s="268" t="s">
        <v>60</v>
      </c>
      <c r="AB56" s="268" t="s">
        <v>60</v>
      </c>
      <c r="AC56" s="268" t="s">
        <v>60</v>
      </c>
      <c r="AD56" s="268" t="s">
        <v>60</v>
      </c>
      <c r="AE56" s="268" t="s">
        <v>60</v>
      </c>
      <c r="AF56" s="268" t="s">
        <v>60</v>
      </c>
      <c r="AG56" s="268" t="s">
        <v>60</v>
      </c>
      <c r="AH56" s="268" t="s">
        <v>60</v>
      </c>
      <c r="AI56" s="268" t="s">
        <v>60</v>
      </c>
      <c r="AJ56" s="268" t="s">
        <v>60</v>
      </c>
      <c r="AK56" s="268" t="s">
        <v>60</v>
      </c>
      <c r="AL56" s="268" t="s">
        <v>60</v>
      </c>
      <c r="AM56" s="268" t="s">
        <v>60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</row>
    <row r="57" spans="1:100" s="272" customFormat="1" ht="18" customHeight="1" thickBot="1" x14ac:dyDescent="0.25">
      <c r="A57" s="163"/>
      <c r="B57" s="18" t="s">
        <v>99</v>
      </c>
      <c r="C57" s="281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4" t="s">
        <v>289</v>
      </c>
      <c r="O57" s="10"/>
      <c r="P57" s="10"/>
      <c r="Q57" s="10"/>
      <c r="R57" s="163"/>
      <c r="S57" s="159">
        <f t="shared" ref="S57:S63" si="5">IFERROR(D57/$D$46,0)</f>
        <v>0</v>
      </c>
      <c r="T57" s="163"/>
      <c r="U57" s="163"/>
      <c r="V57" s="267" t="s">
        <v>60</v>
      </c>
      <c r="W57" s="268" t="s">
        <v>60</v>
      </c>
      <c r="X57" s="268" t="s">
        <v>60</v>
      </c>
      <c r="Y57" s="268" t="s">
        <v>60</v>
      </c>
      <c r="Z57" s="268" t="s">
        <v>60</v>
      </c>
      <c r="AA57" s="268" t="s">
        <v>60</v>
      </c>
      <c r="AB57" s="268" t="s">
        <v>60</v>
      </c>
      <c r="AC57" s="268" t="s">
        <v>60</v>
      </c>
      <c r="AD57" s="268" t="s">
        <v>60</v>
      </c>
      <c r="AE57" s="268" t="s">
        <v>60</v>
      </c>
      <c r="AF57" s="268" t="s">
        <v>60</v>
      </c>
      <c r="AG57" s="268" t="s">
        <v>60</v>
      </c>
      <c r="AH57" s="268" t="s">
        <v>60</v>
      </c>
      <c r="AI57" s="268" t="s">
        <v>60</v>
      </c>
      <c r="AJ57" s="268" t="s">
        <v>61</v>
      </c>
      <c r="AK57" s="268" t="s">
        <v>60</v>
      </c>
      <c r="AL57" s="268" t="s">
        <v>60</v>
      </c>
      <c r="AM57" s="268" t="s">
        <v>60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</row>
    <row r="58" spans="1:100" s="272" customFormat="1" ht="13.9" customHeight="1" x14ac:dyDescent="0.2">
      <c r="A58" s="163"/>
      <c r="B58" s="219" t="s">
        <v>53</v>
      </c>
      <c r="C58" s="281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282"/>
      <c r="J58" s="79"/>
      <c r="K58" s="282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83" t="s">
        <v>30</v>
      </c>
      <c r="O58" s="93"/>
      <c r="P58" s="93"/>
      <c r="Q58" s="93"/>
      <c r="R58" s="163"/>
      <c r="S58" s="284">
        <f t="shared" si="5"/>
        <v>0</v>
      </c>
      <c r="T58" s="163"/>
      <c r="U58" s="163"/>
      <c r="V58" s="267" t="s">
        <v>60</v>
      </c>
      <c r="W58" s="268" t="s">
        <v>60</v>
      </c>
      <c r="X58" s="268" t="s">
        <v>60</v>
      </c>
      <c r="Y58" s="268" t="s">
        <v>60</v>
      </c>
      <c r="Z58" s="268" t="s">
        <v>60</v>
      </c>
      <c r="AA58" s="268" t="s">
        <v>60</v>
      </c>
      <c r="AB58" s="268" t="s">
        <v>60</v>
      </c>
      <c r="AC58" s="268" t="s">
        <v>60</v>
      </c>
      <c r="AD58" s="268" t="s">
        <v>60</v>
      </c>
      <c r="AE58" s="268" t="s">
        <v>60</v>
      </c>
      <c r="AF58" s="268" t="s">
        <v>60</v>
      </c>
      <c r="AG58" s="268" t="s">
        <v>60</v>
      </c>
      <c r="AH58" s="268" t="s">
        <v>60</v>
      </c>
      <c r="AI58" s="268" t="s">
        <v>60</v>
      </c>
      <c r="AJ58" s="268" t="s">
        <v>61</v>
      </c>
      <c r="AK58" s="268" t="s">
        <v>60</v>
      </c>
      <c r="AL58" s="268" t="s">
        <v>60</v>
      </c>
      <c r="AM58" s="268" t="s">
        <v>60</v>
      </c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</row>
    <row r="59" spans="1:100" s="272" customFormat="1" ht="13.9" customHeight="1" x14ac:dyDescent="0.2">
      <c r="A59" s="163"/>
      <c r="B59" s="54" t="s">
        <v>116</v>
      </c>
      <c r="C59" s="281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285">
        <f>SUM('Beiblatt Personal'!N105,'Beiblatt Personal'!N107:N109,'Beiblatt Personal'!N112)</f>
        <v>0</v>
      </c>
      <c r="J59" s="79"/>
      <c r="K59" s="285">
        <f>SUM('Beiblatt Personal'!S105:S109,'Beiblatt Personal'!S112)</f>
        <v>0</v>
      </c>
      <c r="L59" s="79"/>
      <c r="M59" s="79"/>
      <c r="N59" s="57" t="s">
        <v>30</v>
      </c>
      <c r="O59" s="93"/>
      <c r="P59" s="93"/>
      <c r="Q59" s="93"/>
      <c r="R59" s="163"/>
      <c r="S59" s="286">
        <f t="shared" si="5"/>
        <v>0</v>
      </c>
      <c r="T59" s="163"/>
      <c r="U59" s="163"/>
      <c r="V59" s="267" t="s">
        <v>60</v>
      </c>
      <c r="W59" s="268" t="s">
        <v>60</v>
      </c>
      <c r="X59" s="268" t="s">
        <v>60</v>
      </c>
      <c r="Y59" s="268" t="s">
        <v>60</v>
      </c>
      <c r="Z59" s="268" t="s">
        <v>60</v>
      </c>
      <c r="AA59" s="268" t="s">
        <v>61</v>
      </c>
      <c r="AB59" s="268" t="s">
        <v>60</v>
      </c>
      <c r="AC59" s="268" t="s">
        <v>60</v>
      </c>
      <c r="AD59" s="268" t="s">
        <v>60</v>
      </c>
      <c r="AE59" s="268" t="s">
        <v>60</v>
      </c>
      <c r="AF59" s="268" t="s">
        <v>60</v>
      </c>
      <c r="AG59" s="268" t="s">
        <v>60</v>
      </c>
      <c r="AH59" s="268" t="s">
        <v>61</v>
      </c>
      <c r="AI59" s="268" t="s">
        <v>61</v>
      </c>
      <c r="AJ59" s="268" t="s">
        <v>61</v>
      </c>
      <c r="AK59" s="268" t="s">
        <v>61</v>
      </c>
      <c r="AL59" s="268" t="s">
        <v>61</v>
      </c>
      <c r="AM59" s="268" t="s">
        <v>61</v>
      </c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</row>
    <row r="60" spans="1:100" s="272" customFormat="1" ht="13.9" customHeight="1" x14ac:dyDescent="0.2">
      <c r="A60" s="163"/>
      <c r="B60" s="54" t="s">
        <v>34</v>
      </c>
      <c r="C60" s="281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285"/>
      <c r="J60" s="79"/>
      <c r="K60" s="285"/>
      <c r="L60" s="79"/>
      <c r="M60" s="79"/>
      <c r="N60" s="57" t="s">
        <v>30</v>
      </c>
      <c r="O60" s="93"/>
      <c r="P60" s="93"/>
      <c r="Q60" s="93"/>
      <c r="R60" s="163"/>
      <c r="S60" s="286">
        <f t="shared" si="5"/>
        <v>0</v>
      </c>
      <c r="T60" s="163"/>
      <c r="U60" s="163"/>
      <c r="V60" s="267" t="s">
        <v>60</v>
      </c>
      <c r="W60" s="268" t="s">
        <v>60</v>
      </c>
      <c r="X60" s="268" t="s">
        <v>60</v>
      </c>
      <c r="Y60" s="268" t="s">
        <v>60</v>
      </c>
      <c r="Z60" s="268" t="s">
        <v>60</v>
      </c>
      <c r="AA60" s="268" t="s">
        <v>60</v>
      </c>
      <c r="AB60" s="268" t="s">
        <v>60</v>
      </c>
      <c r="AC60" s="268" t="s">
        <v>60</v>
      </c>
      <c r="AD60" s="268" t="s">
        <v>60</v>
      </c>
      <c r="AE60" s="268" t="s">
        <v>60</v>
      </c>
      <c r="AF60" s="268" t="s">
        <v>60</v>
      </c>
      <c r="AG60" s="268" t="s">
        <v>60</v>
      </c>
      <c r="AH60" s="268" t="s">
        <v>60</v>
      </c>
      <c r="AI60" s="268" t="s">
        <v>60</v>
      </c>
      <c r="AJ60" s="268" t="s">
        <v>61</v>
      </c>
      <c r="AK60" s="268" t="s">
        <v>60</v>
      </c>
      <c r="AL60" s="268" t="s">
        <v>60</v>
      </c>
      <c r="AM60" s="268" t="s">
        <v>60</v>
      </c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</row>
    <row r="61" spans="1:100" s="272" customFormat="1" ht="13.9" customHeight="1" x14ac:dyDescent="0.2">
      <c r="A61" s="163"/>
      <c r="B61" s="54" t="s">
        <v>3</v>
      </c>
      <c r="C61" s="281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285"/>
      <c r="J61" s="79"/>
      <c r="K61" s="285">
        <f>SUM('Beiblatt Personal'!S123:S124,'Beiblatt Personal'!S126)</f>
        <v>0</v>
      </c>
      <c r="L61" s="79"/>
      <c r="M61" s="79"/>
      <c r="N61" s="57" t="s">
        <v>30</v>
      </c>
      <c r="O61" s="93"/>
      <c r="P61" s="93"/>
      <c r="Q61" s="93"/>
      <c r="R61" s="163"/>
      <c r="S61" s="286">
        <f t="shared" si="5"/>
        <v>0</v>
      </c>
      <c r="T61" s="163"/>
      <c r="U61" s="163"/>
      <c r="V61" s="267" t="s">
        <v>60</v>
      </c>
      <c r="W61" s="268" t="s">
        <v>60</v>
      </c>
      <c r="X61" s="268" t="s">
        <v>60</v>
      </c>
      <c r="Y61" s="268" t="s">
        <v>60</v>
      </c>
      <c r="Z61" s="268" t="s">
        <v>60</v>
      </c>
      <c r="AA61" s="268" t="s">
        <v>60</v>
      </c>
      <c r="AB61" s="268" t="s">
        <v>60</v>
      </c>
      <c r="AC61" s="268" t="s">
        <v>60</v>
      </c>
      <c r="AD61" s="268" t="s">
        <v>60</v>
      </c>
      <c r="AE61" s="268" t="s">
        <v>60</v>
      </c>
      <c r="AF61" s="268" t="s">
        <v>60</v>
      </c>
      <c r="AG61" s="268" t="s">
        <v>60</v>
      </c>
      <c r="AH61" s="268" t="s">
        <v>60</v>
      </c>
      <c r="AI61" s="268" t="s">
        <v>61</v>
      </c>
      <c r="AJ61" s="268" t="s">
        <v>61</v>
      </c>
      <c r="AK61" s="268" t="s">
        <v>61</v>
      </c>
      <c r="AL61" s="268" t="s">
        <v>61</v>
      </c>
      <c r="AM61" s="268" t="s">
        <v>61</v>
      </c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</row>
    <row r="62" spans="1:100" s="272" customFormat="1" ht="13.9" hidden="1" customHeight="1" x14ac:dyDescent="0.2">
      <c r="A62" s="163"/>
      <c r="B62" s="55" t="s">
        <v>54</v>
      </c>
      <c r="C62" s="281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285"/>
      <c r="J62" s="79"/>
      <c r="K62" s="285"/>
      <c r="L62" s="79"/>
      <c r="M62" s="79"/>
      <c r="N62" s="57" t="s">
        <v>30</v>
      </c>
      <c r="O62" s="93"/>
      <c r="P62" s="93"/>
      <c r="Q62" s="93"/>
      <c r="R62" s="163"/>
      <c r="S62" s="286">
        <f t="shared" si="5"/>
        <v>0</v>
      </c>
      <c r="T62" s="163"/>
      <c r="U62" s="163"/>
      <c r="V62" s="267" t="s">
        <v>61</v>
      </c>
      <c r="W62" s="268" t="s">
        <v>61</v>
      </c>
      <c r="X62" s="268" t="s">
        <v>61</v>
      </c>
      <c r="Y62" s="268" t="s">
        <v>61</v>
      </c>
      <c r="Z62" s="268" t="s">
        <v>61</v>
      </c>
      <c r="AA62" s="268" t="s">
        <v>61</v>
      </c>
      <c r="AB62" s="268" t="s">
        <v>61</v>
      </c>
      <c r="AC62" s="268" t="s">
        <v>61</v>
      </c>
      <c r="AD62" s="268" t="s">
        <v>60</v>
      </c>
      <c r="AE62" s="268" t="s">
        <v>61</v>
      </c>
      <c r="AF62" s="268" t="s">
        <v>61</v>
      </c>
      <c r="AG62" s="268" t="s">
        <v>61</v>
      </c>
      <c r="AH62" s="268" t="s">
        <v>60</v>
      </c>
      <c r="AI62" s="268" t="s">
        <v>61</v>
      </c>
      <c r="AJ62" s="268" t="s">
        <v>61</v>
      </c>
      <c r="AK62" s="268" t="s">
        <v>61</v>
      </c>
      <c r="AL62" s="268" t="s">
        <v>61</v>
      </c>
      <c r="AM62" s="268" t="s">
        <v>61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</row>
    <row r="63" spans="1:100" s="272" customFormat="1" ht="13.9" customHeight="1" thickBot="1" x14ac:dyDescent="0.25">
      <c r="A63" s="163"/>
      <c r="B63" s="168" t="s">
        <v>15</v>
      </c>
      <c r="C63" s="281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287"/>
      <c r="J63" s="79"/>
      <c r="K63" s="287">
        <f>SUM('Beiblatt Personal'!S136)</f>
        <v>0</v>
      </c>
      <c r="L63" s="79"/>
      <c r="M63" s="79"/>
      <c r="N63" s="289" t="s">
        <v>30</v>
      </c>
      <c r="O63" s="93"/>
      <c r="P63" s="93"/>
      <c r="Q63" s="93"/>
      <c r="R63" s="163"/>
      <c r="S63" s="288">
        <f t="shared" si="5"/>
        <v>0</v>
      </c>
      <c r="T63" s="163"/>
      <c r="U63" s="163"/>
      <c r="V63" s="267" t="s">
        <v>60</v>
      </c>
      <c r="W63" s="268" t="s">
        <v>60</v>
      </c>
      <c r="X63" s="268" t="s">
        <v>60</v>
      </c>
      <c r="Y63" s="268" t="s">
        <v>60</v>
      </c>
      <c r="Z63" s="268" t="s">
        <v>60</v>
      </c>
      <c r="AA63" s="268" t="s">
        <v>60</v>
      </c>
      <c r="AB63" s="268" t="s">
        <v>60</v>
      </c>
      <c r="AC63" s="268" t="s">
        <v>60</v>
      </c>
      <c r="AD63" s="268" t="s">
        <v>60</v>
      </c>
      <c r="AE63" s="268" t="s">
        <v>60</v>
      </c>
      <c r="AF63" s="268" t="s">
        <v>60</v>
      </c>
      <c r="AG63" s="268" t="s">
        <v>61</v>
      </c>
      <c r="AH63" s="268" t="s">
        <v>60</v>
      </c>
      <c r="AI63" s="268" t="s">
        <v>60</v>
      </c>
      <c r="AJ63" s="268" t="s">
        <v>61</v>
      </c>
      <c r="AK63" s="268" t="s">
        <v>61</v>
      </c>
      <c r="AL63" s="268" t="s">
        <v>60</v>
      </c>
      <c r="AM63" s="268" t="s">
        <v>60</v>
      </c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</row>
    <row r="64" spans="1:100" s="272" customFormat="1" ht="18" customHeight="1" thickBot="1" x14ac:dyDescent="0.25">
      <c r="A64" s="163"/>
      <c r="B64" s="260"/>
      <c r="C64" s="281"/>
      <c r="D64" s="277"/>
      <c r="E64" s="278"/>
      <c r="F64" s="277"/>
      <c r="G64" s="277"/>
      <c r="H64" s="277"/>
      <c r="I64" s="277"/>
      <c r="J64" s="277"/>
      <c r="K64" s="277"/>
      <c r="L64" s="277"/>
      <c r="M64" s="277"/>
      <c r="N64" s="302"/>
      <c r="O64" s="302"/>
      <c r="P64" s="302"/>
      <c r="Q64" s="302"/>
      <c r="R64" s="163"/>
      <c r="S64" s="39"/>
      <c r="T64" s="163"/>
      <c r="U64" s="163"/>
      <c r="V64" s="267" t="s">
        <v>60</v>
      </c>
      <c r="W64" s="268" t="s">
        <v>60</v>
      </c>
      <c r="X64" s="268" t="s">
        <v>60</v>
      </c>
      <c r="Y64" s="268" t="s">
        <v>60</v>
      </c>
      <c r="Z64" s="268" t="s">
        <v>60</v>
      </c>
      <c r="AA64" s="268" t="s">
        <v>60</v>
      </c>
      <c r="AB64" s="268" t="s">
        <v>60</v>
      </c>
      <c r="AC64" s="268" t="s">
        <v>60</v>
      </c>
      <c r="AD64" s="268" t="s">
        <v>60</v>
      </c>
      <c r="AE64" s="268" t="s">
        <v>60</v>
      </c>
      <c r="AF64" s="268" t="s">
        <v>60</v>
      </c>
      <c r="AG64" s="268" t="s">
        <v>60</v>
      </c>
      <c r="AH64" s="268" t="s">
        <v>61</v>
      </c>
      <c r="AI64" s="268" t="s">
        <v>60</v>
      </c>
      <c r="AJ64" s="268" t="s">
        <v>60</v>
      </c>
      <c r="AK64" s="268" t="s">
        <v>60</v>
      </c>
      <c r="AL64" s="268" t="s">
        <v>60</v>
      </c>
      <c r="AM64" s="268" t="s">
        <v>60</v>
      </c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</row>
    <row r="65" spans="1:100" s="272" customFormat="1" ht="18" customHeight="1" thickBot="1" x14ac:dyDescent="0.25">
      <c r="A65" s="163"/>
      <c r="B65" s="18" t="s">
        <v>95</v>
      </c>
      <c r="C65" s="281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4" t="s">
        <v>289</v>
      </c>
      <c r="O65" s="303"/>
      <c r="P65" s="303"/>
      <c r="Q65" s="303"/>
      <c r="R65" s="163"/>
      <c r="S65" s="159">
        <f t="shared" ref="S65:S70" si="8">IFERROR(D65/$D$46,0)</f>
        <v>0</v>
      </c>
      <c r="T65" s="163"/>
      <c r="U65" s="163"/>
      <c r="V65" s="267" t="s">
        <v>60</v>
      </c>
      <c r="W65" s="268" t="s">
        <v>60</v>
      </c>
      <c r="X65" s="268" t="s">
        <v>60</v>
      </c>
      <c r="Y65" s="268" t="s">
        <v>60</v>
      </c>
      <c r="Z65" s="268" t="s">
        <v>60</v>
      </c>
      <c r="AA65" s="268" t="s">
        <v>60</v>
      </c>
      <c r="AB65" s="268" t="s">
        <v>60</v>
      </c>
      <c r="AC65" s="268" t="s">
        <v>60</v>
      </c>
      <c r="AD65" s="268" t="s">
        <v>60</v>
      </c>
      <c r="AE65" s="268" t="s">
        <v>60</v>
      </c>
      <c r="AF65" s="268" t="s">
        <v>60</v>
      </c>
      <c r="AG65" s="268" t="s">
        <v>60</v>
      </c>
      <c r="AH65" s="268" t="s">
        <v>61</v>
      </c>
      <c r="AI65" s="268" t="s">
        <v>60</v>
      </c>
      <c r="AJ65" s="268" t="s">
        <v>60</v>
      </c>
      <c r="AK65" s="268" t="s">
        <v>60</v>
      </c>
      <c r="AL65" s="268" t="s">
        <v>60</v>
      </c>
      <c r="AM65" s="268" t="s">
        <v>60</v>
      </c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</row>
    <row r="66" spans="1:100" s="272" customFormat="1" ht="13.5" thickBot="1" x14ac:dyDescent="0.25">
      <c r="A66" s="163"/>
      <c r="B66" s="219" t="s">
        <v>26</v>
      </c>
      <c r="C66" s="281"/>
      <c r="D66" s="76"/>
      <c r="E66" s="158"/>
      <c r="F66" s="84">
        <f>D66</f>
        <v>0</v>
      </c>
      <c r="G66" s="84"/>
      <c r="H66" s="79"/>
      <c r="I66" s="79"/>
      <c r="J66" s="79"/>
      <c r="K66" s="337"/>
      <c r="L66" s="79"/>
      <c r="M66" s="79"/>
      <c r="N66" s="279"/>
      <c r="O66" s="94"/>
      <c r="P66" s="94"/>
      <c r="Q66" s="94"/>
      <c r="R66" s="163"/>
      <c r="S66" s="290">
        <f t="shared" si="8"/>
        <v>0</v>
      </c>
      <c r="T66" s="163"/>
      <c r="U66" s="163"/>
      <c r="V66" s="267" t="s">
        <v>60</v>
      </c>
      <c r="W66" s="268" t="s">
        <v>60</v>
      </c>
      <c r="X66" s="268" t="s">
        <v>60</v>
      </c>
      <c r="Y66" s="268" t="s">
        <v>60</v>
      </c>
      <c r="Z66" s="268" t="s">
        <v>60</v>
      </c>
      <c r="AA66" s="268" t="s">
        <v>60</v>
      </c>
      <c r="AB66" s="268" t="s">
        <v>60</v>
      </c>
      <c r="AC66" s="268" t="s">
        <v>60</v>
      </c>
      <c r="AD66" s="268" t="s">
        <v>61</v>
      </c>
      <c r="AE66" s="268" t="s">
        <v>60</v>
      </c>
      <c r="AF66" s="268" t="s">
        <v>60</v>
      </c>
      <c r="AG66" s="268" t="s">
        <v>60</v>
      </c>
      <c r="AH66" s="268" t="s">
        <v>61</v>
      </c>
      <c r="AI66" s="268" t="s">
        <v>60</v>
      </c>
      <c r="AJ66" s="268" t="s">
        <v>61</v>
      </c>
      <c r="AK66" s="268" t="s">
        <v>61</v>
      </c>
      <c r="AL66" s="268" t="s">
        <v>60</v>
      </c>
      <c r="AM66" s="268" t="s">
        <v>60</v>
      </c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</row>
    <row r="67" spans="1:100" s="272" customFormat="1" ht="13.5" thickBot="1" x14ac:dyDescent="0.25">
      <c r="A67" s="163"/>
      <c r="B67" s="54" t="s">
        <v>4</v>
      </c>
      <c r="C67" s="281"/>
      <c r="D67" s="164"/>
      <c r="E67" s="158"/>
      <c r="F67" s="271">
        <f t="shared" ref="F67:F70" si="9">D67</f>
        <v>0</v>
      </c>
      <c r="G67" s="271"/>
      <c r="H67" s="79"/>
      <c r="I67" s="338"/>
      <c r="J67" s="79"/>
      <c r="K67" s="339"/>
      <c r="L67" s="79"/>
      <c r="M67" s="79"/>
      <c r="N67" s="58"/>
      <c r="O67" s="94"/>
      <c r="P67" s="94"/>
      <c r="Q67" s="94"/>
      <c r="R67" s="163"/>
      <c r="S67" s="286">
        <f t="shared" si="8"/>
        <v>0</v>
      </c>
      <c r="T67" s="163"/>
      <c r="U67" s="163"/>
      <c r="V67" s="267" t="s">
        <v>60</v>
      </c>
      <c r="W67" s="268" t="s">
        <v>60</v>
      </c>
      <c r="X67" s="268" t="s">
        <v>60</v>
      </c>
      <c r="Y67" s="268" t="s">
        <v>60</v>
      </c>
      <c r="Z67" s="268" t="s">
        <v>60</v>
      </c>
      <c r="AA67" s="268" t="s">
        <v>60</v>
      </c>
      <c r="AB67" s="268" t="s">
        <v>60</v>
      </c>
      <c r="AC67" s="268" t="s">
        <v>60</v>
      </c>
      <c r="AD67" s="268" t="s">
        <v>61</v>
      </c>
      <c r="AE67" s="268" t="s">
        <v>60</v>
      </c>
      <c r="AF67" s="268" t="s">
        <v>60</v>
      </c>
      <c r="AG67" s="268" t="s">
        <v>60</v>
      </c>
      <c r="AH67" s="268" t="s">
        <v>61</v>
      </c>
      <c r="AI67" s="268" t="s">
        <v>60</v>
      </c>
      <c r="AJ67" s="268" t="s">
        <v>60</v>
      </c>
      <c r="AK67" s="268" t="s">
        <v>61</v>
      </c>
      <c r="AL67" s="268" t="s">
        <v>60</v>
      </c>
      <c r="AM67" s="268" t="s">
        <v>60</v>
      </c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</row>
    <row r="68" spans="1:100" s="272" customFormat="1" ht="12.75" x14ac:dyDescent="0.2">
      <c r="A68" s="163"/>
      <c r="B68" s="54" t="s">
        <v>110</v>
      </c>
      <c r="C68" s="281"/>
      <c r="D68" s="164"/>
      <c r="E68" s="158"/>
      <c r="F68" s="274">
        <f t="shared" si="9"/>
        <v>0</v>
      </c>
      <c r="G68" s="271"/>
      <c r="H68" s="79"/>
      <c r="I68" s="79"/>
      <c r="J68" s="79"/>
      <c r="K68" s="79"/>
      <c r="L68" s="79"/>
      <c r="M68" s="79"/>
      <c r="N68" s="58"/>
      <c r="O68" s="94"/>
      <c r="P68" s="94"/>
      <c r="Q68" s="94"/>
      <c r="R68" s="163"/>
      <c r="S68" s="286">
        <f t="shared" si="8"/>
        <v>0</v>
      </c>
      <c r="T68" s="163"/>
      <c r="U68" s="163"/>
      <c r="V68" s="267" t="s">
        <v>60</v>
      </c>
      <c r="W68" s="268" t="s">
        <v>61</v>
      </c>
      <c r="X68" s="268" t="s">
        <v>60</v>
      </c>
      <c r="Y68" s="268" t="s">
        <v>60</v>
      </c>
      <c r="Z68" s="268" t="s">
        <v>60</v>
      </c>
      <c r="AA68" s="268" t="s">
        <v>60</v>
      </c>
      <c r="AB68" s="268" t="s">
        <v>60</v>
      </c>
      <c r="AC68" s="268" t="s">
        <v>60</v>
      </c>
      <c r="AD68" s="268" t="s">
        <v>60</v>
      </c>
      <c r="AE68" s="268" t="s">
        <v>60</v>
      </c>
      <c r="AF68" s="268" t="s">
        <v>60</v>
      </c>
      <c r="AG68" s="268" t="s">
        <v>60</v>
      </c>
      <c r="AH68" s="268" t="s">
        <v>61</v>
      </c>
      <c r="AI68" s="268" t="s">
        <v>60</v>
      </c>
      <c r="AJ68" s="268" t="s">
        <v>61</v>
      </c>
      <c r="AK68" s="268" t="s">
        <v>60</v>
      </c>
      <c r="AL68" s="268" t="s">
        <v>60</v>
      </c>
      <c r="AM68" s="268" t="s">
        <v>60</v>
      </c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</row>
    <row r="69" spans="1:100" s="272" customFormat="1" ht="13.5" thickBot="1" x14ac:dyDescent="0.25">
      <c r="A69" s="163"/>
      <c r="B69" s="54" t="s">
        <v>55</v>
      </c>
      <c r="C69" s="281"/>
      <c r="D69" s="164"/>
      <c r="E69" s="158"/>
      <c r="F69" s="274">
        <f t="shared" si="9"/>
        <v>0</v>
      </c>
      <c r="G69" s="271"/>
      <c r="H69" s="79"/>
      <c r="I69" s="79"/>
      <c r="J69" s="79"/>
      <c r="K69" s="79"/>
      <c r="L69" s="79"/>
      <c r="M69" s="79"/>
      <c r="N69" s="58"/>
      <c r="O69" s="94"/>
      <c r="P69" s="94"/>
      <c r="Q69" s="94"/>
      <c r="R69" s="163"/>
      <c r="S69" s="291">
        <f t="shared" si="8"/>
        <v>0</v>
      </c>
      <c r="T69" s="163"/>
      <c r="U69" s="163"/>
      <c r="V69" s="267" t="s">
        <v>60</v>
      </c>
      <c r="W69" s="268" t="s">
        <v>60</v>
      </c>
      <c r="X69" s="268" t="s">
        <v>60</v>
      </c>
      <c r="Y69" s="268" t="s">
        <v>60</v>
      </c>
      <c r="Z69" s="268" t="s">
        <v>60</v>
      </c>
      <c r="AA69" s="268" t="s">
        <v>61</v>
      </c>
      <c r="AB69" s="268" t="s">
        <v>60</v>
      </c>
      <c r="AC69" s="268" t="s">
        <v>60</v>
      </c>
      <c r="AD69" s="268" t="s">
        <v>61</v>
      </c>
      <c r="AE69" s="268" t="s">
        <v>60</v>
      </c>
      <c r="AF69" s="268" t="s">
        <v>60</v>
      </c>
      <c r="AG69" s="268" t="s">
        <v>61</v>
      </c>
      <c r="AH69" s="268" t="s">
        <v>61</v>
      </c>
      <c r="AI69" s="268" t="s">
        <v>60</v>
      </c>
      <c r="AJ69" s="268" t="s">
        <v>61</v>
      </c>
      <c r="AK69" s="268" t="s">
        <v>61</v>
      </c>
      <c r="AL69" s="268" t="s">
        <v>60</v>
      </c>
      <c r="AM69" s="268" t="s">
        <v>60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</row>
    <row r="70" spans="1:100" s="272" customFormat="1" ht="13.5" thickBot="1" x14ac:dyDescent="0.25">
      <c r="A70" s="163"/>
      <c r="B70" s="38" t="s">
        <v>102</v>
      </c>
      <c r="C70" s="281"/>
      <c r="D70" s="275"/>
      <c r="E70" s="158"/>
      <c r="F70" s="276">
        <f t="shared" si="9"/>
        <v>0</v>
      </c>
      <c r="G70" s="276"/>
      <c r="H70" s="79"/>
      <c r="I70" s="79"/>
      <c r="J70" s="79"/>
      <c r="K70" s="338"/>
      <c r="L70" s="79"/>
      <c r="M70" s="79"/>
      <c r="N70" s="226"/>
      <c r="O70" s="94"/>
      <c r="P70" s="94"/>
      <c r="Q70" s="94"/>
      <c r="R70" s="163"/>
      <c r="S70" s="288">
        <f t="shared" si="8"/>
        <v>0</v>
      </c>
      <c r="T70" s="163"/>
      <c r="U70" s="163"/>
      <c r="V70" s="267" t="s">
        <v>60</v>
      </c>
      <c r="W70" s="268" t="s">
        <v>60</v>
      </c>
      <c r="X70" s="268" t="s">
        <v>60</v>
      </c>
      <c r="Y70" s="268" t="s">
        <v>60</v>
      </c>
      <c r="Z70" s="268" t="s">
        <v>60</v>
      </c>
      <c r="AA70" s="268" t="s">
        <v>60</v>
      </c>
      <c r="AB70" s="268" t="s">
        <v>60</v>
      </c>
      <c r="AC70" s="268" t="s">
        <v>60</v>
      </c>
      <c r="AD70" s="268" t="s">
        <v>60</v>
      </c>
      <c r="AE70" s="268" t="s">
        <v>60</v>
      </c>
      <c r="AF70" s="268" t="s">
        <v>60</v>
      </c>
      <c r="AG70" s="268" t="s">
        <v>60</v>
      </c>
      <c r="AH70" s="268" t="s">
        <v>61</v>
      </c>
      <c r="AI70" s="268" t="s">
        <v>60</v>
      </c>
      <c r="AJ70" s="268" t="s">
        <v>61</v>
      </c>
      <c r="AK70" s="268" t="s">
        <v>61</v>
      </c>
      <c r="AL70" s="268" t="s">
        <v>60</v>
      </c>
      <c r="AM70" s="268" t="s">
        <v>60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</row>
    <row r="71" spans="1:100" s="272" customFormat="1" ht="18" customHeight="1" thickBot="1" x14ac:dyDescent="0.25">
      <c r="A71" s="163"/>
      <c r="B71" s="260"/>
      <c r="C71" s="281"/>
      <c r="D71" s="277"/>
      <c r="E71" s="278"/>
      <c r="F71" s="277"/>
      <c r="G71" s="277"/>
      <c r="H71" s="277"/>
      <c r="I71" s="277"/>
      <c r="J71" s="277"/>
      <c r="K71" s="277"/>
      <c r="L71" s="277"/>
      <c r="M71" s="277"/>
      <c r="N71" s="302"/>
      <c r="O71" s="302"/>
      <c r="P71" s="302"/>
      <c r="Q71" s="302"/>
      <c r="R71" s="163"/>
      <c r="S71" s="39"/>
      <c r="T71" s="163"/>
      <c r="U71" s="163"/>
      <c r="V71" s="267" t="s">
        <v>60</v>
      </c>
      <c r="W71" s="268" t="s">
        <v>60</v>
      </c>
      <c r="X71" s="268" t="s">
        <v>60</v>
      </c>
      <c r="Y71" s="268" t="s">
        <v>60</v>
      </c>
      <c r="Z71" s="268" t="s">
        <v>60</v>
      </c>
      <c r="AA71" s="268" t="s">
        <v>60</v>
      </c>
      <c r="AB71" s="268" t="s">
        <v>60</v>
      </c>
      <c r="AC71" s="268" t="s">
        <v>60</v>
      </c>
      <c r="AD71" s="268" t="s">
        <v>60</v>
      </c>
      <c r="AE71" s="268" t="s">
        <v>60</v>
      </c>
      <c r="AF71" s="268" t="s">
        <v>60</v>
      </c>
      <c r="AG71" s="268" t="s">
        <v>60</v>
      </c>
      <c r="AH71" s="268" t="s">
        <v>60</v>
      </c>
      <c r="AI71" s="268" t="s">
        <v>60</v>
      </c>
      <c r="AJ71" s="268" t="s">
        <v>60</v>
      </c>
      <c r="AK71" s="268" t="s">
        <v>60</v>
      </c>
      <c r="AL71" s="268" t="s">
        <v>60</v>
      </c>
      <c r="AM71" s="268" t="s">
        <v>60</v>
      </c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</row>
    <row r="72" spans="1:100" s="272" customFormat="1" ht="15.6" customHeight="1" thickBot="1" x14ac:dyDescent="0.25">
      <c r="A72" s="163"/>
      <c r="B72" s="18" t="s">
        <v>5</v>
      </c>
      <c r="C72" s="281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9"/>
      <c r="K72" s="43">
        <f>SUM(K73:K79)</f>
        <v>0</v>
      </c>
      <c r="L72" s="50"/>
      <c r="M72" s="50"/>
      <c r="N72" s="394" t="s">
        <v>289</v>
      </c>
      <c r="O72" s="303"/>
      <c r="P72" s="303"/>
      <c r="Q72" s="303"/>
      <c r="R72" s="163"/>
      <c r="S72" s="159">
        <f t="shared" ref="S72:S79" si="10">IFERROR(D72/$D$46,0)</f>
        <v>0</v>
      </c>
      <c r="T72" s="163"/>
      <c r="U72" s="163"/>
      <c r="V72" s="267" t="s">
        <v>60</v>
      </c>
      <c r="W72" s="268" t="s">
        <v>60</v>
      </c>
      <c r="X72" s="268" t="s">
        <v>60</v>
      </c>
      <c r="Y72" s="268" t="s">
        <v>60</v>
      </c>
      <c r="Z72" s="268" t="s">
        <v>60</v>
      </c>
      <c r="AA72" s="268" t="s">
        <v>60</v>
      </c>
      <c r="AB72" s="268" t="s">
        <v>60</v>
      </c>
      <c r="AC72" s="268" t="s">
        <v>60</v>
      </c>
      <c r="AD72" s="268" t="s">
        <v>61</v>
      </c>
      <c r="AE72" s="268" t="s">
        <v>60</v>
      </c>
      <c r="AF72" s="268" t="s">
        <v>60</v>
      </c>
      <c r="AG72" s="268" t="s">
        <v>60</v>
      </c>
      <c r="AH72" s="268" t="s">
        <v>60</v>
      </c>
      <c r="AI72" s="268" t="s">
        <v>60</v>
      </c>
      <c r="AJ72" s="268" t="s">
        <v>60</v>
      </c>
      <c r="AK72" s="268" t="s">
        <v>60</v>
      </c>
      <c r="AL72" s="268" t="s">
        <v>60</v>
      </c>
      <c r="AM72" s="268" t="s">
        <v>60</v>
      </c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</row>
    <row r="73" spans="1:100" s="272" customFormat="1" ht="13.5" thickBot="1" x14ac:dyDescent="0.25">
      <c r="A73" s="163"/>
      <c r="B73" s="219" t="s">
        <v>134</v>
      </c>
      <c r="C73" s="281"/>
      <c r="D73" s="76"/>
      <c r="E73" s="158"/>
      <c r="F73" s="87">
        <f>D73</f>
        <v>0</v>
      </c>
      <c r="G73" s="84"/>
      <c r="H73" s="79"/>
      <c r="I73" s="338"/>
      <c r="J73" s="79"/>
      <c r="K73" s="338"/>
      <c r="L73" s="79"/>
      <c r="M73" s="79"/>
      <c r="N73" s="279"/>
      <c r="O73" s="94"/>
      <c r="P73" s="94"/>
      <c r="Q73" s="94"/>
      <c r="R73" s="163"/>
      <c r="S73" s="290">
        <f t="shared" si="10"/>
        <v>0</v>
      </c>
      <c r="T73" s="163"/>
      <c r="U73" s="163"/>
      <c r="V73" s="267" t="s">
        <v>60</v>
      </c>
      <c r="W73" s="268" t="s">
        <v>60</v>
      </c>
      <c r="X73" s="268" t="s">
        <v>60</v>
      </c>
      <c r="Y73" s="268" t="s">
        <v>60</v>
      </c>
      <c r="Z73" s="268" t="s">
        <v>60</v>
      </c>
      <c r="AA73" s="268" t="s">
        <v>60</v>
      </c>
      <c r="AB73" s="268" t="s">
        <v>60</v>
      </c>
      <c r="AC73" s="268" t="s">
        <v>60</v>
      </c>
      <c r="AD73" s="268" t="s">
        <v>61</v>
      </c>
      <c r="AE73" s="268" t="s">
        <v>60</v>
      </c>
      <c r="AF73" s="268" t="s">
        <v>60</v>
      </c>
      <c r="AG73" s="268" t="s">
        <v>60</v>
      </c>
      <c r="AH73" s="268" t="s">
        <v>61</v>
      </c>
      <c r="AI73" s="268" t="s">
        <v>60</v>
      </c>
      <c r="AJ73" s="268" t="s">
        <v>61</v>
      </c>
      <c r="AK73" s="268" t="s">
        <v>61</v>
      </c>
      <c r="AL73" s="268" t="s">
        <v>60</v>
      </c>
      <c r="AM73" s="268" t="s">
        <v>60</v>
      </c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</row>
    <row r="74" spans="1:100" s="272" customFormat="1" ht="12.75" x14ac:dyDescent="0.2">
      <c r="A74" s="163"/>
      <c r="B74" s="86" t="s">
        <v>6</v>
      </c>
      <c r="C74" s="281"/>
      <c r="D74" s="292"/>
      <c r="E74" s="158"/>
      <c r="F74" s="82"/>
      <c r="G74" s="81">
        <f>D74</f>
        <v>0</v>
      </c>
      <c r="H74" s="79"/>
      <c r="I74" s="79"/>
      <c r="J74" s="79"/>
      <c r="K74" s="79"/>
      <c r="L74" s="79"/>
      <c r="M74" s="79"/>
      <c r="N74" s="293"/>
      <c r="O74" s="94"/>
      <c r="P74" s="94"/>
      <c r="Q74" s="94"/>
      <c r="R74" s="163"/>
      <c r="S74" s="286">
        <f t="shared" si="10"/>
        <v>0</v>
      </c>
      <c r="T74" s="163"/>
      <c r="U74" s="163"/>
      <c r="V74" s="267" t="s">
        <v>60</v>
      </c>
      <c r="W74" s="268" t="s">
        <v>60</v>
      </c>
      <c r="X74" s="268" t="s">
        <v>60</v>
      </c>
      <c r="Y74" s="268" t="s">
        <v>60</v>
      </c>
      <c r="Z74" s="268" t="s">
        <v>60</v>
      </c>
      <c r="AA74" s="268" t="s">
        <v>60</v>
      </c>
      <c r="AB74" s="268" t="s">
        <v>60</v>
      </c>
      <c r="AC74" s="268" t="s">
        <v>60</v>
      </c>
      <c r="AD74" s="268" t="s">
        <v>61</v>
      </c>
      <c r="AE74" s="268" t="s">
        <v>60</v>
      </c>
      <c r="AF74" s="268" t="s">
        <v>60</v>
      </c>
      <c r="AG74" s="268" t="s">
        <v>60</v>
      </c>
      <c r="AH74" s="268" t="s">
        <v>61</v>
      </c>
      <c r="AI74" s="268" t="s">
        <v>60</v>
      </c>
      <c r="AJ74" s="268" t="s">
        <v>61</v>
      </c>
      <c r="AK74" s="268" t="s">
        <v>61</v>
      </c>
      <c r="AL74" s="268" t="s">
        <v>60</v>
      </c>
      <c r="AM74" s="268" t="s">
        <v>60</v>
      </c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</row>
    <row r="75" spans="1:100" s="272" customFormat="1" ht="12.75" x14ac:dyDescent="0.2">
      <c r="A75" s="163"/>
      <c r="B75" s="86" t="s">
        <v>56</v>
      </c>
      <c r="C75" s="281"/>
      <c r="D75" s="292"/>
      <c r="E75" s="158"/>
      <c r="F75" s="82">
        <f>D75</f>
        <v>0</v>
      </c>
      <c r="G75" s="81"/>
      <c r="H75" s="79"/>
      <c r="I75" s="79"/>
      <c r="J75" s="79"/>
      <c r="K75" s="79"/>
      <c r="L75" s="79"/>
      <c r="M75" s="79"/>
      <c r="N75" s="58"/>
      <c r="O75" s="94"/>
      <c r="P75" s="94"/>
      <c r="Q75" s="94"/>
      <c r="R75" s="163"/>
      <c r="S75" s="286">
        <f t="shared" si="10"/>
        <v>0</v>
      </c>
      <c r="T75" s="163"/>
      <c r="U75" s="163"/>
      <c r="V75" s="267" t="s">
        <v>60</v>
      </c>
      <c r="W75" s="268" t="s">
        <v>60</v>
      </c>
      <c r="X75" s="268" t="s">
        <v>60</v>
      </c>
      <c r="Y75" s="268" t="s">
        <v>60</v>
      </c>
      <c r="Z75" s="268" t="s">
        <v>60</v>
      </c>
      <c r="AA75" s="268" t="s">
        <v>60</v>
      </c>
      <c r="AB75" s="268" t="s">
        <v>60</v>
      </c>
      <c r="AC75" s="268" t="s">
        <v>60</v>
      </c>
      <c r="AD75" s="268" t="s">
        <v>61</v>
      </c>
      <c r="AE75" s="268" t="s">
        <v>60</v>
      </c>
      <c r="AF75" s="268" t="s">
        <v>60</v>
      </c>
      <c r="AG75" s="268" t="s">
        <v>61</v>
      </c>
      <c r="AH75" s="268" t="s">
        <v>61</v>
      </c>
      <c r="AI75" s="268" t="s">
        <v>60</v>
      </c>
      <c r="AJ75" s="268" t="s">
        <v>61</v>
      </c>
      <c r="AK75" s="268" t="s">
        <v>61</v>
      </c>
      <c r="AL75" s="268" t="s">
        <v>60</v>
      </c>
      <c r="AM75" s="268" t="s">
        <v>60</v>
      </c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</row>
    <row r="76" spans="1:100" s="272" customFormat="1" ht="13.5" thickBot="1" x14ac:dyDescent="0.25">
      <c r="A76" s="163"/>
      <c r="B76" s="55" t="s">
        <v>251</v>
      </c>
      <c r="C76" s="281"/>
      <c r="D76" s="164"/>
      <c r="E76" s="158"/>
      <c r="F76" s="270"/>
      <c r="G76" s="271">
        <f>D76</f>
        <v>0</v>
      </c>
      <c r="H76" s="79"/>
      <c r="I76" s="79"/>
      <c r="J76" s="79"/>
      <c r="K76" s="79"/>
      <c r="L76" s="79"/>
      <c r="M76" s="79"/>
      <c r="N76" s="58"/>
      <c r="O76" s="94"/>
      <c r="P76" s="94"/>
      <c r="Q76" s="94"/>
      <c r="R76" s="163"/>
      <c r="S76" s="286">
        <f t="shared" si="10"/>
        <v>0</v>
      </c>
      <c r="T76" s="163"/>
      <c r="U76" s="163"/>
      <c r="V76" s="267" t="s">
        <v>61</v>
      </c>
      <c r="W76" s="268" t="s">
        <v>61</v>
      </c>
      <c r="X76" s="268" t="s">
        <v>61</v>
      </c>
      <c r="Y76" s="268" t="s">
        <v>61</v>
      </c>
      <c r="Z76" s="268" t="s">
        <v>61</v>
      </c>
      <c r="AA76" s="268" t="s">
        <v>61</v>
      </c>
      <c r="AB76" s="268" t="s">
        <v>61</v>
      </c>
      <c r="AC76" s="268" t="s">
        <v>61</v>
      </c>
      <c r="AD76" s="268" t="s">
        <v>61</v>
      </c>
      <c r="AE76" s="268" t="s">
        <v>60</v>
      </c>
      <c r="AF76" s="268" t="s">
        <v>61</v>
      </c>
      <c r="AG76" s="268" t="s">
        <v>61</v>
      </c>
      <c r="AH76" s="268" t="s">
        <v>61</v>
      </c>
      <c r="AI76" s="268" t="s">
        <v>61</v>
      </c>
      <c r="AJ76" s="268" t="s">
        <v>61</v>
      </c>
      <c r="AK76" s="268" t="s">
        <v>61</v>
      </c>
      <c r="AL76" s="268" t="s">
        <v>61</v>
      </c>
      <c r="AM76" s="268" t="s">
        <v>61</v>
      </c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</row>
    <row r="77" spans="1:100" s="272" customFormat="1" ht="12.75" x14ac:dyDescent="0.2">
      <c r="A77" s="163"/>
      <c r="B77" s="54" t="s">
        <v>26</v>
      </c>
      <c r="C77" s="281"/>
      <c r="D77" s="164"/>
      <c r="E77" s="158"/>
      <c r="F77" s="270">
        <f>D77</f>
        <v>0</v>
      </c>
      <c r="G77" s="271"/>
      <c r="H77" s="79"/>
      <c r="I77" s="79"/>
      <c r="J77" s="79"/>
      <c r="K77" s="340"/>
      <c r="L77" s="79"/>
      <c r="M77" s="79"/>
      <c r="N77" s="58"/>
      <c r="O77" s="94"/>
      <c r="P77" s="94"/>
      <c r="Q77" s="94"/>
      <c r="R77" s="163"/>
      <c r="S77" s="286">
        <f t="shared" si="10"/>
        <v>0</v>
      </c>
      <c r="T77" s="163"/>
      <c r="U77" s="163"/>
      <c r="V77" s="267" t="s">
        <v>60</v>
      </c>
      <c r="W77" s="268" t="s">
        <v>60</v>
      </c>
      <c r="X77" s="268" t="s">
        <v>61</v>
      </c>
      <c r="Y77" s="268" t="s">
        <v>61</v>
      </c>
      <c r="Z77" s="268" t="s">
        <v>60</v>
      </c>
      <c r="AA77" s="268" t="s">
        <v>60</v>
      </c>
      <c r="AB77" s="268" t="s">
        <v>60</v>
      </c>
      <c r="AC77" s="268" t="s">
        <v>60</v>
      </c>
      <c r="AD77" s="268" t="s">
        <v>61</v>
      </c>
      <c r="AE77" s="268" t="s">
        <v>60</v>
      </c>
      <c r="AF77" s="268" t="s">
        <v>60</v>
      </c>
      <c r="AG77" s="268" t="s">
        <v>60</v>
      </c>
      <c r="AH77" s="268" t="s">
        <v>61</v>
      </c>
      <c r="AI77" s="268" t="s">
        <v>60</v>
      </c>
      <c r="AJ77" s="268" t="s">
        <v>61</v>
      </c>
      <c r="AK77" s="268" t="s">
        <v>61</v>
      </c>
      <c r="AL77" s="268" t="s">
        <v>60</v>
      </c>
      <c r="AM77" s="268" t="s">
        <v>60</v>
      </c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3"/>
      <c r="CN77" s="163"/>
      <c r="CO77" s="163"/>
      <c r="CP77" s="163"/>
      <c r="CQ77" s="163"/>
      <c r="CR77" s="163"/>
      <c r="CS77" s="163"/>
      <c r="CT77" s="163"/>
      <c r="CU77" s="163"/>
      <c r="CV77" s="163"/>
    </row>
    <row r="78" spans="1:100" s="272" customFormat="1" ht="12.75" x14ac:dyDescent="0.2">
      <c r="A78" s="163"/>
      <c r="B78" s="55" t="s">
        <v>43</v>
      </c>
      <c r="C78" s="281"/>
      <c r="D78" s="165"/>
      <c r="E78" s="158"/>
      <c r="F78" s="273"/>
      <c r="G78" s="274">
        <f>D78</f>
        <v>0</v>
      </c>
      <c r="H78" s="79"/>
      <c r="I78" s="79"/>
      <c r="J78" s="79"/>
      <c r="K78" s="341"/>
      <c r="L78" s="79"/>
      <c r="M78" s="79"/>
      <c r="N78" s="58"/>
      <c r="O78" s="94"/>
      <c r="P78" s="94"/>
      <c r="Q78" s="94"/>
      <c r="R78" s="163"/>
      <c r="S78" s="286">
        <f t="shared" si="10"/>
        <v>0</v>
      </c>
      <c r="T78" s="163"/>
      <c r="U78" s="163"/>
      <c r="V78" s="267" t="s">
        <v>61</v>
      </c>
      <c r="W78" s="268" t="s">
        <v>60</v>
      </c>
      <c r="X78" s="268" t="s">
        <v>61</v>
      </c>
      <c r="Y78" s="268" t="s">
        <v>61</v>
      </c>
      <c r="Z78" s="268" t="s">
        <v>61</v>
      </c>
      <c r="AA78" s="268" t="s">
        <v>61</v>
      </c>
      <c r="AB78" s="268" t="s">
        <v>61</v>
      </c>
      <c r="AC78" s="268" t="s">
        <v>61</v>
      </c>
      <c r="AD78" s="268" t="s">
        <v>61</v>
      </c>
      <c r="AE78" s="268" t="s">
        <v>60</v>
      </c>
      <c r="AF78" s="268" t="s">
        <v>60</v>
      </c>
      <c r="AG78" s="268" t="s">
        <v>61</v>
      </c>
      <c r="AH78" s="268" t="s">
        <v>61</v>
      </c>
      <c r="AI78" s="268" t="s">
        <v>60</v>
      </c>
      <c r="AJ78" s="268" t="s">
        <v>61</v>
      </c>
      <c r="AK78" s="268" t="s">
        <v>61</v>
      </c>
      <c r="AL78" s="268" t="s">
        <v>60</v>
      </c>
      <c r="AM78" s="268" t="s">
        <v>60</v>
      </c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3"/>
      <c r="CO78" s="163"/>
      <c r="CP78" s="163"/>
      <c r="CQ78" s="163"/>
      <c r="CR78" s="163"/>
      <c r="CS78" s="163"/>
      <c r="CT78" s="163"/>
      <c r="CU78" s="163"/>
      <c r="CV78" s="163"/>
    </row>
    <row r="79" spans="1:100" s="272" customFormat="1" ht="13.5" thickBot="1" x14ac:dyDescent="0.25">
      <c r="A79" s="163"/>
      <c r="B79" s="38" t="s">
        <v>142</v>
      </c>
      <c r="C79" s="281"/>
      <c r="D79" s="275"/>
      <c r="E79" s="158"/>
      <c r="F79" s="294"/>
      <c r="G79" s="276">
        <f t="shared" ref="G79" si="11">D79</f>
        <v>0</v>
      </c>
      <c r="H79" s="79"/>
      <c r="I79" s="79"/>
      <c r="J79" s="79"/>
      <c r="K79" s="342"/>
      <c r="L79" s="79"/>
      <c r="M79" s="79"/>
      <c r="N79" s="226"/>
      <c r="O79" s="94"/>
      <c r="P79" s="94"/>
      <c r="Q79" s="94"/>
      <c r="R79" s="163"/>
      <c r="S79" s="288">
        <f t="shared" si="10"/>
        <v>0</v>
      </c>
      <c r="T79" s="163"/>
      <c r="U79" s="163"/>
      <c r="V79" s="267" t="s">
        <v>60</v>
      </c>
      <c r="W79" s="268" t="s">
        <v>60</v>
      </c>
      <c r="X79" s="268" t="s">
        <v>60</v>
      </c>
      <c r="Y79" s="268" t="s">
        <v>60</v>
      </c>
      <c r="Z79" s="268" t="s">
        <v>60</v>
      </c>
      <c r="AA79" s="268" t="s">
        <v>60</v>
      </c>
      <c r="AB79" s="268" t="s">
        <v>60</v>
      </c>
      <c r="AC79" s="268" t="s">
        <v>60</v>
      </c>
      <c r="AD79" s="268" t="s">
        <v>61</v>
      </c>
      <c r="AE79" s="268" t="s">
        <v>60</v>
      </c>
      <c r="AF79" s="268" t="s">
        <v>60</v>
      </c>
      <c r="AG79" s="268" t="s">
        <v>60</v>
      </c>
      <c r="AH79" s="268" t="s">
        <v>60</v>
      </c>
      <c r="AI79" s="268" t="s">
        <v>60</v>
      </c>
      <c r="AJ79" s="268" t="s">
        <v>60</v>
      </c>
      <c r="AK79" s="268" t="s">
        <v>60</v>
      </c>
      <c r="AL79" s="268" t="s">
        <v>60</v>
      </c>
      <c r="AM79" s="268" t="s">
        <v>60</v>
      </c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3"/>
      <c r="CR79" s="163"/>
      <c r="CS79" s="163"/>
      <c r="CT79" s="163"/>
      <c r="CU79" s="163"/>
      <c r="CV79" s="163"/>
    </row>
    <row r="80" spans="1:100" s="272" customFormat="1" ht="18" customHeight="1" thickBot="1" x14ac:dyDescent="0.25">
      <c r="A80" s="163"/>
      <c r="B80" s="260"/>
      <c r="C80" s="281"/>
      <c r="D80" s="277"/>
      <c r="E80" s="278"/>
      <c r="F80" s="277"/>
      <c r="G80" s="277"/>
      <c r="H80" s="277"/>
      <c r="I80" s="277"/>
      <c r="J80" s="277"/>
      <c r="K80" s="277"/>
      <c r="L80" s="277"/>
      <c r="M80" s="277"/>
      <c r="N80" s="302"/>
      <c r="O80" s="302"/>
      <c r="P80" s="302"/>
      <c r="Q80" s="302"/>
      <c r="R80" s="163"/>
      <c r="S80" s="39"/>
      <c r="T80" s="163"/>
      <c r="U80" s="163"/>
      <c r="V80" s="267" t="s">
        <v>60</v>
      </c>
      <c r="W80" s="268" t="s">
        <v>60</v>
      </c>
      <c r="X80" s="268" t="s">
        <v>60</v>
      </c>
      <c r="Y80" s="268" t="s">
        <v>60</v>
      </c>
      <c r="Z80" s="268" t="s">
        <v>60</v>
      </c>
      <c r="AA80" s="268" t="s">
        <v>60</v>
      </c>
      <c r="AB80" s="268" t="s">
        <v>60</v>
      </c>
      <c r="AC80" s="268" t="s">
        <v>60</v>
      </c>
      <c r="AD80" s="268" t="s">
        <v>61</v>
      </c>
      <c r="AE80" s="268" t="s">
        <v>60</v>
      </c>
      <c r="AF80" s="268" t="s">
        <v>60</v>
      </c>
      <c r="AG80" s="268" t="s">
        <v>60</v>
      </c>
      <c r="AH80" s="268" t="s">
        <v>60</v>
      </c>
      <c r="AI80" s="268" t="s">
        <v>60</v>
      </c>
      <c r="AJ80" s="268" t="s">
        <v>60</v>
      </c>
      <c r="AK80" s="268" t="s">
        <v>60</v>
      </c>
      <c r="AL80" s="268" t="s">
        <v>60</v>
      </c>
      <c r="AM80" s="268" t="s">
        <v>60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3"/>
      <c r="CR80" s="163"/>
      <c r="CS80" s="163"/>
      <c r="CT80" s="163"/>
      <c r="CU80" s="163"/>
      <c r="CV80" s="163"/>
    </row>
    <row r="81" spans="1:100" s="272" customFormat="1" ht="18" customHeight="1" thickBot="1" x14ac:dyDescent="0.25">
      <c r="A81" s="163"/>
      <c r="B81" s="18" t="s">
        <v>17</v>
      </c>
      <c r="C81" s="281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4" t="s">
        <v>289</v>
      </c>
      <c r="O81" s="303"/>
      <c r="P81" s="303"/>
      <c r="Q81" s="303"/>
      <c r="R81" s="163"/>
      <c r="S81" s="159">
        <f t="shared" ref="S81:S95" si="12">IFERROR(D81/$D$46,0)</f>
        <v>0</v>
      </c>
      <c r="T81" s="163"/>
      <c r="U81" s="163"/>
      <c r="V81" s="267" t="s">
        <v>60</v>
      </c>
      <c r="W81" s="268" t="s">
        <v>60</v>
      </c>
      <c r="X81" s="268" t="s">
        <v>60</v>
      </c>
      <c r="Y81" s="268" t="s">
        <v>60</v>
      </c>
      <c r="Z81" s="268" t="s">
        <v>60</v>
      </c>
      <c r="AA81" s="268" t="s">
        <v>60</v>
      </c>
      <c r="AB81" s="268" t="s">
        <v>60</v>
      </c>
      <c r="AC81" s="268" t="s">
        <v>60</v>
      </c>
      <c r="AD81" s="268" t="s">
        <v>60</v>
      </c>
      <c r="AE81" s="268" t="s">
        <v>60</v>
      </c>
      <c r="AF81" s="268" t="s">
        <v>60</v>
      </c>
      <c r="AG81" s="268" t="s">
        <v>60</v>
      </c>
      <c r="AH81" s="268" t="s">
        <v>60</v>
      </c>
      <c r="AI81" s="268" t="s">
        <v>60</v>
      </c>
      <c r="AJ81" s="268" t="s">
        <v>60</v>
      </c>
      <c r="AK81" s="268" t="s">
        <v>60</v>
      </c>
      <c r="AL81" s="268" t="s">
        <v>60</v>
      </c>
      <c r="AM81" s="268" t="s">
        <v>60</v>
      </c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3"/>
      <c r="CO81" s="163"/>
      <c r="CP81" s="163"/>
      <c r="CQ81" s="163"/>
      <c r="CR81" s="163"/>
      <c r="CS81" s="163"/>
      <c r="CT81" s="163"/>
      <c r="CU81" s="163"/>
      <c r="CV81" s="163"/>
    </row>
    <row r="82" spans="1:100" s="272" customFormat="1" ht="13.5" thickBot="1" x14ac:dyDescent="0.25">
      <c r="A82" s="163"/>
      <c r="B82" s="219" t="s">
        <v>137</v>
      </c>
      <c r="C82" s="281"/>
      <c r="D82" s="76"/>
      <c r="E82" s="158"/>
      <c r="F82" s="87"/>
      <c r="G82" s="84">
        <f>D82</f>
        <v>0</v>
      </c>
      <c r="H82" s="79"/>
      <c r="I82" s="79"/>
      <c r="J82" s="79"/>
      <c r="K82" s="79"/>
      <c r="L82" s="79"/>
      <c r="M82" s="79"/>
      <c r="N82" s="279"/>
      <c r="O82" s="94"/>
      <c r="P82" s="369"/>
      <c r="Q82" s="295" t="s">
        <v>109</v>
      </c>
      <c r="R82" s="163"/>
      <c r="S82" s="290">
        <f t="shared" si="12"/>
        <v>0</v>
      </c>
      <c r="T82" s="163"/>
      <c r="U82" s="163"/>
      <c r="V82" s="267" t="s">
        <v>60</v>
      </c>
      <c r="W82" s="268" t="s">
        <v>60</v>
      </c>
      <c r="X82" s="268" t="s">
        <v>60</v>
      </c>
      <c r="Y82" s="268" t="s">
        <v>60</v>
      </c>
      <c r="Z82" s="268" t="s">
        <v>60</v>
      </c>
      <c r="AA82" s="268" t="s">
        <v>60</v>
      </c>
      <c r="AB82" s="268" t="s">
        <v>60</v>
      </c>
      <c r="AC82" s="268" t="s">
        <v>60</v>
      </c>
      <c r="AD82" s="268" t="s">
        <v>60</v>
      </c>
      <c r="AE82" s="268" t="s">
        <v>60</v>
      </c>
      <c r="AF82" s="268" t="s">
        <v>60</v>
      </c>
      <c r="AG82" s="296" t="s">
        <v>60</v>
      </c>
      <c r="AH82" s="268" t="s">
        <v>61</v>
      </c>
      <c r="AI82" s="268" t="s">
        <v>60</v>
      </c>
      <c r="AJ82" s="268" t="s">
        <v>61</v>
      </c>
      <c r="AK82" s="268" t="s">
        <v>61</v>
      </c>
      <c r="AL82" s="268" t="s">
        <v>60</v>
      </c>
      <c r="AM82" s="268" t="s">
        <v>60</v>
      </c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3"/>
      <c r="CR82" s="163"/>
      <c r="CS82" s="163"/>
      <c r="CT82" s="163"/>
      <c r="CU82" s="163"/>
      <c r="CV82" s="163"/>
    </row>
    <row r="83" spans="1:100" s="272" customFormat="1" ht="13.5" thickBot="1" x14ac:dyDescent="0.25">
      <c r="A83" s="163"/>
      <c r="B83" s="54" t="s">
        <v>117</v>
      </c>
      <c r="C83" s="281"/>
      <c r="D83" s="164"/>
      <c r="E83" s="158"/>
      <c r="F83" s="270"/>
      <c r="G83" s="271">
        <f t="shared" ref="G83:G95" si="13">D83</f>
        <v>0</v>
      </c>
      <c r="H83" s="79"/>
      <c r="I83" s="79"/>
      <c r="J83" s="79"/>
      <c r="K83" s="79"/>
      <c r="L83" s="79"/>
      <c r="M83" s="79"/>
      <c r="N83" s="293"/>
      <c r="O83" s="94"/>
      <c r="P83" s="94"/>
      <c r="Q83" s="94"/>
      <c r="R83" s="163"/>
      <c r="S83" s="286">
        <f t="shared" si="12"/>
        <v>0</v>
      </c>
      <c r="T83" s="163"/>
      <c r="U83" s="163"/>
      <c r="V83" s="267" t="s">
        <v>60</v>
      </c>
      <c r="W83" s="268" t="s">
        <v>60</v>
      </c>
      <c r="X83" s="268" t="s">
        <v>60</v>
      </c>
      <c r="Y83" s="268" t="s">
        <v>60</v>
      </c>
      <c r="Z83" s="268" t="s">
        <v>60</v>
      </c>
      <c r="AA83" s="268" t="s">
        <v>60</v>
      </c>
      <c r="AB83" s="268" t="s">
        <v>60</v>
      </c>
      <c r="AC83" s="268" t="s">
        <v>60</v>
      </c>
      <c r="AD83" s="268" t="s">
        <v>60</v>
      </c>
      <c r="AE83" s="268" t="s">
        <v>60</v>
      </c>
      <c r="AF83" s="268" t="s">
        <v>60</v>
      </c>
      <c r="AG83" s="268" t="s">
        <v>60</v>
      </c>
      <c r="AH83" s="268" t="s">
        <v>61</v>
      </c>
      <c r="AI83" s="268" t="s">
        <v>60</v>
      </c>
      <c r="AJ83" s="268" t="s">
        <v>61</v>
      </c>
      <c r="AK83" s="268" t="s">
        <v>61</v>
      </c>
      <c r="AL83" s="268" t="s">
        <v>60</v>
      </c>
      <c r="AM83" s="268" t="s">
        <v>60</v>
      </c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3"/>
      <c r="CO83" s="163"/>
      <c r="CP83" s="163"/>
      <c r="CQ83" s="163"/>
      <c r="CR83" s="163"/>
      <c r="CS83" s="163"/>
      <c r="CT83" s="163"/>
      <c r="CU83" s="163"/>
      <c r="CV83" s="163"/>
    </row>
    <row r="84" spans="1:100" s="272" customFormat="1" ht="13.5" thickBot="1" x14ac:dyDescent="0.25">
      <c r="A84" s="163"/>
      <c r="B84" s="54" t="s">
        <v>135</v>
      </c>
      <c r="C84" s="281"/>
      <c r="D84" s="164"/>
      <c r="E84" s="158"/>
      <c r="F84" s="270"/>
      <c r="G84" s="271">
        <f t="shared" si="13"/>
        <v>0</v>
      </c>
      <c r="H84" s="79"/>
      <c r="I84" s="79"/>
      <c r="J84" s="79"/>
      <c r="K84" s="79"/>
      <c r="L84" s="79"/>
      <c r="M84" s="79"/>
      <c r="N84" s="293"/>
      <c r="O84" s="94"/>
      <c r="P84" s="369"/>
      <c r="Q84" s="295" t="s">
        <v>109</v>
      </c>
      <c r="R84" s="163"/>
      <c r="S84" s="286">
        <f t="shared" si="12"/>
        <v>0</v>
      </c>
      <c r="T84" s="163"/>
      <c r="U84" s="163"/>
      <c r="V84" s="267" t="s">
        <v>60</v>
      </c>
      <c r="W84" s="268" t="s">
        <v>60</v>
      </c>
      <c r="X84" s="268" t="s">
        <v>60</v>
      </c>
      <c r="Y84" s="268" t="s">
        <v>60</v>
      </c>
      <c r="Z84" s="268" t="s">
        <v>60</v>
      </c>
      <c r="AA84" s="268" t="s">
        <v>60</v>
      </c>
      <c r="AB84" s="268" t="s">
        <v>60</v>
      </c>
      <c r="AC84" s="268" t="s">
        <v>60</v>
      </c>
      <c r="AD84" s="268" t="s">
        <v>61</v>
      </c>
      <c r="AE84" s="268" t="s">
        <v>60</v>
      </c>
      <c r="AF84" s="268" t="s">
        <v>60</v>
      </c>
      <c r="AG84" s="268" t="s">
        <v>60</v>
      </c>
      <c r="AH84" s="268" t="s">
        <v>61</v>
      </c>
      <c r="AI84" s="268" t="s">
        <v>60</v>
      </c>
      <c r="AJ84" s="268" t="s">
        <v>60</v>
      </c>
      <c r="AK84" s="268" t="s">
        <v>61</v>
      </c>
      <c r="AL84" s="268" t="s">
        <v>60</v>
      </c>
      <c r="AM84" s="268" t="s">
        <v>60</v>
      </c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</row>
    <row r="85" spans="1:100" s="272" customFormat="1" ht="12.75" x14ac:dyDescent="0.2">
      <c r="A85" s="163"/>
      <c r="B85" s="54" t="s">
        <v>91</v>
      </c>
      <c r="C85" s="281"/>
      <c r="D85" s="164"/>
      <c r="E85" s="158"/>
      <c r="F85" s="270"/>
      <c r="G85" s="271">
        <f t="shared" si="13"/>
        <v>0</v>
      </c>
      <c r="H85" s="79"/>
      <c r="I85" s="79"/>
      <c r="J85" s="79"/>
      <c r="K85" s="79"/>
      <c r="L85" s="79"/>
      <c r="M85" s="79"/>
      <c r="N85" s="293"/>
      <c r="O85" s="94"/>
      <c r="P85" s="94"/>
      <c r="Q85" s="94"/>
      <c r="R85" s="163"/>
      <c r="S85" s="286">
        <f t="shared" si="12"/>
        <v>0</v>
      </c>
      <c r="T85" s="163"/>
      <c r="U85" s="163"/>
      <c r="V85" s="267" t="s">
        <v>60</v>
      </c>
      <c r="W85" s="268" t="s">
        <v>60</v>
      </c>
      <c r="X85" s="268" t="s">
        <v>60</v>
      </c>
      <c r="Y85" s="268" t="s">
        <v>60</v>
      </c>
      <c r="Z85" s="268" t="s">
        <v>61</v>
      </c>
      <c r="AA85" s="268" t="s">
        <v>60</v>
      </c>
      <c r="AB85" s="268" t="s">
        <v>60</v>
      </c>
      <c r="AC85" s="268" t="s">
        <v>60</v>
      </c>
      <c r="AD85" s="268" t="s">
        <v>61</v>
      </c>
      <c r="AE85" s="268" t="s">
        <v>60</v>
      </c>
      <c r="AF85" s="268" t="s">
        <v>60</v>
      </c>
      <c r="AG85" s="268" t="s">
        <v>60</v>
      </c>
      <c r="AH85" s="268" t="s">
        <v>61</v>
      </c>
      <c r="AI85" s="268" t="s">
        <v>60</v>
      </c>
      <c r="AJ85" s="268" t="s">
        <v>61</v>
      </c>
      <c r="AK85" s="268" t="s">
        <v>61</v>
      </c>
      <c r="AL85" s="268" t="s">
        <v>60</v>
      </c>
      <c r="AM85" s="268" t="s">
        <v>60</v>
      </c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</row>
    <row r="86" spans="1:100" s="272" customFormat="1" ht="12.75" x14ac:dyDescent="0.2">
      <c r="A86" s="163"/>
      <c r="B86" s="54" t="s">
        <v>25</v>
      </c>
      <c r="C86" s="281"/>
      <c r="D86" s="164"/>
      <c r="E86" s="158"/>
      <c r="F86" s="270"/>
      <c r="G86" s="271">
        <f t="shared" si="13"/>
        <v>0</v>
      </c>
      <c r="H86" s="79"/>
      <c r="I86" s="79"/>
      <c r="J86" s="79"/>
      <c r="K86" s="79"/>
      <c r="L86" s="79"/>
      <c r="M86" s="79"/>
      <c r="N86" s="293"/>
      <c r="O86" s="94"/>
      <c r="P86" s="94"/>
      <c r="Q86" s="94"/>
      <c r="R86" s="163"/>
      <c r="S86" s="286">
        <f t="shared" si="12"/>
        <v>0</v>
      </c>
      <c r="T86" s="163"/>
      <c r="U86" s="163"/>
      <c r="V86" s="267" t="s">
        <v>60</v>
      </c>
      <c r="W86" s="268" t="s">
        <v>60</v>
      </c>
      <c r="X86" s="268" t="s">
        <v>60</v>
      </c>
      <c r="Y86" s="268" t="s">
        <v>60</v>
      </c>
      <c r="Z86" s="268" t="s">
        <v>60</v>
      </c>
      <c r="AA86" s="268" t="s">
        <v>60</v>
      </c>
      <c r="AB86" s="268" t="s">
        <v>60</v>
      </c>
      <c r="AC86" s="268" t="s">
        <v>60</v>
      </c>
      <c r="AD86" s="268" t="s">
        <v>60</v>
      </c>
      <c r="AE86" s="268" t="s">
        <v>60</v>
      </c>
      <c r="AF86" s="268" t="s">
        <v>60</v>
      </c>
      <c r="AG86" s="268" t="s">
        <v>60</v>
      </c>
      <c r="AH86" s="268" t="s">
        <v>61</v>
      </c>
      <c r="AI86" s="268" t="s">
        <v>60</v>
      </c>
      <c r="AJ86" s="268" t="s">
        <v>60</v>
      </c>
      <c r="AK86" s="268" t="s">
        <v>61</v>
      </c>
      <c r="AL86" s="268" t="s">
        <v>60</v>
      </c>
      <c r="AM86" s="268" t="s">
        <v>60</v>
      </c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</row>
    <row r="87" spans="1:100" s="272" customFormat="1" ht="12.75" hidden="1" x14ac:dyDescent="0.2">
      <c r="A87" s="163"/>
      <c r="B87" s="54" t="s">
        <v>252</v>
      </c>
      <c r="C87" s="281"/>
      <c r="D87" s="331"/>
      <c r="E87" s="158"/>
      <c r="F87" s="270"/>
      <c r="G87" s="271">
        <f t="shared" si="13"/>
        <v>0</v>
      </c>
      <c r="H87" s="79"/>
      <c r="I87" s="79"/>
      <c r="J87" s="79"/>
      <c r="K87" s="79"/>
      <c r="L87" s="79"/>
      <c r="M87" s="79"/>
      <c r="N87" s="335"/>
      <c r="O87" s="94"/>
      <c r="P87" s="94"/>
      <c r="Q87" s="94"/>
      <c r="R87" s="163"/>
      <c r="S87" s="286">
        <f t="shared" si="12"/>
        <v>0</v>
      </c>
      <c r="T87" s="163"/>
      <c r="U87" s="163"/>
      <c r="V87" s="267" t="s">
        <v>61</v>
      </c>
      <c r="W87" s="268" t="s">
        <v>61</v>
      </c>
      <c r="X87" s="268" t="s">
        <v>61</v>
      </c>
      <c r="Y87" s="268" t="s">
        <v>61</v>
      </c>
      <c r="Z87" s="268" t="s">
        <v>61</v>
      </c>
      <c r="AA87" s="268" t="s">
        <v>61</v>
      </c>
      <c r="AB87" s="268" t="s">
        <v>61</v>
      </c>
      <c r="AC87" s="268" t="s">
        <v>61</v>
      </c>
      <c r="AD87" s="268" t="s">
        <v>61</v>
      </c>
      <c r="AE87" s="268" t="s">
        <v>61</v>
      </c>
      <c r="AF87" s="268" t="s">
        <v>61</v>
      </c>
      <c r="AG87" s="268" t="s">
        <v>60</v>
      </c>
      <c r="AH87" s="268" t="s">
        <v>61</v>
      </c>
      <c r="AI87" s="268" t="s">
        <v>61</v>
      </c>
      <c r="AJ87" s="268" t="s">
        <v>61</v>
      </c>
      <c r="AK87" s="268" t="s">
        <v>61</v>
      </c>
      <c r="AL87" s="268" t="s">
        <v>61</v>
      </c>
      <c r="AM87" s="268" t="s">
        <v>61</v>
      </c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</row>
    <row r="88" spans="1:100" s="272" customFormat="1" ht="12.75" x14ac:dyDescent="0.2">
      <c r="A88" s="163"/>
      <c r="B88" s="54" t="s">
        <v>175</v>
      </c>
      <c r="C88" s="281"/>
      <c r="D88" s="164"/>
      <c r="E88" s="158"/>
      <c r="F88" s="270"/>
      <c r="G88" s="271">
        <f t="shared" si="13"/>
        <v>0</v>
      </c>
      <c r="H88" s="79"/>
      <c r="I88" s="79"/>
      <c r="J88" s="79"/>
      <c r="K88" s="79"/>
      <c r="L88" s="79"/>
      <c r="M88" s="79"/>
      <c r="N88" s="293"/>
      <c r="O88" s="94"/>
      <c r="P88" s="94"/>
      <c r="Q88" s="94"/>
      <c r="R88" s="163"/>
      <c r="S88" s="286">
        <f t="shared" si="12"/>
        <v>0</v>
      </c>
      <c r="T88" s="163"/>
      <c r="U88" s="163"/>
      <c r="V88" s="267" t="s">
        <v>60</v>
      </c>
      <c r="W88" s="268" t="s">
        <v>60</v>
      </c>
      <c r="X88" s="268" t="s">
        <v>60</v>
      </c>
      <c r="Y88" s="268" t="s">
        <v>60</v>
      </c>
      <c r="Z88" s="268" t="s">
        <v>60</v>
      </c>
      <c r="AA88" s="268" t="s">
        <v>60</v>
      </c>
      <c r="AB88" s="268" t="s">
        <v>60</v>
      </c>
      <c r="AC88" s="268" t="s">
        <v>60</v>
      </c>
      <c r="AD88" s="268" t="s">
        <v>60</v>
      </c>
      <c r="AE88" s="268" t="s">
        <v>60</v>
      </c>
      <c r="AF88" s="268" t="s">
        <v>60</v>
      </c>
      <c r="AG88" s="268" t="s">
        <v>60</v>
      </c>
      <c r="AH88" s="268" t="s">
        <v>61</v>
      </c>
      <c r="AI88" s="268" t="s">
        <v>60</v>
      </c>
      <c r="AJ88" s="268" t="s">
        <v>60</v>
      </c>
      <c r="AK88" s="268" t="s">
        <v>61</v>
      </c>
      <c r="AL88" s="268" t="s">
        <v>60</v>
      </c>
      <c r="AM88" s="268" t="s">
        <v>60</v>
      </c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</row>
    <row r="89" spans="1:100" s="272" customFormat="1" ht="12.75" x14ac:dyDescent="0.2">
      <c r="A89" s="163"/>
      <c r="B89" s="54" t="s">
        <v>19</v>
      </c>
      <c r="C89" s="281"/>
      <c r="D89" s="164"/>
      <c r="E89" s="158"/>
      <c r="F89" s="270"/>
      <c r="G89" s="271">
        <f t="shared" si="13"/>
        <v>0</v>
      </c>
      <c r="H89" s="79"/>
      <c r="I89" s="79"/>
      <c r="J89" s="79"/>
      <c r="K89" s="79"/>
      <c r="L89" s="79"/>
      <c r="M89" s="79"/>
      <c r="N89" s="293"/>
      <c r="O89" s="94"/>
      <c r="P89" s="94"/>
      <c r="Q89" s="94"/>
      <c r="R89" s="163"/>
      <c r="S89" s="286">
        <f t="shared" si="12"/>
        <v>0</v>
      </c>
      <c r="T89" s="163"/>
      <c r="U89" s="163"/>
      <c r="V89" s="267" t="s">
        <v>60</v>
      </c>
      <c r="W89" s="268" t="s">
        <v>60</v>
      </c>
      <c r="X89" s="268" t="s">
        <v>60</v>
      </c>
      <c r="Y89" s="268" t="s">
        <v>60</v>
      </c>
      <c r="Z89" s="268" t="s">
        <v>60</v>
      </c>
      <c r="AA89" s="268" t="s">
        <v>60</v>
      </c>
      <c r="AB89" s="268" t="s">
        <v>60</v>
      </c>
      <c r="AC89" s="268" t="s">
        <v>60</v>
      </c>
      <c r="AD89" s="268" t="s">
        <v>60</v>
      </c>
      <c r="AE89" s="268" t="s">
        <v>60</v>
      </c>
      <c r="AF89" s="268" t="s">
        <v>60</v>
      </c>
      <c r="AG89" s="268" t="s">
        <v>60</v>
      </c>
      <c r="AH89" s="268" t="s">
        <v>61</v>
      </c>
      <c r="AI89" s="268" t="s">
        <v>60</v>
      </c>
      <c r="AJ89" s="268" t="s">
        <v>61</v>
      </c>
      <c r="AK89" s="268" t="s">
        <v>61</v>
      </c>
      <c r="AL89" s="268" t="s">
        <v>60</v>
      </c>
      <c r="AM89" s="268" t="s">
        <v>60</v>
      </c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</row>
    <row r="90" spans="1:100" s="272" customFormat="1" ht="12.75" x14ac:dyDescent="0.2">
      <c r="A90" s="163"/>
      <c r="B90" s="54" t="s">
        <v>133</v>
      </c>
      <c r="C90" s="281"/>
      <c r="D90" s="164"/>
      <c r="E90" s="158"/>
      <c r="F90" s="270"/>
      <c r="G90" s="271">
        <f t="shared" si="13"/>
        <v>0</v>
      </c>
      <c r="H90" s="79"/>
      <c r="I90" s="79"/>
      <c r="J90" s="79"/>
      <c r="K90" s="79"/>
      <c r="L90" s="79"/>
      <c r="M90" s="79"/>
      <c r="N90" s="293"/>
      <c r="O90" s="94"/>
      <c r="P90" s="94"/>
      <c r="Q90" s="94"/>
      <c r="R90" s="163"/>
      <c r="S90" s="286">
        <f t="shared" si="12"/>
        <v>0</v>
      </c>
      <c r="T90" s="163"/>
      <c r="U90" s="163"/>
      <c r="V90" s="267" t="s">
        <v>60</v>
      </c>
      <c r="W90" s="268" t="s">
        <v>60</v>
      </c>
      <c r="X90" s="268" t="s">
        <v>60</v>
      </c>
      <c r="Y90" s="268" t="s">
        <v>60</v>
      </c>
      <c r="Z90" s="268" t="s">
        <v>60</v>
      </c>
      <c r="AA90" s="268" t="s">
        <v>60</v>
      </c>
      <c r="AB90" s="268" t="s">
        <v>60</v>
      </c>
      <c r="AC90" s="268" t="s">
        <v>60</v>
      </c>
      <c r="AD90" s="268" t="s">
        <v>61</v>
      </c>
      <c r="AE90" s="268" t="s">
        <v>60</v>
      </c>
      <c r="AF90" s="268" t="s">
        <v>60</v>
      </c>
      <c r="AG90" s="268" t="s">
        <v>60</v>
      </c>
      <c r="AH90" s="268" t="s">
        <v>61</v>
      </c>
      <c r="AI90" s="268" t="s">
        <v>61</v>
      </c>
      <c r="AJ90" s="268" t="s">
        <v>61</v>
      </c>
      <c r="AK90" s="268" t="s">
        <v>61</v>
      </c>
      <c r="AL90" s="268" t="s">
        <v>61</v>
      </c>
      <c r="AM90" s="268" t="s">
        <v>61</v>
      </c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</row>
    <row r="91" spans="1:100" s="272" customFormat="1" ht="12.75" x14ac:dyDescent="0.2">
      <c r="A91" s="163"/>
      <c r="B91" s="54" t="s">
        <v>132</v>
      </c>
      <c r="C91" s="281"/>
      <c r="D91" s="164"/>
      <c r="E91" s="158"/>
      <c r="F91" s="270"/>
      <c r="G91" s="271">
        <f t="shared" si="13"/>
        <v>0</v>
      </c>
      <c r="H91" s="79"/>
      <c r="I91" s="79"/>
      <c r="J91" s="79"/>
      <c r="K91" s="79"/>
      <c r="L91" s="79"/>
      <c r="M91" s="79"/>
      <c r="N91" s="293"/>
      <c r="O91" s="94"/>
      <c r="P91" s="94"/>
      <c r="Q91" s="94"/>
      <c r="R91" s="163"/>
      <c r="S91" s="286">
        <f t="shared" si="12"/>
        <v>0</v>
      </c>
      <c r="T91" s="163"/>
      <c r="U91" s="163"/>
      <c r="V91" s="267" t="s">
        <v>60</v>
      </c>
      <c r="W91" s="268" t="s">
        <v>60</v>
      </c>
      <c r="X91" s="268" t="s">
        <v>60</v>
      </c>
      <c r="Y91" s="268" t="s">
        <v>60</v>
      </c>
      <c r="Z91" s="268" t="s">
        <v>60</v>
      </c>
      <c r="AA91" s="268" t="s">
        <v>60</v>
      </c>
      <c r="AB91" s="268" t="s">
        <v>60</v>
      </c>
      <c r="AC91" s="268" t="s">
        <v>60</v>
      </c>
      <c r="AD91" s="268" t="s">
        <v>61</v>
      </c>
      <c r="AE91" s="268" t="s">
        <v>60</v>
      </c>
      <c r="AF91" s="268" t="s">
        <v>60</v>
      </c>
      <c r="AG91" s="268" t="s">
        <v>60</v>
      </c>
      <c r="AH91" s="268" t="s">
        <v>61</v>
      </c>
      <c r="AI91" s="268" t="s">
        <v>60</v>
      </c>
      <c r="AJ91" s="268" t="s">
        <v>61</v>
      </c>
      <c r="AK91" s="268" t="s">
        <v>61</v>
      </c>
      <c r="AL91" s="268" t="s">
        <v>60</v>
      </c>
      <c r="AM91" s="268" t="s">
        <v>60</v>
      </c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</row>
    <row r="92" spans="1:100" s="272" customFormat="1" ht="12.75" x14ac:dyDescent="0.2">
      <c r="A92" s="163"/>
      <c r="B92" s="54" t="s">
        <v>58</v>
      </c>
      <c r="C92" s="281"/>
      <c r="D92" s="164"/>
      <c r="E92" s="158"/>
      <c r="F92" s="270"/>
      <c r="G92" s="271">
        <f t="shared" si="13"/>
        <v>0</v>
      </c>
      <c r="H92" s="79"/>
      <c r="I92" s="79"/>
      <c r="J92" s="79"/>
      <c r="K92" s="79"/>
      <c r="L92" s="79"/>
      <c r="M92" s="79"/>
      <c r="N92" s="293"/>
      <c r="O92" s="94"/>
      <c r="P92" s="94"/>
      <c r="Q92" s="94"/>
      <c r="R92" s="163"/>
      <c r="S92" s="286">
        <f t="shared" si="12"/>
        <v>0</v>
      </c>
      <c r="T92" s="163"/>
      <c r="U92" s="163"/>
      <c r="V92" s="267" t="s">
        <v>60</v>
      </c>
      <c r="W92" s="268" t="s">
        <v>60</v>
      </c>
      <c r="X92" s="268" t="s">
        <v>60</v>
      </c>
      <c r="Y92" s="268" t="s">
        <v>60</v>
      </c>
      <c r="Z92" s="268" t="s">
        <v>60</v>
      </c>
      <c r="AA92" s="268" t="s">
        <v>60</v>
      </c>
      <c r="AB92" s="268" t="s">
        <v>60</v>
      </c>
      <c r="AC92" s="268" t="s">
        <v>60</v>
      </c>
      <c r="AD92" s="268" t="s">
        <v>61</v>
      </c>
      <c r="AE92" s="268" t="s">
        <v>60</v>
      </c>
      <c r="AF92" s="268" t="s">
        <v>60</v>
      </c>
      <c r="AG92" s="268" t="s">
        <v>60</v>
      </c>
      <c r="AH92" s="268" t="s">
        <v>61</v>
      </c>
      <c r="AI92" s="268" t="s">
        <v>60</v>
      </c>
      <c r="AJ92" s="268" t="s">
        <v>60</v>
      </c>
      <c r="AK92" s="268" t="s">
        <v>60</v>
      </c>
      <c r="AL92" s="268" t="s">
        <v>60</v>
      </c>
      <c r="AM92" s="268" t="s">
        <v>60</v>
      </c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</row>
    <row r="93" spans="1:100" s="272" customFormat="1" ht="12.75" x14ac:dyDescent="0.2">
      <c r="A93" s="163"/>
      <c r="B93" s="55" t="s">
        <v>57</v>
      </c>
      <c r="C93" s="281"/>
      <c r="D93" s="165"/>
      <c r="E93" s="158"/>
      <c r="F93" s="273"/>
      <c r="G93" s="274">
        <f t="shared" si="13"/>
        <v>0</v>
      </c>
      <c r="H93" s="79"/>
      <c r="I93" s="79"/>
      <c r="J93" s="79"/>
      <c r="K93" s="79"/>
      <c r="L93" s="79"/>
      <c r="M93" s="79"/>
      <c r="N93" s="293"/>
      <c r="O93" s="94"/>
      <c r="P93" s="94"/>
      <c r="Q93" s="94"/>
      <c r="R93" s="163"/>
      <c r="S93" s="291">
        <f t="shared" si="12"/>
        <v>0</v>
      </c>
      <c r="T93" s="163"/>
      <c r="U93" s="163"/>
      <c r="V93" s="267" t="s">
        <v>60</v>
      </c>
      <c r="W93" s="268" t="s">
        <v>60</v>
      </c>
      <c r="X93" s="268" t="s">
        <v>60</v>
      </c>
      <c r="Y93" s="268" t="s">
        <v>60</v>
      </c>
      <c r="Z93" s="268" t="s">
        <v>60</v>
      </c>
      <c r="AA93" s="268" t="s">
        <v>60</v>
      </c>
      <c r="AB93" s="268" t="s">
        <v>60</v>
      </c>
      <c r="AC93" s="268" t="s">
        <v>60</v>
      </c>
      <c r="AD93" s="268" t="s">
        <v>60</v>
      </c>
      <c r="AE93" s="268" t="s">
        <v>60</v>
      </c>
      <c r="AF93" s="268" t="s">
        <v>60</v>
      </c>
      <c r="AG93" s="268" t="s">
        <v>60</v>
      </c>
      <c r="AH93" s="268" t="s">
        <v>61</v>
      </c>
      <c r="AI93" s="268" t="s">
        <v>60</v>
      </c>
      <c r="AJ93" s="268" t="s">
        <v>60</v>
      </c>
      <c r="AK93" s="268" t="s">
        <v>61</v>
      </c>
      <c r="AL93" s="268" t="s">
        <v>60</v>
      </c>
      <c r="AM93" s="268" t="s">
        <v>60</v>
      </c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</row>
    <row r="94" spans="1:100" s="272" customFormat="1" ht="12.75" hidden="1" x14ac:dyDescent="0.2">
      <c r="A94" s="163"/>
      <c r="B94" s="55" t="s">
        <v>138</v>
      </c>
      <c r="C94" s="281"/>
      <c r="D94" s="333"/>
      <c r="E94" s="158"/>
      <c r="F94" s="273"/>
      <c r="G94" s="274">
        <f t="shared" si="13"/>
        <v>0</v>
      </c>
      <c r="H94" s="79"/>
      <c r="I94" s="79"/>
      <c r="J94" s="79"/>
      <c r="K94" s="79"/>
      <c r="L94" s="79"/>
      <c r="M94" s="79"/>
      <c r="N94" s="336"/>
      <c r="O94" s="94"/>
      <c r="P94" s="94"/>
      <c r="Q94" s="94"/>
      <c r="R94" s="163"/>
      <c r="S94" s="291">
        <f t="shared" si="12"/>
        <v>0</v>
      </c>
      <c r="T94" s="163"/>
      <c r="U94" s="163"/>
      <c r="V94" s="267" t="s">
        <v>60</v>
      </c>
      <c r="W94" s="268" t="s">
        <v>61</v>
      </c>
      <c r="X94" s="268" t="s">
        <v>61</v>
      </c>
      <c r="Y94" s="268" t="s">
        <v>61</v>
      </c>
      <c r="Z94" s="268" t="s">
        <v>60</v>
      </c>
      <c r="AA94" s="268" t="s">
        <v>61</v>
      </c>
      <c r="AB94" s="268" t="s">
        <v>61</v>
      </c>
      <c r="AC94" s="268" t="s">
        <v>61</v>
      </c>
      <c r="AD94" s="268" t="s">
        <v>61</v>
      </c>
      <c r="AE94" s="268" t="s">
        <v>61</v>
      </c>
      <c r="AF94" s="268" t="s">
        <v>61</v>
      </c>
      <c r="AG94" s="268" t="s">
        <v>60</v>
      </c>
      <c r="AH94" s="268" t="s">
        <v>61</v>
      </c>
      <c r="AI94" s="268" t="s">
        <v>61</v>
      </c>
      <c r="AJ94" s="268" t="s">
        <v>61</v>
      </c>
      <c r="AK94" s="268" t="s">
        <v>61</v>
      </c>
      <c r="AL94" s="268" t="s">
        <v>61</v>
      </c>
      <c r="AM94" s="268" t="s">
        <v>61</v>
      </c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3"/>
      <c r="CR94" s="163"/>
      <c r="CS94" s="163"/>
      <c r="CT94" s="163"/>
      <c r="CU94" s="163"/>
      <c r="CV94" s="163"/>
    </row>
    <row r="95" spans="1:100" s="272" customFormat="1" ht="13.5" thickBot="1" x14ac:dyDescent="0.25">
      <c r="A95" s="163"/>
      <c r="B95" s="38" t="s">
        <v>92</v>
      </c>
      <c r="C95" s="281"/>
      <c r="D95" s="275"/>
      <c r="E95" s="158"/>
      <c r="F95" s="294"/>
      <c r="G95" s="276">
        <f t="shared" si="13"/>
        <v>0</v>
      </c>
      <c r="H95" s="79"/>
      <c r="I95" s="79"/>
      <c r="J95" s="79"/>
      <c r="K95" s="79"/>
      <c r="L95" s="79"/>
      <c r="M95" s="79"/>
      <c r="N95" s="226"/>
      <c r="O95" s="94"/>
      <c r="P95" s="94"/>
      <c r="Q95" s="94"/>
      <c r="R95" s="163"/>
      <c r="S95" s="288">
        <f t="shared" si="12"/>
        <v>0</v>
      </c>
      <c r="T95" s="163"/>
      <c r="U95" s="163"/>
      <c r="V95" s="267" t="s">
        <v>60</v>
      </c>
      <c r="W95" s="268" t="s">
        <v>60</v>
      </c>
      <c r="X95" s="268" t="s">
        <v>60</v>
      </c>
      <c r="Y95" s="268" t="s">
        <v>60</v>
      </c>
      <c r="Z95" s="268" t="s">
        <v>60</v>
      </c>
      <c r="AA95" s="268" t="s">
        <v>60</v>
      </c>
      <c r="AB95" s="268" t="s">
        <v>60</v>
      </c>
      <c r="AC95" s="268" t="s">
        <v>60</v>
      </c>
      <c r="AD95" s="268" t="s">
        <v>60</v>
      </c>
      <c r="AE95" s="268" t="s">
        <v>60</v>
      </c>
      <c r="AF95" s="268" t="s">
        <v>60</v>
      </c>
      <c r="AG95" s="268" t="s">
        <v>60</v>
      </c>
      <c r="AH95" s="268" t="s">
        <v>60</v>
      </c>
      <c r="AI95" s="268" t="s">
        <v>60</v>
      </c>
      <c r="AJ95" s="268" t="s">
        <v>60</v>
      </c>
      <c r="AK95" s="268" t="s">
        <v>60</v>
      </c>
      <c r="AL95" s="268" t="s">
        <v>60</v>
      </c>
      <c r="AM95" s="268" t="s">
        <v>60</v>
      </c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</row>
    <row r="96" spans="1:100" s="272" customFormat="1" ht="18" customHeight="1" thickBot="1" x14ac:dyDescent="0.25">
      <c r="A96" s="163"/>
      <c r="B96" s="260"/>
      <c r="C96" s="281"/>
      <c r="D96" s="277"/>
      <c r="E96" s="278"/>
      <c r="F96" s="277"/>
      <c r="G96" s="277"/>
      <c r="H96" s="277"/>
      <c r="I96" s="277"/>
      <c r="J96" s="277"/>
      <c r="K96" s="277"/>
      <c r="L96" s="277"/>
      <c r="M96" s="277"/>
      <c r="N96" s="302"/>
      <c r="O96" s="94"/>
      <c r="P96" s="94"/>
      <c r="Q96" s="94"/>
      <c r="R96" s="163"/>
      <c r="S96" s="39"/>
      <c r="T96" s="163"/>
      <c r="U96" s="163"/>
      <c r="V96" s="267" t="s">
        <v>60</v>
      </c>
      <c r="W96" s="268" t="s">
        <v>60</v>
      </c>
      <c r="X96" s="268" t="s">
        <v>60</v>
      </c>
      <c r="Y96" s="268" t="s">
        <v>60</v>
      </c>
      <c r="Z96" s="268" t="s">
        <v>60</v>
      </c>
      <c r="AA96" s="268" t="s">
        <v>60</v>
      </c>
      <c r="AB96" s="268" t="s">
        <v>60</v>
      </c>
      <c r="AC96" s="268" t="s">
        <v>60</v>
      </c>
      <c r="AD96" s="268" t="s">
        <v>60</v>
      </c>
      <c r="AE96" s="268" t="s">
        <v>60</v>
      </c>
      <c r="AF96" s="268" t="s">
        <v>60</v>
      </c>
      <c r="AG96" s="268" t="s">
        <v>60</v>
      </c>
      <c r="AH96" s="268" t="s">
        <v>60</v>
      </c>
      <c r="AI96" s="268" t="s">
        <v>60</v>
      </c>
      <c r="AJ96" s="268" t="s">
        <v>60</v>
      </c>
      <c r="AK96" s="268" t="s">
        <v>60</v>
      </c>
      <c r="AL96" s="268" t="s">
        <v>60</v>
      </c>
      <c r="AM96" s="268" t="s">
        <v>60</v>
      </c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3"/>
      <c r="CO96" s="163"/>
      <c r="CP96" s="163"/>
      <c r="CQ96" s="163"/>
      <c r="CR96" s="163"/>
      <c r="CS96" s="163"/>
      <c r="CT96" s="163"/>
      <c r="CU96" s="163"/>
      <c r="CV96" s="163"/>
    </row>
    <row r="97" spans="1:100" s="272" customFormat="1" ht="18" customHeight="1" thickBot="1" x14ac:dyDescent="0.25">
      <c r="A97" s="163"/>
      <c r="B97" s="18" t="s">
        <v>31</v>
      </c>
      <c r="C97" s="281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4" t="s">
        <v>289</v>
      </c>
      <c r="O97" s="304"/>
      <c r="P97" s="304"/>
      <c r="Q97" s="304"/>
      <c r="R97" s="163"/>
      <c r="S97" s="159">
        <f t="shared" ref="S97:S102" si="14">IFERROR(D97/$D$46,0)</f>
        <v>0</v>
      </c>
      <c r="T97" s="163"/>
      <c r="U97" s="163"/>
      <c r="V97" s="267" t="s">
        <v>60</v>
      </c>
      <c r="W97" s="268" t="s">
        <v>60</v>
      </c>
      <c r="X97" s="268" t="s">
        <v>60</v>
      </c>
      <c r="Y97" s="268" t="s">
        <v>60</v>
      </c>
      <c r="Z97" s="268" t="s">
        <v>60</v>
      </c>
      <c r="AA97" s="268" t="s">
        <v>60</v>
      </c>
      <c r="AB97" s="268" t="s">
        <v>60</v>
      </c>
      <c r="AC97" s="268" t="s">
        <v>60</v>
      </c>
      <c r="AD97" s="268" t="s">
        <v>60</v>
      </c>
      <c r="AE97" s="268" t="s">
        <v>60</v>
      </c>
      <c r="AF97" s="268" t="s">
        <v>60</v>
      </c>
      <c r="AG97" s="268" t="s">
        <v>60</v>
      </c>
      <c r="AH97" s="268" t="s">
        <v>60</v>
      </c>
      <c r="AI97" s="268" t="s">
        <v>60</v>
      </c>
      <c r="AJ97" s="268" t="s">
        <v>60</v>
      </c>
      <c r="AK97" s="268" t="s">
        <v>60</v>
      </c>
      <c r="AL97" s="268" t="s">
        <v>60</v>
      </c>
      <c r="AM97" s="268" t="s">
        <v>60</v>
      </c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</row>
    <row r="98" spans="1:100" s="272" customFormat="1" ht="12.75" x14ac:dyDescent="0.2">
      <c r="A98" s="163"/>
      <c r="B98" s="219" t="s">
        <v>12</v>
      </c>
      <c r="C98" s="281"/>
      <c r="D98" s="76"/>
      <c r="E98" s="158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9"/>
      <c r="O98" s="94"/>
      <c r="P98" s="94"/>
      <c r="Q98" s="94"/>
      <c r="R98" s="163"/>
      <c r="S98" s="286">
        <f t="shared" si="14"/>
        <v>0</v>
      </c>
      <c r="T98" s="163"/>
      <c r="U98" s="163"/>
      <c r="V98" s="267" t="s">
        <v>60</v>
      </c>
      <c r="W98" s="268" t="s">
        <v>60</v>
      </c>
      <c r="X98" s="268" t="s">
        <v>60</v>
      </c>
      <c r="Y98" s="268" t="s">
        <v>60</v>
      </c>
      <c r="Z98" s="268" t="s">
        <v>60</v>
      </c>
      <c r="AA98" s="268" t="s">
        <v>60</v>
      </c>
      <c r="AB98" s="268" t="s">
        <v>60</v>
      </c>
      <c r="AC98" s="268" t="s">
        <v>60</v>
      </c>
      <c r="AD98" s="268" t="s">
        <v>60</v>
      </c>
      <c r="AE98" s="268" t="s">
        <v>60</v>
      </c>
      <c r="AF98" s="268" t="s">
        <v>60</v>
      </c>
      <c r="AG98" s="268" t="s">
        <v>60</v>
      </c>
      <c r="AH98" s="268" t="s">
        <v>61</v>
      </c>
      <c r="AI98" s="268" t="s">
        <v>60</v>
      </c>
      <c r="AJ98" s="268" t="s">
        <v>60</v>
      </c>
      <c r="AK98" s="268" t="s">
        <v>60</v>
      </c>
      <c r="AL98" s="268" t="s">
        <v>60</v>
      </c>
      <c r="AM98" s="268" t="s">
        <v>60</v>
      </c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163"/>
      <c r="CT98" s="163"/>
      <c r="CU98" s="163"/>
      <c r="CV98" s="163"/>
    </row>
    <row r="99" spans="1:100" s="272" customFormat="1" ht="12.75" x14ac:dyDescent="0.2">
      <c r="A99" s="163"/>
      <c r="B99" s="54" t="s">
        <v>82</v>
      </c>
      <c r="C99" s="281"/>
      <c r="D99" s="292"/>
      <c r="E99" s="158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4"/>
      <c r="P99" s="94"/>
      <c r="Q99" s="94"/>
      <c r="R99" s="163"/>
      <c r="S99" s="286">
        <f t="shared" si="14"/>
        <v>0</v>
      </c>
      <c r="T99" s="163"/>
      <c r="U99" s="163"/>
      <c r="V99" s="267" t="s">
        <v>60</v>
      </c>
      <c r="W99" s="268" t="s">
        <v>60</v>
      </c>
      <c r="X99" s="268" t="s">
        <v>60</v>
      </c>
      <c r="Y99" s="268" t="s">
        <v>60</v>
      </c>
      <c r="Z99" s="268" t="s">
        <v>60</v>
      </c>
      <c r="AA99" s="268" t="s">
        <v>60</v>
      </c>
      <c r="AB99" s="268" t="s">
        <v>60</v>
      </c>
      <c r="AC99" s="268" t="s">
        <v>60</v>
      </c>
      <c r="AD99" s="268" t="s">
        <v>60</v>
      </c>
      <c r="AE99" s="268" t="s">
        <v>60</v>
      </c>
      <c r="AF99" s="268" t="s">
        <v>60</v>
      </c>
      <c r="AG99" s="268" t="s">
        <v>60</v>
      </c>
      <c r="AH99" s="268" t="s">
        <v>61</v>
      </c>
      <c r="AI99" s="268" t="s">
        <v>60</v>
      </c>
      <c r="AJ99" s="268" t="s">
        <v>60</v>
      </c>
      <c r="AK99" s="268" t="s">
        <v>60</v>
      </c>
      <c r="AL99" s="268" t="s">
        <v>60</v>
      </c>
      <c r="AM99" s="268" t="s">
        <v>60</v>
      </c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3"/>
      <c r="CO99" s="163"/>
      <c r="CP99" s="163"/>
      <c r="CQ99" s="163"/>
      <c r="CR99" s="163"/>
      <c r="CS99" s="163"/>
      <c r="CT99" s="163"/>
      <c r="CU99" s="163"/>
      <c r="CV99" s="163"/>
    </row>
    <row r="100" spans="1:100" s="272" customFormat="1" ht="12.75" x14ac:dyDescent="0.2">
      <c r="A100" s="163"/>
      <c r="B100" s="54" t="s">
        <v>80</v>
      </c>
      <c r="C100" s="281"/>
      <c r="D100" s="165"/>
      <c r="E100" s="158"/>
      <c r="F100" s="270"/>
      <c r="G100" s="271">
        <f>D100</f>
        <v>0</v>
      </c>
      <c r="H100" s="79"/>
      <c r="I100" s="79"/>
      <c r="J100" s="79"/>
      <c r="K100" s="79"/>
      <c r="L100" s="79"/>
      <c r="M100" s="79"/>
      <c r="N100" s="58"/>
      <c r="O100" s="94"/>
      <c r="P100" s="94"/>
      <c r="Q100" s="94"/>
      <c r="R100" s="163"/>
      <c r="S100" s="286">
        <f t="shared" si="14"/>
        <v>0</v>
      </c>
      <c r="T100" s="163"/>
      <c r="U100" s="163"/>
      <c r="V100" s="267" t="s">
        <v>60</v>
      </c>
      <c r="W100" s="268" t="s">
        <v>60</v>
      </c>
      <c r="X100" s="268" t="s">
        <v>60</v>
      </c>
      <c r="Y100" s="268" t="s">
        <v>60</v>
      </c>
      <c r="Z100" s="268" t="s">
        <v>60</v>
      </c>
      <c r="AA100" s="268" t="s">
        <v>60</v>
      </c>
      <c r="AB100" s="268" t="s">
        <v>60</v>
      </c>
      <c r="AC100" s="268" t="s">
        <v>60</v>
      </c>
      <c r="AD100" s="268" t="s">
        <v>61</v>
      </c>
      <c r="AE100" s="268" t="s">
        <v>60</v>
      </c>
      <c r="AF100" s="268" t="s">
        <v>60</v>
      </c>
      <c r="AG100" s="268" t="s">
        <v>60</v>
      </c>
      <c r="AH100" s="268" t="s">
        <v>60</v>
      </c>
      <c r="AI100" s="268" t="s">
        <v>60</v>
      </c>
      <c r="AJ100" s="268" t="s">
        <v>60</v>
      </c>
      <c r="AK100" s="268" t="s">
        <v>60</v>
      </c>
      <c r="AL100" s="268" t="s">
        <v>60</v>
      </c>
      <c r="AM100" s="268" t="s">
        <v>60</v>
      </c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3"/>
      <c r="CR100" s="163"/>
      <c r="CS100" s="163"/>
      <c r="CT100" s="163"/>
      <c r="CU100" s="163"/>
      <c r="CV100" s="163"/>
    </row>
    <row r="101" spans="1:100" s="272" customFormat="1" ht="12.75" x14ac:dyDescent="0.2">
      <c r="A101" s="163"/>
      <c r="B101" s="54" t="s">
        <v>74</v>
      </c>
      <c r="C101" s="281"/>
      <c r="D101" s="164"/>
      <c r="E101" s="158"/>
      <c r="F101" s="270"/>
      <c r="G101" s="271">
        <f>D101</f>
        <v>0</v>
      </c>
      <c r="H101" s="79"/>
      <c r="I101" s="79"/>
      <c r="J101" s="79"/>
      <c r="K101" s="79"/>
      <c r="L101" s="79"/>
      <c r="M101" s="79"/>
      <c r="N101" s="58"/>
      <c r="O101" s="94"/>
      <c r="P101" s="94"/>
      <c r="Q101" s="94"/>
      <c r="R101" s="163"/>
      <c r="S101" s="286">
        <f t="shared" si="14"/>
        <v>0</v>
      </c>
      <c r="T101" s="163"/>
      <c r="U101" s="163"/>
      <c r="V101" s="267" t="s">
        <v>60</v>
      </c>
      <c r="W101" s="268" t="s">
        <v>60</v>
      </c>
      <c r="X101" s="268" t="s">
        <v>60</v>
      </c>
      <c r="Y101" s="268" t="s">
        <v>60</v>
      </c>
      <c r="Z101" s="268" t="s">
        <v>60</v>
      </c>
      <c r="AA101" s="268" t="s">
        <v>60</v>
      </c>
      <c r="AB101" s="268" t="s">
        <v>60</v>
      </c>
      <c r="AC101" s="268" t="s">
        <v>60</v>
      </c>
      <c r="AD101" s="268" t="s">
        <v>60</v>
      </c>
      <c r="AE101" s="268" t="s">
        <v>60</v>
      </c>
      <c r="AF101" s="268" t="s">
        <v>60</v>
      </c>
      <c r="AG101" s="268" t="s">
        <v>60</v>
      </c>
      <c r="AH101" s="268" t="s">
        <v>61</v>
      </c>
      <c r="AI101" s="268" t="s">
        <v>60</v>
      </c>
      <c r="AJ101" s="268" t="s">
        <v>60</v>
      </c>
      <c r="AK101" s="268" t="s">
        <v>60</v>
      </c>
      <c r="AL101" s="268" t="s">
        <v>60</v>
      </c>
      <c r="AM101" s="268" t="s">
        <v>60</v>
      </c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</row>
    <row r="102" spans="1:100" s="272" customFormat="1" ht="13.5" thickBot="1" x14ac:dyDescent="0.25">
      <c r="A102" s="163"/>
      <c r="B102" s="38" t="s">
        <v>81</v>
      </c>
      <c r="C102" s="281"/>
      <c r="D102" s="275"/>
      <c r="E102" s="158"/>
      <c r="F102" s="294"/>
      <c r="G102" s="276">
        <f>D102</f>
        <v>0</v>
      </c>
      <c r="H102" s="79"/>
      <c r="I102" s="79"/>
      <c r="J102" s="79"/>
      <c r="K102" s="79"/>
      <c r="L102" s="79"/>
      <c r="M102" s="79"/>
      <c r="N102" s="226"/>
      <c r="O102" s="94"/>
      <c r="P102" s="94"/>
      <c r="Q102" s="94"/>
      <c r="R102" s="163"/>
      <c r="S102" s="288">
        <f t="shared" si="14"/>
        <v>0</v>
      </c>
      <c r="T102" s="163"/>
      <c r="U102" s="163"/>
      <c r="V102" s="267" t="s">
        <v>60</v>
      </c>
      <c r="W102" s="268" t="s">
        <v>60</v>
      </c>
      <c r="X102" s="268" t="s">
        <v>60</v>
      </c>
      <c r="Y102" s="268" t="s">
        <v>60</v>
      </c>
      <c r="Z102" s="268" t="s">
        <v>60</v>
      </c>
      <c r="AA102" s="268" t="s">
        <v>60</v>
      </c>
      <c r="AB102" s="268" t="s">
        <v>60</v>
      </c>
      <c r="AC102" s="268" t="s">
        <v>60</v>
      </c>
      <c r="AD102" s="268" t="s">
        <v>60</v>
      </c>
      <c r="AE102" s="268" t="s">
        <v>60</v>
      </c>
      <c r="AF102" s="268" t="s">
        <v>60</v>
      </c>
      <c r="AG102" s="268" t="s">
        <v>60</v>
      </c>
      <c r="AH102" s="268" t="s">
        <v>60</v>
      </c>
      <c r="AI102" s="268" t="s">
        <v>60</v>
      </c>
      <c r="AJ102" s="268" t="s">
        <v>60</v>
      </c>
      <c r="AK102" s="268" t="s">
        <v>60</v>
      </c>
      <c r="AL102" s="268" t="s">
        <v>60</v>
      </c>
      <c r="AM102" s="268" t="s">
        <v>60</v>
      </c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</row>
    <row r="103" spans="1:100" s="9" customFormat="1" ht="18" customHeight="1" thickBot="1" x14ac:dyDescent="0.25">
      <c r="A103" s="167"/>
      <c r="B103" s="260"/>
      <c r="C103" s="281"/>
      <c r="D103" s="277"/>
      <c r="E103" s="278"/>
      <c r="F103" s="277"/>
      <c r="G103" s="277"/>
      <c r="H103" s="277"/>
      <c r="I103" s="277"/>
      <c r="J103" s="277"/>
      <c r="K103" s="277"/>
      <c r="L103" s="277"/>
      <c r="M103" s="277"/>
      <c r="N103" s="94"/>
      <c r="O103" s="94"/>
      <c r="P103" s="94"/>
      <c r="Q103" s="94"/>
      <c r="R103" s="170"/>
      <c r="S103" s="39"/>
      <c r="T103" s="167"/>
      <c r="U103" s="167"/>
      <c r="V103" s="267" t="s">
        <v>60</v>
      </c>
      <c r="W103" s="268" t="s">
        <v>60</v>
      </c>
      <c r="X103" s="268" t="s">
        <v>60</v>
      </c>
      <c r="Y103" s="268" t="s">
        <v>60</v>
      </c>
      <c r="Z103" s="268" t="s">
        <v>60</v>
      </c>
      <c r="AA103" s="268" t="s">
        <v>60</v>
      </c>
      <c r="AB103" s="268" t="s">
        <v>60</v>
      </c>
      <c r="AC103" s="268" t="s">
        <v>60</v>
      </c>
      <c r="AD103" s="268" t="s">
        <v>60</v>
      </c>
      <c r="AE103" s="268" t="s">
        <v>60</v>
      </c>
      <c r="AF103" s="268" t="s">
        <v>60</v>
      </c>
      <c r="AG103" s="268" t="s">
        <v>60</v>
      </c>
      <c r="AH103" s="268" t="s">
        <v>60</v>
      </c>
      <c r="AI103" s="268" t="s">
        <v>60</v>
      </c>
      <c r="AJ103" s="268" t="s">
        <v>60</v>
      </c>
      <c r="AK103" s="268" t="s">
        <v>60</v>
      </c>
      <c r="AL103" s="268" t="s">
        <v>60</v>
      </c>
      <c r="AM103" s="268" t="s">
        <v>60</v>
      </c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</row>
    <row r="104" spans="1:100" s="9" customFormat="1" ht="18" customHeight="1" thickBot="1" x14ac:dyDescent="0.25">
      <c r="A104" s="167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9"/>
      <c r="K104" s="43">
        <f>SUM(K105:K122)</f>
        <v>0</v>
      </c>
      <c r="L104" s="50"/>
      <c r="M104" s="50"/>
      <c r="N104" s="394" t="s">
        <v>289</v>
      </c>
      <c r="O104" s="303"/>
      <c r="P104" s="303"/>
      <c r="Q104" s="303"/>
      <c r="R104" s="163"/>
      <c r="S104" s="159">
        <f t="shared" ref="S104:S122" si="16">IFERROR(D104/$D$46,0)</f>
        <v>0</v>
      </c>
      <c r="T104" s="163"/>
      <c r="U104" s="163"/>
      <c r="V104" s="267" t="s">
        <v>60</v>
      </c>
      <c r="W104" s="268" t="s">
        <v>60</v>
      </c>
      <c r="X104" s="268" t="s">
        <v>60</v>
      </c>
      <c r="Y104" s="268" t="s">
        <v>60</v>
      </c>
      <c r="Z104" s="268" t="s">
        <v>60</v>
      </c>
      <c r="AA104" s="268" t="s">
        <v>60</v>
      </c>
      <c r="AB104" s="268" t="s">
        <v>60</v>
      </c>
      <c r="AC104" s="268" t="s">
        <v>60</v>
      </c>
      <c r="AD104" s="268" t="s">
        <v>60</v>
      </c>
      <c r="AE104" s="268" t="s">
        <v>60</v>
      </c>
      <c r="AF104" s="268" t="s">
        <v>60</v>
      </c>
      <c r="AG104" s="268" t="s">
        <v>60</v>
      </c>
      <c r="AH104" s="268" t="s">
        <v>60</v>
      </c>
      <c r="AI104" s="268" t="s">
        <v>60</v>
      </c>
      <c r="AJ104" s="268" t="s">
        <v>60</v>
      </c>
      <c r="AK104" s="268" t="s">
        <v>60</v>
      </c>
      <c r="AL104" s="268" t="s">
        <v>60</v>
      </c>
      <c r="AM104" s="268" t="s">
        <v>60</v>
      </c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</row>
    <row r="105" spans="1:100" s="9" customFormat="1" ht="12.75" x14ac:dyDescent="0.2">
      <c r="A105" s="167"/>
      <c r="B105" s="219" t="s">
        <v>27</v>
      </c>
      <c r="C105" s="8"/>
      <c r="D105" s="164"/>
      <c r="E105" s="30"/>
      <c r="F105" s="87"/>
      <c r="G105" s="84">
        <f t="shared" ref="G105:G115" si="17">D105</f>
        <v>0</v>
      </c>
      <c r="H105" s="79"/>
      <c r="I105" s="79"/>
      <c r="J105" s="79"/>
      <c r="K105" s="337"/>
      <c r="L105" s="79"/>
      <c r="M105" s="79"/>
      <c r="N105" s="279"/>
      <c r="O105" s="303"/>
      <c r="P105" s="303"/>
      <c r="Q105" s="303"/>
      <c r="R105" s="163"/>
      <c r="S105" s="286">
        <f t="shared" si="16"/>
        <v>0</v>
      </c>
      <c r="T105" s="163"/>
      <c r="U105" s="163"/>
      <c r="V105" s="267" t="s">
        <v>60</v>
      </c>
      <c r="W105" s="268" t="s">
        <v>60</v>
      </c>
      <c r="X105" s="268" t="s">
        <v>60</v>
      </c>
      <c r="Y105" s="268" t="s">
        <v>60</v>
      </c>
      <c r="Z105" s="268" t="s">
        <v>60</v>
      </c>
      <c r="AA105" s="268" t="s">
        <v>60</v>
      </c>
      <c r="AB105" s="268" t="s">
        <v>60</v>
      </c>
      <c r="AC105" s="268" t="s">
        <v>60</v>
      </c>
      <c r="AD105" s="268" t="s">
        <v>60</v>
      </c>
      <c r="AE105" s="268" t="s">
        <v>60</v>
      </c>
      <c r="AF105" s="268" t="s">
        <v>60</v>
      </c>
      <c r="AG105" s="268" t="s">
        <v>60</v>
      </c>
      <c r="AH105" s="268" t="s">
        <v>60</v>
      </c>
      <c r="AI105" s="268" t="s">
        <v>60</v>
      </c>
      <c r="AJ105" s="268" t="s">
        <v>60</v>
      </c>
      <c r="AK105" s="268" t="s">
        <v>60</v>
      </c>
      <c r="AL105" s="268" t="s">
        <v>60</v>
      </c>
      <c r="AM105" s="268" t="s">
        <v>60</v>
      </c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</row>
    <row r="106" spans="1:100" s="9" customFormat="1" ht="13.5" thickBot="1" x14ac:dyDescent="0.25">
      <c r="A106" s="167"/>
      <c r="B106" s="54" t="s">
        <v>7</v>
      </c>
      <c r="C106" s="8"/>
      <c r="D106" s="164"/>
      <c r="E106" s="30"/>
      <c r="F106" s="82"/>
      <c r="G106" s="81">
        <f t="shared" si="17"/>
        <v>0</v>
      </c>
      <c r="H106" s="79"/>
      <c r="I106" s="79"/>
      <c r="J106" s="79"/>
      <c r="K106" s="339"/>
      <c r="L106" s="79"/>
      <c r="M106" s="79"/>
      <c r="N106" s="293"/>
      <c r="O106" s="303"/>
      <c r="P106" s="303"/>
      <c r="Q106" s="303"/>
      <c r="R106" s="163"/>
      <c r="S106" s="286">
        <f t="shared" si="16"/>
        <v>0</v>
      </c>
      <c r="T106" s="163"/>
      <c r="U106" s="163"/>
      <c r="V106" s="267" t="s">
        <v>60</v>
      </c>
      <c r="W106" s="268" t="s">
        <v>60</v>
      </c>
      <c r="X106" s="268" t="s">
        <v>60</v>
      </c>
      <c r="Y106" s="268" t="s">
        <v>60</v>
      </c>
      <c r="Z106" s="268" t="s">
        <v>60</v>
      </c>
      <c r="AA106" s="268" t="s">
        <v>60</v>
      </c>
      <c r="AB106" s="268" t="s">
        <v>60</v>
      </c>
      <c r="AC106" s="268" t="s">
        <v>60</v>
      </c>
      <c r="AD106" s="268" t="s">
        <v>60</v>
      </c>
      <c r="AE106" s="268" t="s">
        <v>60</v>
      </c>
      <c r="AF106" s="268" t="s">
        <v>60</v>
      </c>
      <c r="AG106" s="268" t="s">
        <v>60</v>
      </c>
      <c r="AH106" s="268" t="s">
        <v>61</v>
      </c>
      <c r="AI106" s="268" t="s">
        <v>60</v>
      </c>
      <c r="AJ106" s="268" t="s">
        <v>60</v>
      </c>
      <c r="AK106" s="268" t="s">
        <v>60</v>
      </c>
      <c r="AL106" s="268" t="s">
        <v>60</v>
      </c>
      <c r="AM106" s="268" t="s">
        <v>60</v>
      </c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</row>
    <row r="107" spans="1:100" s="9" customFormat="1" ht="12.75" x14ac:dyDescent="0.2">
      <c r="A107" s="167"/>
      <c r="B107" s="54" t="s">
        <v>8</v>
      </c>
      <c r="C107" s="8"/>
      <c r="D107" s="164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93"/>
      <c r="O107" s="303"/>
      <c r="P107" s="303"/>
      <c r="Q107" s="303"/>
      <c r="R107" s="163"/>
      <c r="S107" s="286">
        <f t="shared" si="16"/>
        <v>0</v>
      </c>
      <c r="T107" s="163"/>
      <c r="U107" s="163"/>
      <c r="V107" s="267" t="s">
        <v>60</v>
      </c>
      <c r="W107" s="268" t="s">
        <v>60</v>
      </c>
      <c r="X107" s="268" t="s">
        <v>60</v>
      </c>
      <c r="Y107" s="268" t="s">
        <v>60</v>
      </c>
      <c r="Z107" s="268" t="s">
        <v>60</v>
      </c>
      <c r="AA107" s="268" t="s">
        <v>60</v>
      </c>
      <c r="AB107" s="268" t="s">
        <v>60</v>
      </c>
      <c r="AC107" s="268" t="s">
        <v>60</v>
      </c>
      <c r="AD107" s="268" t="s">
        <v>60</v>
      </c>
      <c r="AE107" s="268" t="s">
        <v>60</v>
      </c>
      <c r="AF107" s="268" t="s">
        <v>60</v>
      </c>
      <c r="AG107" s="268" t="s">
        <v>60</v>
      </c>
      <c r="AH107" s="268" t="s">
        <v>60</v>
      </c>
      <c r="AI107" s="268" t="s">
        <v>60</v>
      </c>
      <c r="AJ107" s="268" t="s">
        <v>60</v>
      </c>
      <c r="AK107" s="268" t="s">
        <v>60</v>
      </c>
      <c r="AL107" s="268" t="s">
        <v>60</v>
      </c>
      <c r="AM107" s="268" t="s">
        <v>60</v>
      </c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</row>
    <row r="108" spans="1:100" s="9" customFormat="1" ht="12.75" x14ac:dyDescent="0.2">
      <c r="A108" s="167"/>
      <c r="B108" s="54" t="s">
        <v>18</v>
      </c>
      <c r="C108" s="8"/>
      <c r="D108" s="164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93"/>
      <c r="O108" s="303"/>
      <c r="P108" s="303"/>
      <c r="Q108" s="303"/>
      <c r="R108" s="163"/>
      <c r="S108" s="286">
        <f t="shared" si="16"/>
        <v>0</v>
      </c>
      <c r="T108" s="163"/>
      <c r="U108" s="163"/>
      <c r="V108" s="267" t="s">
        <v>60</v>
      </c>
      <c r="W108" s="268" t="s">
        <v>60</v>
      </c>
      <c r="X108" s="268" t="s">
        <v>60</v>
      </c>
      <c r="Y108" s="268" t="s">
        <v>60</v>
      </c>
      <c r="Z108" s="268" t="s">
        <v>60</v>
      </c>
      <c r="AA108" s="268" t="s">
        <v>60</v>
      </c>
      <c r="AB108" s="268" t="s">
        <v>60</v>
      </c>
      <c r="AC108" s="268" t="s">
        <v>60</v>
      </c>
      <c r="AD108" s="268" t="s">
        <v>60</v>
      </c>
      <c r="AE108" s="268" t="s">
        <v>60</v>
      </c>
      <c r="AF108" s="268" t="s">
        <v>60</v>
      </c>
      <c r="AG108" s="268" t="s">
        <v>60</v>
      </c>
      <c r="AH108" s="268" t="s">
        <v>61</v>
      </c>
      <c r="AI108" s="268" t="s">
        <v>60</v>
      </c>
      <c r="AJ108" s="268" t="s">
        <v>60</v>
      </c>
      <c r="AK108" s="268" t="s">
        <v>60</v>
      </c>
      <c r="AL108" s="268" t="s">
        <v>60</v>
      </c>
      <c r="AM108" s="268" t="s">
        <v>60</v>
      </c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</row>
    <row r="109" spans="1:100" s="9" customFormat="1" ht="12.75" x14ac:dyDescent="0.2">
      <c r="A109" s="167"/>
      <c r="B109" s="54" t="s">
        <v>77</v>
      </c>
      <c r="C109" s="8"/>
      <c r="D109" s="164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93"/>
      <c r="O109" s="303"/>
      <c r="P109" s="303"/>
      <c r="Q109" s="303"/>
      <c r="R109" s="163"/>
      <c r="S109" s="286">
        <f t="shared" si="16"/>
        <v>0</v>
      </c>
      <c r="T109" s="163"/>
      <c r="U109" s="163"/>
      <c r="V109" s="267" t="s">
        <v>60</v>
      </c>
      <c r="W109" s="268" t="s">
        <v>60</v>
      </c>
      <c r="X109" s="268" t="s">
        <v>60</v>
      </c>
      <c r="Y109" s="268" t="s">
        <v>60</v>
      </c>
      <c r="Z109" s="268" t="s">
        <v>60</v>
      </c>
      <c r="AA109" s="268" t="s">
        <v>60</v>
      </c>
      <c r="AB109" s="268" t="s">
        <v>60</v>
      </c>
      <c r="AC109" s="268" t="s">
        <v>60</v>
      </c>
      <c r="AD109" s="268" t="s">
        <v>60</v>
      </c>
      <c r="AE109" s="268" t="s">
        <v>60</v>
      </c>
      <c r="AF109" s="268" t="s">
        <v>60</v>
      </c>
      <c r="AG109" s="268" t="s">
        <v>60</v>
      </c>
      <c r="AH109" s="268" t="s">
        <v>61</v>
      </c>
      <c r="AI109" s="268" t="s">
        <v>60</v>
      </c>
      <c r="AJ109" s="268" t="s">
        <v>60</v>
      </c>
      <c r="AK109" s="268" t="s">
        <v>61</v>
      </c>
      <c r="AL109" s="268" t="s">
        <v>60</v>
      </c>
      <c r="AM109" s="268" t="s">
        <v>60</v>
      </c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</row>
    <row r="110" spans="1:100" s="9" customFormat="1" ht="12.75" x14ac:dyDescent="0.2">
      <c r="A110" s="167"/>
      <c r="B110" s="86" t="s">
        <v>130</v>
      </c>
      <c r="C110" s="8"/>
      <c r="D110" s="164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93"/>
      <c r="O110" s="303"/>
      <c r="P110" s="303"/>
      <c r="Q110" s="303"/>
      <c r="R110" s="163"/>
      <c r="S110" s="286">
        <f t="shared" si="16"/>
        <v>0</v>
      </c>
      <c r="T110" s="163"/>
      <c r="U110" s="163"/>
      <c r="V110" s="267" t="s">
        <v>60</v>
      </c>
      <c r="W110" s="268" t="s">
        <v>60</v>
      </c>
      <c r="X110" s="268" t="s">
        <v>60</v>
      </c>
      <c r="Y110" s="268" t="s">
        <v>60</v>
      </c>
      <c r="Z110" s="268" t="s">
        <v>60</v>
      </c>
      <c r="AA110" s="268" t="s">
        <v>60</v>
      </c>
      <c r="AB110" s="268" t="s">
        <v>60</v>
      </c>
      <c r="AC110" s="268" t="s">
        <v>60</v>
      </c>
      <c r="AD110" s="268" t="s">
        <v>61</v>
      </c>
      <c r="AE110" s="268" t="s">
        <v>60</v>
      </c>
      <c r="AF110" s="268" t="s">
        <v>60</v>
      </c>
      <c r="AG110" s="268" t="s">
        <v>61</v>
      </c>
      <c r="AH110" s="268" t="s">
        <v>61</v>
      </c>
      <c r="AI110" s="268" t="s">
        <v>60</v>
      </c>
      <c r="AJ110" s="268" t="s">
        <v>61</v>
      </c>
      <c r="AK110" s="268" t="s">
        <v>61</v>
      </c>
      <c r="AL110" s="268" t="s">
        <v>60</v>
      </c>
      <c r="AM110" s="268" t="s">
        <v>60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</row>
    <row r="111" spans="1:100" s="9" customFormat="1" ht="12.75" x14ac:dyDescent="0.2">
      <c r="A111" s="167"/>
      <c r="B111" s="86" t="s">
        <v>94</v>
      </c>
      <c r="C111" s="8"/>
      <c r="D111" s="164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93"/>
      <c r="O111" s="303"/>
      <c r="P111" s="303"/>
      <c r="Q111" s="303"/>
      <c r="R111" s="163"/>
      <c r="S111" s="286">
        <f t="shared" si="16"/>
        <v>0</v>
      </c>
      <c r="T111" s="163"/>
      <c r="U111" s="163"/>
      <c r="V111" s="267" t="s">
        <v>60</v>
      </c>
      <c r="W111" s="268" t="s">
        <v>60</v>
      </c>
      <c r="X111" s="268" t="s">
        <v>60</v>
      </c>
      <c r="Y111" s="268" t="s">
        <v>60</v>
      </c>
      <c r="Z111" s="268" t="s">
        <v>60</v>
      </c>
      <c r="AA111" s="268" t="s">
        <v>60</v>
      </c>
      <c r="AB111" s="268" t="s">
        <v>60</v>
      </c>
      <c r="AC111" s="268" t="s">
        <v>60</v>
      </c>
      <c r="AD111" s="268" t="s">
        <v>61</v>
      </c>
      <c r="AE111" s="268" t="s">
        <v>60</v>
      </c>
      <c r="AF111" s="268" t="s">
        <v>60</v>
      </c>
      <c r="AG111" s="268" t="s">
        <v>60</v>
      </c>
      <c r="AH111" s="268" t="s">
        <v>61</v>
      </c>
      <c r="AI111" s="268" t="s">
        <v>60</v>
      </c>
      <c r="AJ111" s="268" t="s">
        <v>60</v>
      </c>
      <c r="AK111" s="268" t="s">
        <v>61</v>
      </c>
      <c r="AL111" s="268" t="s">
        <v>60</v>
      </c>
      <c r="AM111" s="268" t="s">
        <v>60</v>
      </c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</row>
    <row r="112" spans="1:100" s="9" customFormat="1" ht="12.75" hidden="1" x14ac:dyDescent="0.2">
      <c r="A112" s="167"/>
      <c r="B112" s="55" t="s">
        <v>69</v>
      </c>
      <c r="C112" s="8"/>
      <c r="D112" s="33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5"/>
      <c r="O112" s="303"/>
      <c r="P112" s="303"/>
      <c r="Q112" s="303"/>
      <c r="R112" s="163"/>
      <c r="S112" s="286">
        <f t="shared" si="16"/>
        <v>0</v>
      </c>
      <c r="T112" s="163"/>
      <c r="U112" s="163"/>
      <c r="V112" s="267" t="s">
        <v>60</v>
      </c>
      <c r="W112" s="268" t="s">
        <v>61</v>
      </c>
      <c r="X112" s="268" t="s">
        <v>61</v>
      </c>
      <c r="Y112" s="268" t="s">
        <v>61</v>
      </c>
      <c r="Z112" s="268" t="s">
        <v>61</v>
      </c>
      <c r="AA112" s="268" t="s">
        <v>61</v>
      </c>
      <c r="AB112" s="268" t="s">
        <v>61</v>
      </c>
      <c r="AC112" s="268" t="s">
        <v>61</v>
      </c>
      <c r="AD112" s="268" t="s">
        <v>61</v>
      </c>
      <c r="AE112" s="268" t="s">
        <v>61</v>
      </c>
      <c r="AF112" s="268" t="s">
        <v>61</v>
      </c>
      <c r="AG112" s="268" t="s">
        <v>61</v>
      </c>
      <c r="AH112" s="268" t="s">
        <v>61</v>
      </c>
      <c r="AI112" s="268" t="s">
        <v>61</v>
      </c>
      <c r="AJ112" s="268" t="s">
        <v>61</v>
      </c>
      <c r="AK112" s="268" t="s">
        <v>61</v>
      </c>
      <c r="AL112" s="268" t="s">
        <v>61</v>
      </c>
      <c r="AM112" s="268" t="s">
        <v>61</v>
      </c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</row>
    <row r="113" spans="1:100" s="9" customFormat="1" ht="12.75" x14ac:dyDescent="0.2">
      <c r="A113" s="167"/>
      <c r="B113" s="54" t="s">
        <v>253</v>
      </c>
      <c r="C113" s="8"/>
      <c r="D113" s="164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293"/>
      <c r="O113" s="303"/>
      <c r="P113" s="303"/>
      <c r="Q113" s="303"/>
      <c r="R113" s="163"/>
      <c r="S113" s="286">
        <f t="shared" si="16"/>
        <v>0</v>
      </c>
      <c r="T113" s="163"/>
      <c r="U113" s="163"/>
      <c r="V113" s="267" t="s">
        <v>60</v>
      </c>
      <c r="W113" s="268" t="s">
        <v>60</v>
      </c>
      <c r="X113" s="268" t="s">
        <v>61</v>
      </c>
      <c r="Y113" s="268" t="s">
        <v>61</v>
      </c>
      <c r="Z113" s="268" t="s">
        <v>60</v>
      </c>
      <c r="AA113" s="268" t="s">
        <v>60</v>
      </c>
      <c r="AB113" s="268" t="s">
        <v>60</v>
      </c>
      <c r="AC113" s="268" t="s">
        <v>60</v>
      </c>
      <c r="AD113" s="268" t="s">
        <v>61</v>
      </c>
      <c r="AE113" s="268" t="s">
        <v>60</v>
      </c>
      <c r="AF113" s="268" t="s">
        <v>60</v>
      </c>
      <c r="AG113" s="268" t="s">
        <v>60</v>
      </c>
      <c r="AH113" s="268" t="s">
        <v>61</v>
      </c>
      <c r="AI113" s="268" t="s">
        <v>61</v>
      </c>
      <c r="AJ113" s="268" t="s">
        <v>61</v>
      </c>
      <c r="AK113" s="268" t="s">
        <v>61</v>
      </c>
      <c r="AL113" s="268" t="s">
        <v>61</v>
      </c>
      <c r="AM113" s="268" t="s">
        <v>61</v>
      </c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</row>
    <row r="114" spans="1:100" s="9" customFormat="1" ht="12.75" x14ac:dyDescent="0.2">
      <c r="A114" s="167"/>
      <c r="B114" s="55" t="s">
        <v>90</v>
      </c>
      <c r="C114" s="281"/>
      <c r="D114" s="165"/>
      <c r="E114" s="158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4"/>
      <c r="P114" s="94"/>
      <c r="Q114" s="94"/>
      <c r="R114" s="163"/>
      <c r="S114" s="286">
        <f t="shared" si="16"/>
        <v>0</v>
      </c>
      <c r="T114" s="163"/>
      <c r="U114" s="163"/>
      <c r="V114" s="267" t="s">
        <v>60</v>
      </c>
      <c r="W114" s="268" t="s">
        <v>60</v>
      </c>
      <c r="X114" s="268" t="s">
        <v>60</v>
      </c>
      <c r="Y114" s="268" t="s">
        <v>60</v>
      </c>
      <c r="Z114" s="268" t="s">
        <v>60</v>
      </c>
      <c r="AA114" s="268" t="s">
        <v>60</v>
      </c>
      <c r="AB114" s="268" t="s">
        <v>60</v>
      </c>
      <c r="AC114" s="268" t="s">
        <v>60</v>
      </c>
      <c r="AD114" s="268" t="s">
        <v>60</v>
      </c>
      <c r="AE114" s="268" t="s">
        <v>60</v>
      </c>
      <c r="AF114" s="268" t="s">
        <v>60</v>
      </c>
      <c r="AG114" s="268" t="s">
        <v>60</v>
      </c>
      <c r="AH114" s="268" t="s">
        <v>61</v>
      </c>
      <c r="AI114" s="268" t="s">
        <v>60</v>
      </c>
      <c r="AJ114" s="268" t="s">
        <v>60</v>
      </c>
      <c r="AK114" s="268" t="s">
        <v>61</v>
      </c>
      <c r="AL114" s="268" t="s">
        <v>60</v>
      </c>
      <c r="AM114" s="268" t="s">
        <v>60</v>
      </c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</row>
    <row r="115" spans="1:100" s="9" customFormat="1" ht="12.75" x14ac:dyDescent="0.2">
      <c r="A115" s="167"/>
      <c r="B115" s="55" t="s">
        <v>254</v>
      </c>
      <c r="C115" s="281"/>
      <c r="D115" s="165"/>
      <c r="E115" s="158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4"/>
      <c r="P115" s="94"/>
      <c r="Q115" s="94"/>
      <c r="R115" s="163"/>
      <c r="S115" s="286">
        <f t="shared" si="16"/>
        <v>0</v>
      </c>
      <c r="T115" s="163"/>
      <c r="U115" s="163"/>
      <c r="V115" s="267" t="s">
        <v>60</v>
      </c>
      <c r="W115" s="268" t="s">
        <v>60</v>
      </c>
      <c r="X115" s="268" t="s">
        <v>60</v>
      </c>
      <c r="Y115" s="268" t="s">
        <v>60</v>
      </c>
      <c r="Z115" s="268" t="s">
        <v>60</v>
      </c>
      <c r="AA115" s="268" t="s">
        <v>60</v>
      </c>
      <c r="AB115" s="268" t="s">
        <v>60</v>
      </c>
      <c r="AC115" s="268" t="s">
        <v>60</v>
      </c>
      <c r="AD115" s="268" t="s">
        <v>60</v>
      </c>
      <c r="AE115" s="268" t="s">
        <v>60</v>
      </c>
      <c r="AF115" s="268" t="s">
        <v>60</v>
      </c>
      <c r="AG115" s="268" t="s">
        <v>60</v>
      </c>
      <c r="AH115" s="268" t="s">
        <v>61</v>
      </c>
      <c r="AI115" s="268" t="s">
        <v>60</v>
      </c>
      <c r="AJ115" s="268" t="s">
        <v>60</v>
      </c>
      <c r="AK115" s="268" t="s">
        <v>61</v>
      </c>
      <c r="AL115" s="268" t="s">
        <v>60</v>
      </c>
      <c r="AM115" s="268" t="s">
        <v>60</v>
      </c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</row>
    <row r="116" spans="1:100" s="9" customFormat="1" ht="12.75" x14ac:dyDescent="0.2">
      <c r="A116" s="167"/>
      <c r="B116" s="54" t="s">
        <v>255</v>
      </c>
      <c r="C116" s="8"/>
      <c r="D116" s="164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293"/>
      <c r="O116" s="303"/>
      <c r="P116" s="303"/>
      <c r="Q116" s="303"/>
      <c r="R116" s="163"/>
      <c r="S116" s="286">
        <f t="shared" si="16"/>
        <v>0</v>
      </c>
      <c r="T116" s="163"/>
      <c r="U116" s="163"/>
      <c r="V116" s="267" t="s">
        <v>61</v>
      </c>
      <c r="W116" s="268" t="s">
        <v>60</v>
      </c>
      <c r="X116" s="268" t="s">
        <v>61</v>
      </c>
      <c r="Y116" s="268" t="s">
        <v>61</v>
      </c>
      <c r="Z116" s="268" t="s">
        <v>60</v>
      </c>
      <c r="AA116" s="268" t="s">
        <v>61</v>
      </c>
      <c r="AB116" s="268" t="s">
        <v>60</v>
      </c>
      <c r="AC116" s="268" t="s">
        <v>60</v>
      </c>
      <c r="AD116" s="268" t="s">
        <v>61</v>
      </c>
      <c r="AE116" s="268" t="s">
        <v>60</v>
      </c>
      <c r="AF116" s="268" t="s">
        <v>60</v>
      </c>
      <c r="AG116" s="268" t="s">
        <v>61</v>
      </c>
      <c r="AH116" s="268" t="s">
        <v>61</v>
      </c>
      <c r="AI116" s="268" t="s">
        <v>61</v>
      </c>
      <c r="AJ116" s="268" t="s">
        <v>61</v>
      </c>
      <c r="AK116" s="268" t="s">
        <v>61</v>
      </c>
      <c r="AL116" s="268" t="s">
        <v>61</v>
      </c>
      <c r="AM116" s="268" t="s">
        <v>61</v>
      </c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</row>
    <row r="117" spans="1:100" s="9" customFormat="1" ht="12.75" hidden="1" x14ac:dyDescent="0.2">
      <c r="A117" s="167"/>
      <c r="B117" s="55" t="s">
        <v>131</v>
      </c>
      <c r="C117" s="8"/>
      <c r="D117" s="33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5"/>
      <c r="O117" s="303"/>
      <c r="P117" s="303"/>
      <c r="Q117" s="303"/>
      <c r="R117" s="163"/>
      <c r="S117" s="286">
        <f t="shared" si="16"/>
        <v>0</v>
      </c>
      <c r="T117" s="163"/>
      <c r="U117" s="163"/>
      <c r="V117" s="268" t="s">
        <v>61</v>
      </c>
      <c r="W117" s="268" t="s">
        <v>61</v>
      </c>
      <c r="X117" s="268" t="s">
        <v>61</v>
      </c>
      <c r="Y117" s="268" t="s">
        <v>61</v>
      </c>
      <c r="Z117" s="268" t="s">
        <v>60</v>
      </c>
      <c r="AA117" s="268" t="s">
        <v>61</v>
      </c>
      <c r="AB117" s="268" t="s">
        <v>61</v>
      </c>
      <c r="AC117" s="268" t="s">
        <v>61</v>
      </c>
      <c r="AD117" s="268" t="s">
        <v>61</v>
      </c>
      <c r="AE117" s="268" t="s">
        <v>61</v>
      </c>
      <c r="AF117" s="268" t="s">
        <v>60</v>
      </c>
      <c r="AG117" s="268" t="s">
        <v>61</v>
      </c>
      <c r="AH117" s="268" t="s">
        <v>61</v>
      </c>
      <c r="AI117" s="268" t="s">
        <v>61</v>
      </c>
      <c r="AJ117" s="268" t="s">
        <v>61</v>
      </c>
      <c r="AK117" s="268" t="s">
        <v>61</v>
      </c>
      <c r="AL117" s="268" t="s">
        <v>61</v>
      </c>
      <c r="AM117" s="268" t="s">
        <v>61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</row>
    <row r="118" spans="1:100" s="9" customFormat="1" ht="12.75" x14ac:dyDescent="0.2">
      <c r="A118" s="167"/>
      <c r="B118" s="55" t="s">
        <v>93</v>
      </c>
      <c r="C118" s="8"/>
      <c r="D118" s="164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93"/>
      <c r="O118" s="303"/>
      <c r="P118" s="303"/>
      <c r="Q118" s="303"/>
      <c r="R118" s="163"/>
      <c r="S118" s="286">
        <f t="shared" si="16"/>
        <v>0</v>
      </c>
      <c r="T118" s="163"/>
      <c r="U118" s="163"/>
      <c r="V118" s="267" t="s">
        <v>60</v>
      </c>
      <c r="W118" s="268" t="s">
        <v>60</v>
      </c>
      <c r="X118" s="268" t="s">
        <v>60</v>
      </c>
      <c r="Y118" s="268" t="s">
        <v>60</v>
      </c>
      <c r="Z118" s="268" t="s">
        <v>60</v>
      </c>
      <c r="AA118" s="268" t="s">
        <v>60</v>
      </c>
      <c r="AB118" s="268" t="s">
        <v>60</v>
      </c>
      <c r="AC118" s="268" t="s">
        <v>60</v>
      </c>
      <c r="AD118" s="268" t="s">
        <v>60</v>
      </c>
      <c r="AE118" s="268" t="s">
        <v>60</v>
      </c>
      <c r="AF118" s="268" t="s">
        <v>60</v>
      </c>
      <c r="AG118" s="268" t="s">
        <v>60</v>
      </c>
      <c r="AH118" s="268" t="s">
        <v>61</v>
      </c>
      <c r="AI118" s="268" t="s">
        <v>60</v>
      </c>
      <c r="AJ118" s="268" t="s">
        <v>61</v>
      </c>
      <c r="AK118" s="268" t="s">
        <v>61</v>
      </c>
      <c r="AL118" s="268" t="s">
        <v>60</v>
      </c>
      <c r="AM118" s="268" t="s">
        <v>60</v>
      </c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</row>
    <row r="119" spans="1:100" s="9" customFormat="1" ht="12.75" x14ac:dyDescent="0.2">
      <c r="A119" s="167"/>
      <c r="B119" s="55" t="s">
        <v>78</v>
      </c>
      <c r="C119" s="8"/>
      <c r="D119" s="164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93"/>
      <c r="O119" s="303"/>
      <c r="P119" s="303"/>
      <c r="Q119" s="303"/>
      <c r="R119" s="163"/>
      <c r="S119" s="286">
        <f t="shared" si="16"/>
        <v>0</v>
      </c>
      <c r="T119" s="163"/>
      <c r="U119" s="163"/>
      <c r="V119" s="267" t="s">
        <v>60</v>
      </c>
      <c r="W119" s="268" t="s">
        <v>60</v>
      </c>
      <c r="X119" s="268" t="s">
        <v>60</v>
      </c>
      <c r="Y119" s="268" t="s">
        <v>60</v>
      </c>
      <c r="Z119" s="268" t="s">
        <v>60</v>
      </c>
      <c r="AA119" s="268" t="s">
        <v>60</v>
      </c>
      <c r="AB119" s="268" t="s">
        <v>60</v>
      </c>
      <c r="AC119" s="268" t="s">
        <v>60</v>
      </c>
      <c r="AD119" s="268" t="s">
        <v>60</v>
      </c>
      <c r="AE119" s="268" t="s">
        <v>60</v>
      </c>
      <c r="AF119" s="268" t="s">
        <v>60</v>
      </c>
      <c r="AG119" s="268" t="s">
        <v>60</v>
      </c>
      <c r="AH119" s="268" t="s">
        <v>61</v>
      </c>
      <c r="AI119" s="268" t="s">
        <v>60</v>
      </c>
      <c r="AJ119" s="268" t="s">
        <v>61</v>
      </c>
      <c r="AK119" s="268" t="s">
        <v>61</v>
      </c>
      <c r="AL119" s="268" t="s">
        <v>60</v>
      </c>
      <c r="AM119" s="268" t="s">
        <v>60</v>
      </c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</row>
    <row r="120" spans="1:100" s="9" customFormat="1" ht="12.75" x14ac:dyDescent="0.2">
      <c r="A120" s="167"/>
      <c r="B120" s="55" t="s">
        <v>139</v>
      </c>
      <c r="C120" s="8"/>
      <c r="D120" s="164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93"/>
      <c r="O120" s="303"/>
      <c r="P120" s="303"/>
      <c r="Q120" s="303"/>
      <c r="R120" s="163"/>
      <c r="S120" s="286">
        <f t="shared" si="16"/>
        <v>0</v>
      </c>
      <c r="T120" s="163"/>
      <c r="U120" s="163"/>
      <c r="V120" s="267" t="s">
        <v>60</v>
      </c>
      <c r="W120" s="268" t="s">
        <v>61</v>
      </c>
      <c r="X120" s="268" t="s">
        <v>60</v>
      </c>
      <c r="Y120" s="268" t="s">
        <v>60</v>
      </c>
      <c r="Z120" s="268" t="s">
        <v>60</v>
      </c>
      <c r="AA120" s="268" t="s">
        <v>60</v>
      </c>
      <c r="AB120" s="268" t="s">
        <v>60</v>
      </c>
      <c r="AC120" s="268" t="s">
        <v>60</v>
      </c>
      <c r="AD120" s="268" t="s">
        <v>61</v>
      </c>
      <c r="AE120" s="268" t="s">
        <v>60</v>
      </c>
      <c r="AF120" s="268" t="s">
        <v>60</v>
      </c>
      <c r="AG120" s="268" t="s">
        <v>60</v>
      </c>
      <c r="AH120" s="268" t="s">
        <v>61</v>
      </c>
      <c r="AI120" s="268" t="s">
        <v>60</v>
      </c>
      <c r="AJ120" s="268" t="s">
        <v>60</v>
      </c>
      <c r="AK120" s="268" t="s">
        <v>60</v>
      </c>
      <c r="AL120" s="268" t="s">
        <v>60</v>
      </c>
      <c r="AM120" s="268" t="s">
        <v>60</v>
      </c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</row>
    <row r="121" spans="1:100" s="9" customFormat="1" ht="13.9" customHeight="1" x14ac:dyDescent="0.2">
      <c r="A121" s="167"/>
      <c r="B121" s="55" t="s">
        <v>37</v>
      </c>
      <c r="C121" s="8"/>
      <c r="D121" s="271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03"/>
      <c r="P121" s="303"/>
      <c r="Q121" s="303"/>
      <c r="R121" s="163"/>
      <c r="S121" s="286">
        <f t="shared" si="16"/>
        <v>0</v>
      </c>
      <c r="T121" s="163"/>
      <c r="U121" s="163"/>
      <c r="V121" s="267" t="s">
        <v>60</v>
      </c>
      <c r="W121" s="268" t="s">
        <v>60</v>
      </c>
      <c r="X121" s="268" t="s">
        <v>60</v>
      </c>
      <c r="Y121" s="268" t="s">
        <v>60</v>
      </c>
      <c r="Z121" s="268" t="s">
        <v>60</v>
      </c>
      <c r="AA121" s="268" t="s">
        <v>60</v>
      </c>
      <c r="AB121" s="268" t="s">
        <v>60</v>
      </c>
      <c r="AC121" s="268" t="s">
        <v>60</v>
      </c>
      <c r="AD121" s="268" t="s">
        <v>60</v>
      </c>
      <c r="AE121" s="268" t="s">
        <v>60</v>
      </c>
      <c r="AF121" s="268" t="s">
        <v>60</v>
      </c>
      <c r="AG121" s="268" t="s">
        <v>60</v>
      </c>
      <c r="AH121" s="268" t="s">
        <v>60</v>
      </c>
      <c r="AI121" s="268" t="s">
        <v>60</v>
      </c>
      <c r="AJ121" s="268" t="s">
        <v>60</v>
      </c>
      <c r="AK121" s="268" t="s">
        <v>60</v>
      </c>
      <c r="AL121" s="268" t="s">
        <v>60</v>
      </c>
      <c r="AM121" s="268" t="s">
        <v>60</v>
      </c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</row>
    <row r="122" spans="1:100" s="9" customFormat="1" ht="13.5" thickBot="1" x14ac:dyDescent="0.25">
      <c r="A122" s="167"/>
      <c r="B122" s="38" t="s">
        <v>32</v>
      </c>
      <c r="C122" s="297"/>
      <c r="D122" s="275"/>
      <c r="E122" s="298"/>
      <c r="F122" s="294"/>
      <c r="G122" s="276">
        <f t="shared" si="18"/>
        <v>0</v>
      </c>
      <c r="H122" s="79"/>
      <c r="I122" s="79"/>
      <c r="J122" s="79"/>
      <c r="K122" s="79"/>
      <c r="L122" s="79"/>
      <c r="M122" s="79"/>
      <c r="N122" s="226"/>
      <c r="O122" s="94"/>
      <c r="P122" s="94"/>
      <c r="Q122" s="94"/>
      <c r="R122" s="163"/>
      <c r="S122" s="299">
        <f t="shared" si="16"/>
        <v>0</v>
      </c>
      <c r="T122" s="163"/>
      <c r="U122" s="163"/>
      <c r="V122" s="267" t="s">
        <v>60</v>
      </c>
      <c r="W122" s="268" t="s">
        <v>60</v>
      </c>
      <c r="X122" s="268" t="s">
        <v>60</v>
      </c>
      <c r="Y122" s="268" t="s">
        <v>60</v>
      </c>
      <c r="Z122" s="268" t="s">
        <v>60</v>
      </c>
      <c r="AA122" s="268" t="s">
        <v>60</v>
      </c>
      <c r="AB122" s="268" t="s">
        <v>60</v>
      </c>
      <c r="AC122" s="268" t="s">
        <v>60</v>
      </c>
      <c r="AD122" s="268" t="s">
        <v>60</v>
      </c>
      <c r="AE122" s="268" t="s">
        <v>60</v>
      </c>
      <c r="AF122" s="268" t="s">
        <v>60</v>
      </c>
      <c r="AG122" s="268" t="s">
        <v>60</v>
      </c>
      <c r="AH122" s="268" t="s">
        <v>60</v>
      </c>
      <c r="AI122" s="268" t="s">
        <v>60</v>
      </c>
      <c r="AJ122" s="268" t="s">
        <v>60</v>
      </c>
      <c r="AK122" s="268" t="s">
        <v>60</v>
      </c>
      <c r="AL122" s="268" t="s">
        <v>60</v>
      </c>
      <c r="AM122" s="268" t="s">
        <v>60</v>
      </c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</row>
    <row r="123" spans="1:100" s="9" customFormat="1" ht="18" customHeight="1" x14ac:dyDescent="0.2">
      <c r="A123" s="167"/>
      <c r="B123" s="170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7"/>
      <c r="S123" s="39"/>
      <c r="T123" s="167"/>
      <c r="U123" s="167"/>
      <c r="V123" s="31"/>
      <c r="W123" s="162"/>
      <c r="X123" s="167"/>
      <c r="Y123" s="167"/>
      <c r="Z123" s="167"/>
      <c r="AA123" s="167"/>
      <c r="AB123" s="167"/>
      <c r="AC123" s="167"/>
      <c r="AD123" s="167"/>
      <c r="AE123" s="167"/>
      <c r="AF123" s="171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+lmCZf4AtRv3I6Jzs01jx8vi9ljC7k81wsyNS1L61CK6HFvXPNxY9lwy7/yfMFy2v1OEbHP4ty/pDhAVO/Godg==" saltValue="X97PYkgKRUMKkY8lgVzHvA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2"/>
      <c r="D1" s="183"/>
      <c r="F1" s="7"/>
      <c r="H1" s="7"/>
      <c r="I1" s="7"/>
      <c r="P1" s="102"/>
      <c r="Q1" s="102"/>
      <c r="R1" s="102"/>
      <c r="S1" s="10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52" t="s">
        <v>101</v>
      </c>
      <c r="C2" s="67"/>
      <c r="D2" s="184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5"/>
      <c r="Q2" s="185"/>
      <c r="R2" s="185"/>
      <c r="S2" s="185"/>
      <c r="T2" s="22"/>
      <c r="U2" s="7"/>
      <c r="V2" s="6"/>
      <c r="W2" s="6"/>
      <c r="X2" s="6"/>
      <c r="Y2" s="6"/>
      <c r="Z2" s="6"/>
      <c r="AA2" s="6"/>
      <c r="AB2" s="186" t="s">
        <v>73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7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4"/>
      <c r="Q3" s="154"/>
      <c r="R3" s="154"/>
      <c r="S3" s="154"/>
      <c r="T3" s="2"/>
      <c r="U3" s="11"/>
      <c r="V3" s="6"/>
      <c r="W3" s="6"/>
      <c r="X3" s="6"/>
      <c r="Y3" s="6"/>
      <c r="Z3" s="6"/>
      <c r="AA3" s="6"/>
      <c r="AB3" s="186" t="s">
        <v>83</v>
      </c>
      <c r="AC3" s="439">
        <v>0</v>
      </c>
      <c r="AD3" s="440"/>
      <c r="AE3" s="440"/>
      <c r="AF3" s="441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50" t="s">
        <v>9</v>
      </c>
      <c r="C4" s="461">
        <f>Deckblatt_WFH_BER_PF_OF!C4</f>
        <v>0</v>
      </c>
      <c r="D4" s="462"/>
      <c r="E4" s="462"/>
      <c r="F4" s="462"/>
      <c r="G4" s="462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2"/>
      <c r="U4" s="464"/>
      <c r="V4" s="131"/>
      <c r="W4" s="131"/>
      <c r="X4" s="131"/>
      <c r="Y4" s="131"/>
      <c r="Z4" s="131"/>
      <c r="AA4" s="131"/>
      <c r="AB4" s="230"/>
      <c r="AC4" s="442"/>
      <c r="AD4" s="443"/>
      <c r="AE4" s="443"/>
      <c r="AF4" s="444"/>
      <c r="AG4" s="131"/>
      <c r="AH4" s="131"/>
      <c r="AI4" s="131"/>
      <c r="AJ4" s="131"/>
      <c r="AK4" s="131"/>
      <c r="AL4" s="229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50" t="s">
        <v>173</v>
      </c>
      <c r="C5" s="455">
        <f>Deckblatt_WFH_BER_PF_OF!C5</f>
        <v>0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7"/>
      <c r="V5" s="131"/>
      <c r="W5" s="131"/>
      <c r="X5" s="131"/>
      <c r="Y5" s="131"/>
      <c r="Z5" s="131"/>
      <c r="AA5" s="131"/>
      <c r="AB5" s="230"/>
      <c r="AC5" s="442"/>
      <c r="AD5" s="443"/>
      <c r="AE5" s="443"/>
      <c r="AF5" s="444"/>
      <c r="AG5" s="131"/>
      <c r="AH5" s="131"/>
      <c r="AI5" s="131"/>
      <c r="AJ5" s="131"/>
      <c r="AK5" s="131"/>
      <c r="AL5" s="229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54" t="s">
        <v>112</v>
      </c>
      <c r="C6" s="455">
        <f>Deckblatt_WFH_BER_PF_OF!C6</f>
        <v>0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7"/>
      <c r="V6" s="131"/>
      <c r="W6" s="131"/>
      <c r="X6" s="131"/>
      <c r="Y6" s="131"/>
      <c r="Z6" s="131"/>
      <c r="AA6" s="131"/>
      <c r="AB6" s="230"/>
      <c r="AC6" s="445"/>
      <c r="AD6" s="446"/>
      <c r="AE6" s="446"/>
      <c r="AF6" s="447"/>
      <c r="AG6" s="131"/>
      <c r="AH6" s="131"/>
      <c r="AI6" s="131"/>
      <c r="AJ6" s="131"/>
      <c r="AK6" s="131"/>
      <c r="AL6" s="229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4" t="s">
        <v>71</v>
      </c>
      <c r="C7" s="455">
        <f>Deckblatt_WFH_BER_PF_OF!C7</f>
        <v>0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7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29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4" t="s">
        <v>13</v>
      </c>
      <c r="C8" s="455">
        <f>Deckblatt_WFH_BER_PF_OF!C8</f>
        <v>0</v>
      </c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7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29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4" t="s">
        <v>38</v>
      </c>
      <c r="C9" s="455">
        <f>Deckblatt_WFH_BER_PF_OF!C9</f>
        <v>0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7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29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4" t="s">
        <v>164</v>
      </c>
      <c r="C10" s="455">
        <f>Deckblatt_WFH_BER_PF_OF!C10</f>
        <v>0</v>
      </c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7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29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1" t="s">
        <v>182</v>
      </c>
      <c r="C11" s="455">
        <f>Deckblatt_WFH_BER_PF_OF!C11</f>
        <v>0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7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29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1" t="s">
        <v>183</v>
      </c>
      <c r="C12" s="455">
        <f>Deckblatt_WFH_BER_PF_OF!C12</f>
        <v>0</v>
      </c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7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29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4" t="s">
        <v>103</v>
      </c>
      <c r="C13" s="458">
        <f>Deckblatt_WFH_BER_PF_OF!C13</f>
        <v>0</v>
      </c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6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29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6"/>
      <c r="B14" s="258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4"/>
      <c r="Q14" s="154"/>
      <c r="R14" s="154"/>
      <c r="S14" s="15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0" customFormat="1" ht="16.149999999999999" customHeight="1" thickBot="1" x14ac:dyDescent="0.25">
      <c r="A15" s="370"/>
      <c r="B15" s="371" t="s">
        <v>104</v>
      </c>
      <c r="C15" s="448" t="s">
        <v>185</v>
      </c>
      <c r="D15" s="449"/>
      <c r="E15" s="372"/>
      <c r="F15" s="373"/>
      <c r="G15" s="372"/>
      <c r="H15" s="450" t="s">
        <v>39</v>
      </c>
      <c r="I15" s="451"/>
      <c r="J15" s="239"/>
      <c r="K15" s="452" t="s">
        <v>176</v>
      </c>
      <c r="L15" s="453"/>
      <c r="M15" s="453"/>
      <c r="N15" s="454"/>
      <c r="O15" s="240"/>
      <c r="P15" s="452" t="s">
        <v>141</v>
      </c>
      <c r="Q15" s="453"/>
      <c r="R15" s="453"/>
      <c r="S15" s="454"/>
      <c r="T15" s="372"/>
      <c r="U15" s="373"/>
      <c r="V15" s="370"/>
      <c r="W15" s="373" t="s">
        <v>79</v>
      </c>
      <c r="X15" s="370"/>
      <c r="Y15" s="370"/>
      <c r="Z15" s="231"/>
      <c r="AA15" s="231"/>
      <c r="AB15" s="370"/>
      <c r="AC15" s="370"/>
      <c r="AD15" s="370"/>
      <c r="AE15" s="370"/>
      <c r="AF15" s="370"/>
      <c r="AG15" s="231"/>
      <c r="AH15" s="231"/>
      <c r="AI15" s="231"/>
      <c r="AJ15" s="231"/>
      <c r="AK15" s="231"/>
      <c r="AL15" s="237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0"/>
      <c r="BW15" s="370"/>
      <c r="BX15" s="370"/>
      <c r="BY15" s="370"/>
      <c r="BZ15" s="370"/>
      <c r="CA15" s="370"/>
      <c r="CB15" s="370"/>
      <c r="CC15" s="370"/>
      <c r="CD15" s="370"/>
      <c r="CE15" s="370"/>
      <c r="CF15" s="370"/>
      <c r="CG15" s="370"/>
      <c r="CH15" s="370"/>
      <c r="CI15" s="370"/>
      <c r="CJ15" s="370"/>
      <c r="CK15" s="370"/>
      <c r="CL15" s="370"/>
      <c r="CM15" s="370"/>
      <c r="CN15" s="370"/>
      <c r="CO15" s="370"/>
      <c r="CP15" s="370"/>
      <c r="CQ15" s="370"/>
      <c r="CR15" s="370"/>
      <c r="CS15" s="370"/>
      <c r="CT15" s="370"/>
      <c r="CU15" s="370"/>
      <c r="CV15" s="370"/>
    </row>
    <row r="16" spans="1:100" s="370" customFormat="1" ht="34.700000000000003" customHeight="1" thickBot="1" x14ac:dyDescent="0.25">
      <c r="B16" s="374"/>
      <c r="C16" s="375" t="s">
        <v>233</v>
      </c>
      <c r="D16" s="375" t="s">
        <v>22</v>
      </c>
      <c r="E16" s="376"/>
      <c r="F16" s="375" t="s">
        <v>105</v>
      </c>
      <c r="G16" s="376"/>
      <c r="H16" s="238" t="s">
        <v>40</v>
      </c>
      <c r="I16" s="238" t="s">
        <v>41</v>
      </c>
      <c r="J16" s="241"/>
      <c r="K16" s="238" t="s">
        <v>233</v>
      </c>
      <c r="L16" s="242" t="s">
        <v>22</v>
      </c>
      <c r="M16" s="243"/>
      <c r="N16" s="242" t="s">
        <v>105</v>
      </c>
      <c r="O16" s="243"/>
      <c r="P16" s="238" t="s">
        <v>233</v>
      </c>
      <c r="Q16" s="242" t="s">
        <v>22</v>
      </c>
      <c r="R16" s="243"/>
      <c r="S16" s="242" t="s">
        <v>105</v>
      </c>
      <c r="T16" s="377"/>
      <c r="U16" s="375" t="s">
        <v>23</v>
      </c>
      <c r="W16" s="378" t="s">
        <v>59</v>
      </c>
      <c r="Y16" s="379"/>
      <c r="Z16" s="231"/>
      <c r="AA16" s="231"/>
      <c r="AG16" s="231"/>
      <c r="AH16" s="231"/>
      <c r="AI16" s="231"/>
      <c r="AJ16" s="231"/>
      <c r="AK16" s="231"/>
      <c r="AL16" s="237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7"/>
      <c r="Q17" s="187"/>
      <c r="R17" s="187"/>
      <c r="S17" s="187"/>
      <c r="T17" s="14"/>
      <c r="U17" s="14"/>
      <c r="V17" s="33"/>
      <c r="Y17" s="267"/>
      <c r="AL17" s="300"/>
    </row>
    <row r="18" spans="2:50" s="98" customFormat="1" ht="13.5" thickBot="1" x14ac:dyDescent="0.25">
      <c r="B18" s="35" t="s">
        <v>100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88"/>
      <c r="N18" s="74">
        <f>SUM(N41)</f>
        <v>0</v>
      </c>
      <c r="O18" s="188"/>
      <c r="P18" s="47">
        <f>SUM(P20,P41,P63,P77)</f>
        <v>0</v>
      </c>
      <c r="Q18" s="47">
        <f>IFERROR(P18/$X$4,0)</f>
        <v>0</v>
      </c>
      <c r="R18" s="188"/>
      <c r="S18" s="74">
        <f>SUM(S20,S41,S63,S77)</f>
        <v>0</v>
      </c>
      <c r="T18" s="25"/>
      <c r="U18" s="27"/>
      <c r="W18" s="400">
        <f t="shared" ref="W18:W49" si="0">IFERROR(F18/D18,0)</f>
        <v>0</v>
      </c>
      <c r="Y18" s="267"/>
      <c r="AL18" s="300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67"/>
      <c r="L19" s="367"/>
      <c r="M19" s="367"/>
      <c r="N19" s="367"/>
      <c r="O19" s="367"/>
      <c r="P19" s="367"/>
      <c r="Q19" s="367"/>
      <c r="R19" s="367"/>
      <c r="S19" s="367"/>
      <c r="T19" s="14"/>
      <c r="U19" s="14"/>
      <c r="W19" s="305"/>
      <c r="AG19" s="267" t="s">
        <v>150</v>
      </c>
      <c r="AH19" s="98" t="s">
        <v>151</v>
      </c>
      <c r="AI19" s="98" t="s">
        <v>172</v>
      </c>
      <c r="AJ19" s="98" t="s">
        <v>171</v>
      </c>
      <c r="AK19" s="98" t="s">
        <v>152</v>
      </c>
      <c r="AL19" s="98" t="s">
        <v>153</v>
      </c>
      <c r="AM19" s="98" t="s">
        <v>154</v>
      </c>
      <c r="AN19" s="98" t="s">
        <v>170</v>
      </c>
      <c r="AO19" s="98" t="s">
        <v>155</v>
      </c>
      <c r="AP19" s="98" t="s">
        <v>178</v>
      </c>
      <c r="AQ19" s="98" t="s">
        <v>156</v>
      </c>
      <c r="AR19" s="98" t="s">
        <v>157</v>
      </c>
      <c r="AS19" s="98" t="s">
        <v>158</v>
      </c>
      <c r="AT19" s="98" t="s">
        <v>159</v>
      </c>
      <c r="AU19" s="98" t="s">
        <v>161</v>
      </c>
      <c r="AV19" s="98" t="s">
        <v>160</v>
      </c>
      <c r="AW19" s="98" t="s">
        <v>162</v>
      </c>
      <c r="AX19" s="98" t="s">
        <v>163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9"/>
      <c r="L20" s="189"/>
      <c r="M20" s="189"/>
      <c r="N20" s="189"/>
      <c r="O20" s="189"/>
      <c r="P20" s="75">
        <f>SUM(P21:P39)</f>
        <v>0</v>
      </c>
      <c r="Q20" s="75">
        <f>IFERROR(P20/$AC$1,0)</f>
        <v>0</v>
      </c>
      <c r="R20" s="189"/>
      <c r="S20" s="74">
        <f>SUM(S21:S39)</f>
        <v>0</v>
      </c>
      <c r="T20" s="26"/>
      <c r="U20" s="397" t="s">
        <v>289</v>
      </c>
      <c r="W20" s="43">
        <f t="shared" si="0"/>
        <v>0</v>
      </c>
      <c r="AG20" s="267" t="s">
        <v>60</v>
      </c>
      <c r="AH20" s="268" t="s">
        <v>60</v>
      </c>
      <c r="AI20" s="268" t="s">
        <v>60</v>
      </c>
      <c r="AJ20" s="268" t="s">
        <v>60</v>
      </c>
      <c r="AK20" s="268" t="s">
        <v>60</v>
      </c>
      <c r="AL20" s="268" t="s">
        <v>60</v>
      </c>
      <c r="AM20" s="268" t="s">
        <v>60</v>
      </c>
      <c r="AN20" s="268" t="s">
        <v>60</v>
      </c>
      <c r="AO20" s="268" t="s">
        <v>60</v>
      </c>
      <c r="AP20" s="268" t="s">
        <v>60</v>
      </c>
      <c r="AQ20" s="268" t="s">
        <v>60</v>
      </c>
      <c r="AR20" s="268" t="s">
        <v>60</v>
      </c>
      <c r="AS20" s="268" t="s">
        <v>61</v>
      </c>
      <c r="AT20" s="268" t="s">
        <v>60</v>
      </c>
      <c r="AU20" s="268" t="s">
        <v>60</v>
      </c>
      <c r="AV20" s="268" t="s">
        <v>60</v>
      </c>
      <c r="AW20" s="268" t="s">
        <v>60</v>
      </c>
      <c r="AX20" s="268" t="s">
        <v>60</v>
      </c>
    </row>
    <row r="21" spans="2:50" s="71" customFormat="1" ht="13.5" thickBot="1" x14ac:dyDescent="0.25">
      <c r="B21" s="219" t="s">
        <v>256</v>
      </c>
      <c r="C21" s="306"/>
      <c r="D21" s="307">
        <f>IFERROR(C21/$AC$1,0)</f>
        <v>0</v>
      </c>
      <c r="E21" s="308"/>
      <c r="F21" s="309"/>
      <c r="G21" s="308"/>
      <c r="H21" s="310">
        <f>F21</f>
        <v>0</v>
      </c>
      <c r="I21" s="310"/>
      <c r="J21" s="308"/>
      <c r="K21" s="190"/>
      <c r="L21" s="190"/>
      <c r="M21" s="190"/>
      <c r="N21" s="190"/>
      <c r="O21" s="190"/>
      <c r="P21" s="360"/>
      <c r="Q21" s="179">
        <f>IFERROR(P21/$AC$1,0)</f>
        <v>0</v>
      </c>
      <c r="R21" s="190"/>
      <c r="S21" s="361"/>
      <c r="T21" s="308"/>
      <c r="U21" s="311"/>
      <c r="W21" s="310">
        <f>IFERROR(F21/D21,0)</f>
        <v>0</v>
      </c>
      <c r="AG21" s="267" t="s">
        <v>60</v>
      </c>
      <c r="AH21" s="268" t="s">
        <v>60</v>
      </c>
      <c r="AI21" s="268" t="s">
        <v>61</v>
      </c>
      <c r="AJ21" s="268" t="s">
        <v>61</v>
      </c>
      <c r="AK21" s="268" t="s">
        <v>60</v>
      </c>
      <c r="AL21" s="268" t="s">
        <v>61</v>
      </c>
      <c r="AM21" s="268" t="s">
        <v>60</v>
      </c>
      <c r="AN21" s="268" t="s">
        <v>60</v>
      </c>
      <c r="AO21" s="268" t="s">
        <v>60</v>
      </c>
      <c r="AP21" s="268" t="s">
        <v>60</v>
      </c>
      <c r="AQ21" s="268" t="s">
        <v>60</v>
      </c>
      <c r="AR21" s="268" t="s">
        <v>60</v>
      </c>
      <c r="AS21" s="268" t="s">
        <v>61</v>
      </c>
      <c r="AT21" s="268" t="s">
        <v>60</v>
      </c>
      <c r="AU21" s="268" t="s">
        <v>61</v>
      </c>
      <c r="AV21" s="268" t="s">
        <v>60</v>
      </c>
      <c r="AW21" s="268" t="s">
        <v>60</v>
      </c>
      <c r="AX21" s="268" t="s">
        <v>60</v>
      </c>
    </row>
    <row r="22" spans="2:50" s="71" customFormat="1" ht="13.5" thickBot="1" x14ac:dyDescent="0.25">
      <c r="B22" s="86" t="s">
        <v>257</v>
      </c>
      <c r="C22" s="312"/>
      <c r="D22" s="313">
        <f t="shared" si="1"/>
        <v>0</v>
      </c>
      <c r="E22" s="308"/>
      <c r="F22" s="309"/>
      <c r="G22" s="308"/>
      <c r="H22" s="314">
        <f t="shared" ref="H22:H39" si="2">F22</f>
        <v>0</v>
      </c>
      <c r="I22" s="314"/>
      <c r="J22" s="308"/>
      <c r="K22" s="190"/>
      <c r="L22" s="190"/>
      <c r="M22" s="190"/>
      <c r="N22" s="190"/>
      <c r="O22" s="190"/>
      <c r="P22" s="190"/>
      <c r="Q22" s="190"/>
      <c r="R22" s="190"/>
      <c r="S22" s="190"/>
      <c r="T22" s="308"/>
      <c r="U22" s="315"/>
      <c r="W22" s="314">
        <f t="shared" si="0"/>
        <v>0</v>
      </c>
      <c r="AG22" s="267" t="s">
        <v>61</v>
      </c>
      <c r="AH22" s="268" t="s">
        <v>61</v>
      </c>
      <c r="AI22" s="268" t="s">
        <v>61</v>
      </c>
      <c r="AJ22" s="268" t="s">
        <v>61</v>
      </c>
      <c r="AK22" s="268" t="s">
        <v>60</v>
      </c>
      <c r="AL22" s="268" t="s">
        <v>60</v>
      </c>
      <c r="AM22" s="268" t="s">
        <v>61</v>
      </c>
      <c r="AN22" s="268" t="s">
        <v>61</v>
      </c>
      <c r="AO22" s="268" t="s">
        <v>61</v>
      </c>
      <c r="AP22" s="268" t="s">
        <v>60</v>
      </c>
      <c r="AQ22" s="268" t="s">
        <v>60</v>
      </c>
      <c r="AR22" s="268" t="s">
        <v>61</v>
      </c>
      <c r="AS22" s="268" t="s">
        <v>61</v>
      </c>
      <c r="AT22" s="268" t="s">
        <v>61</v>
      </c>
      <c r="AU22" s="268" t="s">
        <v>61</v>
      </c>
      <c r="AV22" s="268" t="s">
        <v>61</v>
      </c>
      <c r="AW22" s="268" t="s">
        <v>61</v>
      </c>
      <c r="AX22" s="268" t="s">
        <v>61</v>
      </c>
    </row>
    <row r="23" spans="2:50" s="71" customFormat="1" ht="13.5" hidden="1" thickBot="1" x14ac:dyDescent="0.25">
      <c r="B23" s="86" t="s">
        <v>258</v>
      </c>
      <c r="C23" s="343"/>
      <c r="D23" s="313">
        <f t="shared" si="1"/>
        <v>0</v>
      </c>
      <c r="E23" s="308"/>
      <c r="F23" s="344"/>
      <c r="G23" s="308"/>
      <c r="H23" s="314">
        <f t="shared" si="2"/>
        <v>0</v>
      </c>
      <c r="I23" s="314"/>
      <c r="J23" s="308"/>
      <c r="K23" s="190"/>
      <c r="L23" s="190"/>
      <c r="M23" s="190"/>
      <c r="N23" s="190"/>
      <c r="O23" s="190"/>
      <c r="P23" s="190"/>
      <c r="Q23" s="190"/>
      <c r="R23" s="190"/>
      <c r="S23" s="190"/>
      <c r="T23" s="308"/>
      <c r="U23" s="345"/>
      <c r="W23" s="314">
        <f t="shared" si="0"/>
        <v>0</v>
      </c>
      <c r="AG23" s="267" t="s">
        <v>61</v>
      </c>
      <c r="AH23" s="268" t="s">
        <v>61</v>
      </c>
      <c r="AI23" s="268" t="s">
        <v>61</v>
      </c>
      <c r="AJ23" s="268" t="s">
        <v>61</v>
      </c>
      <c r="AK23" s="268" t="s">
        <v>60</v>
      </c>
      <c r="AL23" s="268" t="s">
        <v>60</v>
      </c>
      <c r="AM23" s="268" t="s">
        <v>61</v>
      </c>
      <c r="AN23" s="268" t="s">
        <v>61</v>
      </c>
      <c r="AO23" s="268" t="s">
        <v>61</v>
      </c>
      <c r="AP23" s="268" t="s">
        <v>61</v>
      </c>
      <c r="AQ23" s="268" t="s">
        <v>60</v>
      </c>
      <c r="AR23" s="268" t="s">
        <v>61</v>
      </c>
      <c r="AS23" s="268" t="s">
        <v>61</v>
      </c>
      <c r="AT23" s="268" t="s">
        <v>61</v>
      </c>
      <c r="AU23" s="268" t="s">
        <v>61</v>
      </c>
      <c r="AV23" s="268" t="s">
        <v>61</v>
      </c>
      <c r="AW23" s="268" t="s">
        <v>61</v>
      </c>
      <c r="AX23" s="268" t="s">
        <v>61</v>
      </c>
    </row>
    <row r="24" spans="2:50" s="71" customFormat="1" ht="12.75" x14ac:dyDescent="0.2">
      <c r="B24" s="86" t="s">
        <v>259</v>
      </c>
      <c r="C24" s="312"/>
      <c r="D24" s="313">
        <f t="shared" si="1"/>
        <v>0</v>
      </c>
      <c r="E24" s="308"/>
      <c r="F24" s="309"/>
      <c r="G24" s="308"/>
      <c r="H24" s="314">
        <f t="shared" si="2"/>
        <v>0</v>
      </c>
      <c r="I24" s="314"/>
      <c r="J24" s="308"/>
      <c r="K24" s="190"/>
      <c r="L24" s="190"/>
      <c r="M24" s="190"/>
      <c r="N24" s="190"/>
      <c r="O24" s="190"/>
      <c r="P24" s="351"/>
      <c r="Q24" s="175">
        <f>IFERROR(P24/$AC$1,0)</f>
        <v>0</v>
      </c>
      <c r="R24" s="190"/>
      <c r="S24" s="340"/>
      <c r="T24" s="308"/>
      <c r="U24" s="315"/>
      <c r="W24" s="314">
        <f t="shared" si="0"/>
        <v>0</v>
      </c>
      <c r="AG24" s="267" t="s">
        <v>60</v>
      </c>
      <c r="AH24" s="268" t="s">
        <v>60</v>
      </c>
      <c r="AI24" s="268" t="s">
        <v>61</v>
      </c>
      <c r="AJ24" s="268" t="s">
        <v>61</v>
      </c>
      <c r="AK24" s="268" t="s">
        <v>61</v>
      </c>
      <c r="AL24" s="268" t="s">
        <v>61</v>
      </c>
      <c r="AM24" s="268" t="s">
        <v>60</v>
      </c>
      <c r="AN24" s="268" t="s">
        <v>60</v>
      </c>
      <c r="AO24" s="268" t="s">
        <v>61</v>
      </c>
      <c r="AP24" s="268" t="s">
        <v>60</v>
      </c>
      <c r="AQ24" s="268" t="s">
        <v>60</v>
      </c>
      <c r="AR24" s="268" t="s">
        <v>61</v>
      </c>
      <c r="AS24" s="268" t="s">
        <v>61</v>
      </c>
      <c r="AT24" s="268" t="s">
        <v>60</v>
      </c>
      <c r="AU24" s="268" t="s">
        <v>60</v>
      </c>
      <c r="AV24" s="268" t="s">
        <v>60</v>
      </c>
      <c r="AW24" s="268" t="s">
        <v>60</v>
      </c>
      <c r="AX24" s="268" t="s">
        <v>60</v>
      </c>
    </row>
    <row r="25" spans="2:50" s="71" customFormat="1" ht="12.75" x14ac:dyDescent="0.2">
      <c r="B25" s="86" t="s">
        <v>260</v>
      </c>
      <c r="C25" s="312"/>
      <c r="D25" s="313">
        <f t="shared" si="1"/>
        <v>0</v>
      </c>
      <c r="E25" s="308"/>
      <c r="F25" s="309"/>
      <c r="G25" s="308"/>
      <c r="H25" s="314">
        <f t="shared" si="2"/>
        <v>0</v>
      </c>
      <c r="I25" s="314"/>
      <c r="J25" s="308"/>
      <c r="K25" s="190"/>
      <c r="L25" s="190"/>
      <c r="M25" s="190"/>
      <c r="N25" s="190"/>
      <c r="O25" s="190"/>
      <c r="P25" s="352"/>
      <c r="Q25" s="177">
        <f>IFERROR(P25/$AC$1,0)</f>
        <v>0</v>
      </c>
      <c r="R25" s="190"/>
      <c r="S25" s="341"/>
      <c r="T25" s="308"/>
      <c r="U25" s="315"/>
      <c r="W25" s="314">
        <f t="shared" si="0"/>
        <v>0</v>
      </c>
      <c r="AG25" s="267" t="s">
        <v>61</v>
      </c>
      <c r="AH25" s="268" t="s">
        <v>60</v>
      </c>
      <c r="AI25" s="268" t="s">
        <v>61</v>
      </c>
      <c r="AJ25" s="268" t="s">
        <v>61</v>
      </c>
      <c r="AK25" s="268" t="s">
        <v>61</v>
      </c>
      <c r="AL25" s="268" t="s">
        <v>61</v>
      </c>
      <c r="AM25" s="268" t="s">
        <v>61</v>
      </c>
      <c r="AN25" s="268" t="s">
        <v>61</v>
      </c>
      <c r="AO25" s="268" t="s">
        <v>61</v>
      </c>
      <c r="AP25" s="268" t="s">
        <v>60</v>
      </c>
      <c r="AQ25" s="268" t="s">
        <v>61</v>
      </c>
      <c r="AR25" s="268" t="s">
        <v>61</v>
      </c>
      <c r="AS25" s="268" t="s">
        <v>61</v>
      </c>
      <c r="AT25" s="268" t="s">
        <v>60</v>
      </c>
      <c r="AU25" s="268" t="s">
        <v>61</v>
      </c>
      <c r="AV25" s="268" t="s">
        <v>60</v>
      </c>
      <c r="AW25" s="268" t="s">
        <v>60</v>
      </c>
      <c r="AX25" s="268" t="s">
        <v>60</v>
      </c>
    </row>
    <row r="26" spans="2:50" s="71" customFormat="1" ht="12.75" x14ac:dyDescent="0.2">
      <c r="B26" s="86" t="s">
        <v>261</v>
      </c>
      <c r="C26" s="312"/>
      <c r="D26" s="313">
        <f t="shared" si="1"/>
        <v>0</v>
      </c>
      <c r="E26" s="308"/>
      <c r="F26" s="309"/>
      <c r="G26" s="308"/>
      <c r="H26" s="314">
        <f t="shared" si="2"/>
        <v>0</v>
      </c>
      <c r="I26" s="314"/>
      <c r="J26" s="308"/>
      <c r="K26" s="190"/>
      <c r="L26" s="190"/>
      <c r="M26" s="190"/>
      <c r="N26" s="190"/>
      <c r="O26" s="190"/>
      <c r="P26" s="352"/>
      <c r="Q26" s="177">
        <f>IFERROR(P26/$AC$1,0)</f>
        <v>0</v>
      </c>
      <c r="R26" s="190"/>
      <c r="S26" s="341"/>
      <c r="T26" s="308"/>
      <c r="U26" s="315"/>
      <c r="W26" s="314">
        <f t="shared" si="0"/>
        <v>0</v>
      </c>
      <c r="AG26" s="267" t="s">
        <v>61</v>
      </c>
      <c r="AH26" s="268" t="s">
        <v>60</v>
      </c>
      <c r="AI26" s="268" t="s">
        <v>61</v>
      </c>
      <c r="AJ26" s="268" t="s">
        <v>61</v>
      </c>
      <c r="AK26" s="268" t="s">
        <v>61</v>
      </c>
      <c r="AL26" s="268" t="s">
        <v>61</v>
      </c>
      <c r="AM26" s="268" t="s">
        <v>61</v>
      </c>
      <c r="AN26" s="268" t="s">
        <v>61</v>
      </c>
      <c r="AO26" s="268" t="s">
        <v>61</v>
      </c>
      <c r="AP26" s="268" t="s">
        <v>60</v>
      </c>
      <c r="AQ26" s="268" t="s">
        <v>61</v>
      </c>
      <c r="AR26" s="268" t="s">
        <v>61</v>
      </c>
      <c r="AS26" s="268" t="s">
        <v>61</v>
      </c>
      <c r="AT26" s="268" t="s">
        <v>60</v>
      </c>
      <c r="AU26" s="268" t="s">
        <v>61</v>
      </c>
      <c r="AV26" s="268" t="s">
        <v>60</v>
      </c>
      <c r="AW26" s="268" t="s">
        <v>60</v>
      </c>
      <c r="AX26" s="268" t="s">
        <v>60</v>
      </c>
    </row>
    <row r="27" spans="2:50" s="71" customFormat="1" ht="12.75" hidden="1" x14ac:dyDescent="0.2">
      <c r="B27" s="70" t="s">
        <v>262</v>
      </c>
      <c r="C27" s="346"/>
      <c r="D27" s="313">
        <f t="shared" si="1"/>
        <v>0</v>
      </c>
      <c r="E27" s="308"/>
      <c r="F27" s="344"/>
      <c r="G27" s="308"/>
      <c r="H27" s="314">
        <f t="shared" si="2"/>
        <v>0</v>
      </c>
      <c r="I27" s="316"/>
      <c r="J27" s="308"/>
      <c r="K27" s="190"/>
      <c r="L27" s="190"/>
      <c r="M27" s="190"/>
      <c r="N27" s="190"/>
      <c r="O27" s="190"/>
      <c r="P27" s="190"/>
      <c r="Q27" s="190"/>
      <c r="R27" s="190"/>
      <c r="S27" s="190"/>
      <c r="T27" s="308"/>
      <c r="U27" s="345"/>
      <c r="W27" s="314">
        <f t="shared" si="0"/>
        <v>0</v>
      </c>
      <c r="AG27" s="267" t="s">
        <v>61</v>
      </c>
      <c r="AH27" s="268" t="s">
        <v>61</v>
      </c>
      <c r="AI27" s="268" t="s">
        <v>61</v>
      </c>
      <c r="AJ27" s="268" t="s">
        <v>61</v>
      </c>
      <c r="AK27" s="268" t="s">
        <v>61</v>
      </c>
      <c r="AL27" s="268" t="s">
        <v>61</v>
      </c>
      <c r="AM27" s="268" t="s">
        <v>61</v>
      </c>
      <c r="AN27" s="268" t="s">
        <v>61</v>
      </c>
      <c r="AO27" s="268" t="s">
        <v>61</v>
      </c>
      <c r="AP27" s="268" t="s">
        <v>61</v>
      </c>
      <c r="AQ27" s="268" t="s">
        <v>60</v>
      </c>
      <c r="AR27" s="268" t="s">
        <v>61</v>
      </c>
      <c r="AS27" s="268" t="s">
        <v>61</v>
      </c>
      <c r="AT27" s="268" t="s">
        <v>61</v>
      </c>
      <c r="AU27" s="268" t="s">
        <v>61</v>
      </c>
      <c r="AV27" s="268" t="s">
        <v>61</v>
      </c>
      <c r="AW27" s="268" t="s">
        <v>61</v>
      </c>
      <c r="AX27" s="268" t="s">
        <v>61</v>
      </c>
    </row>
    <row r="28" spans="2:50" s="71" customFormat="1" ht="12.75" x14ac:dyDescent="0.2">
      <c r="B28" s="55" t="s">
        <v>263</v>
      </c>
      <c r="C28" s="221"/>
      <c r="D28" s="222">
        <f t="shared" si="1"/>
        <v>0</v>
      </c>
      <c r="E28" s="308"/>
      <c r="F28" s="317"/>
      <c r="G28" s="308"/>
      <c r="H28" s="314">
        <f t="shared" si="2"/>
        <v>0</v>
      </c>
      <c r="I28" s="89"/>
      <c r="J28" s="308"/>
      <c r="K28" s="190"/>
      <c r="L28" s="190"/>
      <c r="M28" s="190"/>
      <c r="N28" s="190"/>
      <c r="O28" s="190"/>
      <c r="P28" s="348"/>
      <c r="Q28" s="176">
        <f>IFERROR(P28/$AC$1,0)</f>
        <v>0</v>
      </c>
      <c r="R28" s="190"/>
      <c r="S28" s="341"/>
      <c r="T28" s="308"/>
      <c r="U28" s="315"/>
      <c r="W28" s="314">
        <f t="shared" si="0"/>
        <v>0</v>
      </c>
      <c r="AG28" s="267" t="s">
        <v>60</v>
      </c>
      <c r="AH28" s="268" t="s">
        <v>60</v>
      </c>
      <c r="AI28" s="268" t="s">
        <v>61</v>
      </c>
      <c r="AJ28" s="268" t="s">
        <v>61</v>
      </c>
      <c r="AK28" s="268" t="s">
        <v>61</v>
      </c>
      <c r="AL28" s="268" t="s">
        <v>61</v>
      </c>
      <c r="AM28" s="268" t="s">
        <v>61</v>
      </c>
      <c r="AN28" s="268" t="s">
        <v>61</v>
      </c>
      <c r="AO28" s="268" t="s">
        <v>60</v>
      </c>
      <c r="AP28" s="268" t="s">
        <v>60</v>
      </c>
      <c r="AQ28" s="268" t="s">
        <v>61</v>
      </c>
      <c r="AR28" s="268" t="s">
        <v>61</v>
      </c>
      <c r="AS28" s="268" t="s">
        <v>61</v>
      </c>
      <c r="AT28" s="268" t="s">
        <v>61</v>
      </c>
      <c r="AU28" s="268" t="s">
        <v>61</v>
      </c>
      <c r="AV28" s="268" t="s">
        <v>61</v>
      </c>
      <c r="AW28" s="268" t="s">
        <v>60</v>
      </c>
      <c r="AX28" s="268" t="s">
        <v>60</v>
      </c>
    </row>
    <row r="29" spans="2:50" s="71" customFormat="1" ht="12.75" x14ac:dyDescent="0.2">
      <c r="B29" s="54" t="s">
        <v>264</v>
      </c>
      <c r="C29" s="221"/>
      <c r="D29" s="222">
        <f t="shared" si="1"/>
        <v>0</v>
      </c>
      <c r="E29" s="308"/>
      <c r="F29" s="309"/>
      <c r="G29" s="308"/>
      <c r="H29" s="314">
        <f t="shared" si="2"/>
        <v>0</v>
      </c>
      <c r="I29" s="89"/>
      <c r="J29" s="308"/>
      <c r="K29" s="190"/>
      <c r="L29" s="190"/>
      <c r="M29" s="190"/>
      <c r="N29" s="190"/>
      <c r="O29" s="190"/>
      <c r="P29" s="352"/>
      <c r="Q29" s="177">
        <f>IFERROR(P29/$AC$1,0)</f>
        <v>0</v>
      </c>
      <c r="R29" s="190"/>
      <c r="S29" s="341"/>
      <c r="T29" s="308"/>
      <c r="U29" s="315"/>
      <c r="W29" s="314">
        <f t="shared" si="0"/>
        <v>0</v>
      </c>
      <c r="AG29" s="267" t="s">
        <v>60</v>
      </c>
      <c r="AH29" s="268" t="s">
        <v>60</v>
      </c>
      <c r="AI29" s="268" t="s">
        <v>61</v>
      </c>
      <c r="AJ29" s="268" t="s">
        <v>61</v>
      </c>
      <c r="AK29" s="268" t="s">
        <v>61</v>
      </c>
      <c r="AL29" s="268" t="s">
        <v>61</v>
      </c>
      <c r="AM29" s="268" t="s">
        <v>61</v>
      </c>
      <c r="AN29" s="268" t="s">
        <v>61</v>
      </c>
      <c r="AO29" s="268" t="s">
        <v>60</v>
      </c>
      <c r="AP29" s="268" t="s">
        <v>60</v>
      </c>
      <c r="AQ29" s="268" t="s">
        <v>61</v>
      </c>
      <c r="AR29" s="268" t="s">
        <v>61</v>
      </c>
      <c r="AS29" s="268" t="s">
        <v>61</v>
      </c>
      <c r="AT29" s="268" t="s">
        <v>61</v>
      </c>
      <c r="AU29" s="268" t="s">
        <v>61</v>
      </c>
      <c r="AV29" s="268" t="s">
        <v>60</v>
      </c>
      <c r="AW29" s="268" t="s">
        <v>60</v>
      </c>
      <c r="AX29" s="268" t="s">
        <v>60</v>
      </c>
    </row>
    <row r="30" spans="2:50" s="71" customFormat="1" ht="12.75" x14ac:dyDescent="0.2">
      <c r="B30" s="86" t="s">
        <v>51</v>
      </c>
      <c r="C30" s="221"/>
      <c r="D30" s="222">
        <f t="shared" si="1"/>
        <v>0</v>
      </c>
      <c r="E30" s="308"/>
      <c r="F30" s="309"/>
      <c r="G30" s="308"/>
      <c r="H30" s="314">
        <f t="shared" si="2"/>
        <v>0</v>
      </c>
      <c r="I30" s="89"/>
      <c r="J30" s="308"/>
      <c r="K30" s="190"/>
      <c r="L30" s="190"/>
      <c r="M30" s="190"/>
      <c r="N30" s="190"/>
      <c r="O30" s="190"/>
      <c r="P30" s="352"/>
      <c r="Q30" s="177">
        <f>IFERROR(P30/$AC$1,0)</f>
        <v>0</v>
      </c>
      <c r="R30" s="190"/>
      <c r="S30" s="341"/>
      <c r="T30" s="308"/>
      <c r="U30" s="315"/>
      <c r="W30" s="314">
        <f t="shared" si="0"/>
        <v>0</v>
      </c>
      <c r="AG30" s="267" t="s">
        <v>60</v>
      </c>
      <c r="AH30" s="268" t="s">
        <v>60</v>
      </c>
      <c r="AI30" s="268" t="s">
        <v>61</v>
      </c>
      <c r="AJ30" s="268" t="s">
        <v>61</v>
      </c>
      <c r="AK30" s="268" t="s">
        <v>61</v>
      </c>
      <c r="AL30" s="268" t="s">
        <v>61</v>
      </c>
      <c r="AM30" s="268" t="s">
        <v>61</v>
      </c>
      <c r="AN30" s="268" t="s">
        <v>61</v>
      </c>
      <c r="AO30" s="268" t="s">
        <v>61</v>
      </c>
      <c r="AP30" s="268" t="s">
        <v>60</v>
      </c>
      <c r="AQ30" s="268" t="s">
        <v>61</v>
      </c>
      <c r="AR30" s="268" t="s">
        <v>61</v>
      </c>
      <c r="AS30" s="268" t="s">
        <v>61</v>
      </c>
      <c r="AT30" s="268" t="s">
        <v>60</v>
      </c>
      <c r="AU30" s="268" t="s">
        <v>61</v>
      </c>
      <c r="AV30" s="268" t="s">
        <v>60</v>
      </c>
      <c r="AW30" s="268" t="s">
        <v>60</v>
      </c>
      <c r="AX30" s="268" t="s">
        <v>60</v>
      </c>
    </row>
    <row r="31" spans="2:50" s="71" customFormat="1" ht="12.75" hidden="1" x14ac:dyDescent="0.2">
      <c r="B31" s="86" t="s">
        <v>265</v>
      </c>
      <c r="C31" s="347"/>
      <c r="D31" s="222">
        <f t="shared" si="1"/>
        <v>0</v>
      </c>
      <c r="E31" s="308"/>
      <c r="F31" s="344"/>
      <c r="G31" s="308"/>
      <c r="H31" s="314">
        <f t="shared" si="2"/>
        <v>0</v>
      </c>
      <c r="I31" s="89"/>
      <c r="J31" s="308"/>
      <c r="K31" s="190"/>
      <c r="L31" s="190"/>
      <c r="M31" s="190"/>
      <c r="N31" s="190"/>
      <c r="O31" s="190"/>
      <c r="P31" s="190"/>
      <c r="Q31" s="190"/>
      <c r="R31" s="190"/>
      <c r="S31" s="190"/>
      <c r="T31" s="308"/>
      <c r="U31" s="345"/>
      <c r="W31" s="314">
        <f t="shared" si="0"/>
        <v>0</v>
      </c>
      <c r="AG31" s="267" t="s">
        <v>61</v>
      </c>
      <c r="AH31" s="268" t="s">
        <v>61</v>
      </c>
      <c r="AI31" s="268" t="s">
        <v>60</v>
      </c>
      <c r="AJ31" s="268" t="s">
        <v>60</v>
      </c>
      <c r="AK31" s="268" t="s">
        <v>61</v>
      </c>
      <c r="AL31" s="268" t="s">
        <v>61</v>
      </c>
      <c r="AM31" s="268" t="s">
        <v>61</v>
      </c>
      <c r="AN31" s="268" t="s">
        <v>61</v>
      </c>
      <c r="AO31" s="268" t="s">
        <v>61</v>
      </c>
      <c r="AP31" s="268" t="s">
        <v>61</v>
      </c>
      <c r="AQ31" s="268" t="s">
        <v>61</v>
      </c>
      <c r="AR31" s="268" t="s">
        <v>61</v>
      </c>
      <c r="AS31" s="268" t="s">
        <v>61</v>
      </c>
      <c r="AT31" s="268" t="s">
        <v>61</v>
      </c>
      <c r="AU31" s="268" t="s">
        <v>61</v>
      </c>
      <c r="AV31" s="268" t="s">
        <v>61</v>
      </c>
      <c r="AW31" s="268" t="s">
        <v>61</v>
      </c>
      <c r="AX31" s="268" t="s">
        <v>61</v>
      </c>
    </row>
    <row r="32" spans="2:50" s="71" customFormat="1" ht="13.5" thickBot="1" x14ac:dyDescent="0.25">
      <c r="B32" s="55" t="s">
        <v>266</v>
      </c>
      <c r="C32" s="221"/>
      <c r="D32" s="222">
        <f t="shared" si="1"/>
        <v>0</v>
      </c>
      <c r="E32" s="308"/>
      <c r="F32" s="309"/>
      <c r="G32" s="308"/>
      <c r="H32" s="314">
        <f t="shared" ref="H32:H33" si="3">F32</f>
        <v>0</v>
      </c>
      <c r="I32" s="89"/>
      <c r="J32" s="308"/>
      <c r="K32" s="190"/>
      <c r="L32" s="190"/>
      <c r="M32" s="190"/>
      <c r="N32" s="190"/>
      <c r="O32" s="190"/>
      <c r="P32" s="362"/>
      <c r="Q32" s="178">
        <f>IFERROR(P32/$AC$1,0)</f>
        <v>0</v>
      </c>
      <c r="R32" s="190"/>
      <c r="S32" s="363"/>
      <c r="T32" s="308"/>
      <c r="U32" s="315"/>
      <c r="W32" s="314">
        <f t="shared" si="0"/>
        <v>0</v>
      </c>
      <c r="AG32" s="267" t="s">
        <v>61</v>
      </c>
      <c r="AH32" s="268" t="s">
        <v>60</v>
      </c>
      <c r="AI32" s="268" t="s">
        <v>60</v>
      </c>
      <c r="AJ32" s="268" t="s">
        <v>60</v>
      </c>
      <c r="AK32" s="268" t="s">
        <v>61</v>
      </c>
      <c r="AL32" s="268" t="s">
        <v>61</v>
      </c>
      <c r="AM32" s="268" t="s">
        <v>61</v>
      </c>
      <c r="AN32" s="268" t="s">
        <v>61</v>
      </c>
      <c r="AO32" s="268" t="s">
        <v>60</v>
      </c>
      <c r="AP32" s="268" t="s">
        <v>60</v>
      </c>
      <c r="AQ32" s="268" t="s">
        <v>60</v>
      </c>
      <c r="AR32" s="268" t="s">
        <v>61</v>
      </c>
      <c r="AS32" s="268" t="s">
        <v>61</v>
      </c>
      <c r="AT32" s="268" t="s">
        <v>61</v>
      </c>
      <c r="AU32" s="268" t="s">
        <v>60</v>
      </c>
      <c r="AV32" s="268" t="s">
        <v>60</v>
      </c>
      <c r="AW32" s="268" t="s">
        <v>60</v>
      </c>
      <c r="AX32" s="268" t="s">
        <v>60</v>
      </c>
    </row>
    <row r="33" spans="2:50" s="71" customFormat="1" ht="12.75" hidden="1" x14ac:dyDescent="0.2">
      <c r="B33" s="55" t="s">
        <v>267</v>
      </c>
      <c r="C33" s="347"/>
      <c r="D33" s="222">
        <f t="shared" si="1"/>
        <v>0</v>
      </c>
      <c r="E33" s="308"/>
      <c r="F33" s="344"/>
      <c r="G33" s="308"/>
      <c r="H33" s="314">
        <f t="shared" si="3"/>
        <v>0</v>
      </c>
      <c r="I33" s="89"/>
      <c r="J33" s="308"/>
      <c r="K33" s="190"/>
      <c r="L33" s="190"/>
      <c r="M33" s="190"/>
      <c r="N33" s="190"/>
      <c r="O33" s="190"/>
      <c r="P33" s="190"/>
      <c r="Q33" s="190"/>
      <c r="R33" s="190"/>
      <c r="S33" s="190"/>
      <c r="T33" s="308"/>
      <c r="U33" s="345"/>
      <c r="W33" s="314">
        <f t="shared" si="0"/>
        <v>0</v>
      </c>
      <c r="AG33" s="267" t="s">
        <v>61</v>
      </c>
      <c r="AH33" s="268" t="s">
        <v>61</v>
      </c>
      <c r="AI33" s="268" t="s">
        <v>61</v>
      </c>
      <c r="AJ33" s="268" t="s">
        <v>61</v>
      </c>
      <c r="AK33" s="268" t="s">
        <v>61</v>
      </c>
      <c r="AL33" s="268" t="s">
        <v>61</v>
      </c>
      <c r="AM33" s="268" t="s">
        <v>61</v>
      </c>
      <c r="AN33" s="268" t="s">
        <v>61</v>
      </c>
      <c r="AO33" s="268" t="s">
        <v>60</v>
      </c>
      <c r="AP33" s="268" t="s">
        <v>61</v>
      </c>
      <c r="AQ33" s="268" t="s">
        <v>60</v>
      </c>
      <c r="AR33" s="268" t="s">
        <v>61</v>
      </c>
      <c r="AS33" s="268" t="s">
        <v>61</v>
      </c>
      <c r="AT33" s="268" t="s">
        <v>61</v>
      </c>
      <c r="AU33" s="268" t="s">
        <v>60</v>
      </c>
      <c r="AV33" s="268" t="s">
        <v>61</v>
      </c>
      <c r="AW33" s="268" t="s">
        <v>61</v>
      </c>
      <c r="AX33" s="268" t="s">
        <v>61</v>
      </c>
    </row>
    <row r="34" spans="2:50" s="71" customFormat="1" ht="12.75" hidden="1" x14ac:dyDescent="0.2">
      <c r="B34" s="55" t="s">
        <v>268</v>
      </c>
      <c r="C34" s="347"/>
      <c r="D34" s="222">
        <f t="shared" si="1"/>
        <v>0</v>
      </c>
      <c r="E34" s="308"/>
      <c r="F34" s="344"/>
      <c r="G34" s="308"/>
      <c r="H34" s="314"/>
      <c r="I34" s="89">
        <f>F34</f>
        <v>0</v>
      </c>
      <c r="J34" s="308"/>
      <c r="K34" s="190"/>
      <c r="L34" s="190"/>
      <c r="M34" s="190"/>
      <c r="N34" s="190"/>
      <c r="O34" s="190"/>
      <c r="P34" s="190"/>
      <c r="Q34" s="190">
        <f>IFERROR(P34/$AC$1,0)</f>
        <v>0</v>
      </c>
      <c r="R34" s="190"/>
      <c r="S34" s="190"/>
      <c r="T34" s="308"/>
      <c r="U34" s="345"/>
      <c r="W34" s="314">
        <f t="shared" si="0"/>
        <v>0</v>
      </c>
      <c r="AG34" s="267" t="s">
        <v>61</v>
      </c>
      <c r="AH34" s="268" t="s">
        <v>61</v>
      </c>
      <c r="AI34" s="268" t="s">
        <v>61</v>
      </c>
      <c r="AJ34" s="268" t="s">
        <v>61</v>
      </c>
      <c r="AK34" s="268" t="s">
        <v>61</v>
      </c>
      <c r="AL34" s="268" t="s">
        <v>61</v>
      </c>
      <c r="AM34" s="268" t="s">
        <v>61</v>
      </c>
      <c r="AN34" s="268" t="s">
        <v>61</v>
      </c>
      <c r="AO34" s="268" t="s">
        <v>61</v>
      </c>
      <c r="AP34" s="268" t="s">
        <v>61</v>
      </c>
      <c r="AQ34" s="268" t="s">
        <v>61</v>
      </c>
      <c r="AR34" s="268" t="s">
        <v>61</v>
      </c>
      <c r="AS34" s="268" t="s">
        <v>61</v>
      </c>
      <c r="AT34" s="268" t="s">
        <v>61</v>
      </c>
      <c r="AU34" s="268" t="s">
        <v>61</v>
      </c>
      <c r="AV34" s="268" t="s">
        <v>61</v>
      </c>
      <c r="AW34" s="268" t="s">
        <v>61</v>
      </c>
      <c r="AX34" s="268" t="s">
        <v>61</v>
      </c>
    </row>
    <row r="35" spans="2:50" s="71" customFormat="1" ht="12.75" x14ac:dyDescent="0.2">
      <c r="B35" s="55" t="s">
        <v>269</v>
      </c>
      <c r="C35" s="221"/>
      <c r="D35" s="222">
        <f t="shared" si="1"/>
        <v>0</v>
      </c>
      <c r="E35" s="308"/>
      <c r="F35" s="309"/>
      <c r="G35" s="308"/>
      <c r="H35" s="314">
        <f>F35</f>
        <v>0</v>
      </c>
      <c r="I35" s="89"/>
      <c r="J35" s="308"/>
      <c r="K35" s="190"/>
      <c r="L35" s="190"/>
      <c r="M35" s="190"/>
      <c r="N35" s="190"/>
      <c r="O35" s="190"/>
      <c r="P35" s="190"/>
      <c r="Q35" s="190"/>
      <c r="R35" s="190"/>
      <c r="S35" s="190"/>
      <c r="T35" s="308"/>
      <c r="U35" s="315"/>
      <c r="W35" s="314">
        <f t="shared" si="0"/>
        <v>0</v>
      </c>
      <c r="AG35" s="267" t="s">
        <v>60</v>
      </c>
      <c r="AH35" s="268" t="s">
        <v>61</v>
      </c>
      <c r="AI35" s="268" t="s">
        <v>60</v>
      </c>
      <c r="AJ35" s="268" t="s">
        <v>60</v>
      </c>
      <c r="AK35" s="268" t="s">
        <v>60</v>
      </c>
      <c r="AL35" s="268" t="s">
        <v>60</v>
      </c>
      <c r="AM35" s="268" t="s">
        <v>60</v>
      </c>
      <c r="AN35" s="268" t="s">
        <v>60</v>
      </c>
      <c r="AO35" s="268" t="s">
        <v>61</v>
      </c>
      <c r="AP35" s="268" t="s">
        <v>60</v>
      </c>
      <c r="AQ35" s="268" t="s">
        <v>60</v>
      </c>
      <c r="AR35" s="268" t="s">
        <v>61</v>
      </c>
      <c r="AS35" s="268" t="s">
        <v>61</v>
      </c>
      <c r="AT35" s="268" t="s">
        <v>61</v>
      </c>
      <c r="AU35" s="268" t="s">
        <v>61</v>
      </c>
      <c r="AV35" s="268" t="s">
        <v>61</v>
      </c>
      <c r="AW35" s="268" t="s">
        <v>60</v>
      </c>
      <c r="AX35" s="268" t="s">
        <v>60</v>
      </c>
    </row>
    <row r="36" spans="2:50" s="71" customFormat="1" ht="12.75" hidden="1" x14ac:dyDescent="0.2">
      <c r="B36" s="55" t="s">
        <v>49</v>
      </c>
      <c r="C36" s="347"/>
      <c r="D36" s="222">
        <f t="shared" si="1"/>
        <v>0</v>
      </c>
      <c r="E36" s="308"/>
      <c r="F36" s="344"/>
      <c r="G36" s="308"/>
      <c r="H36" s="314">
        <f>F36</f>
        <v>0</v>
      </c>
      <c r="I36" s="89"/>
      <c r="J36" s="308"/>
      <c r="K36" s="190"/>
      <c r="L36" s="190"/>
      <c r="M36" s="190"/>
      <c r="N36" s="190"/>
      <c r="O36" s="190"/>
      <c r="P36" s="348"/>
      <c r="Q36" s="176">
        <f>IFERROR(P36/$AC$1,0)</f>
        <v>0</v>
      </c>
      <c r="R36" s="190"/>
      <c r="S36" s="349"/>
      <c r="T36" s="308"/>
      <c r="U36" s="345"/>
      <c r="W36" s="314">
        <f t="shared" si="0"/>
        <v>0</v>
      </c>
      <c r="AG36" s="267" t="s">
        <v>61</v>
      </c>
      <c r="AH36" s="268" t="s">
        <v>60</v>
      </c>
      <c r="AI36" s="268" t="s">
        <v>61</v>
      </c>
      <c r="AJ36" s="268" t="s">
        <v>61</v>
      </c>
      <c r="AK36" s="268" t="s">
        <v>61</v>
      </c>
      <c r="AL36" s="268" t="s">
        <v>61</v>
      </c>
      <c r="AM36" s="268" t="s">
        <v>61</v>
      </c>
      <c r="AN36" s="268" t="s">
        <v>61</v>
      </c>
      <c r="AO36" s="268" t="s">
        <v>61</v>
      </c>
      <c r="AP36" s="268" t="s">
        <v>61</v>
      </c>
      <c r="AQ36" s="268" t="s">
        <v>61</v>
      </c>
      <c r="AR36" s="268" t="s">
        <v>61</v>
      </c>
      <c r="AS36" s="268" t="s">
        <v>61</v>
      </c>
      <c r="AT36" s="268" t="s">
        <v>61</v>
      </c>
      <c r="AU36" s="268" t="s">
        <v>61</v>
      </c>
      <c r="AV36" s="268" t="s">
        <v>61</v>
      </c>
      <c r="AW36" s="268" t="s">
        <v>60</v>
      </c>
      <c r="AX36" s="268" t="s">
        <v>60</v>
      </c>
    </row>
    <row r="37" spans="2:50" s="71" customFormat="1" ht="12.75" hidden="1" x14ac:dyDescent="0.2">
      <c r="B37" s="55" t="s">
        <v>270</v>
      </c>
      <c r="C37" s="347"/>
      <c r="D37" s="222">
        <f t="shared" si="1"/>
        <v>0</v>
      </c>
      <c r="E37" s="308"/>
      <c r="F37" s="344"/>
      <c r="G37" s="308"/>
      <c r="H37" s="314">
        <f>F37</f>
        <v>0</v>
      </c>
      <c r="I37" s="89"/>
      <c r="J37" s="308"/>
      <c r="K37" s="190"/>
      <c r="L37" s="190"/>
      <c r="M37" s="190"/>
      <c r="N37" s="190"/>
      <c r="O37" s="190"/>
      <c r="P37" s="190"/>
      <c r="Q37" s="190"/>
      <c r="R37" s="190"/>
      <c r="S37" s="190"/>
      <c r="T37" s="308"/>
      <c r="U37" s="345"/>
      <c r="W37" s="314">
        <f>IFERROR(F37/D37,0)</f>
        <v>0</v>
      </c>
      <c r="AG37" s="267" t="s">
        <v>61</v>
      </c>
      <c r="AH37" s="268" t="s">
        <v>61</v>
      </c>
      <c r="AI37" s="268" t="s">
        <v>61</v>
      </c>
      <c r="AJ37" s="268" t="s">
        <v>61</v>
      </c>
      <c r="AK37" s="268" t="s">
        <v>61</v>
      </c>
      <c r="AL37" s="268" t="s">
        <v>61</v>
      </c>
      <c r="AM37" s="268" t="s">
        <v>60</v>
      </c>
      <c r="AN37" s="268" t="s">
        <v>60</v>
      </c>
      <c r="AO37" s="268" t="s">
        <v>61</v>
      </c>
      <c r="AP37" s="268" t="s">
        <v>61</v>
      </c>
      <c r="AQ37" s="268" t="s">
        <v>61</v>
      </c>
      <c r="AR37" s="268" t="s">
        <v>61</v>
      </c>
      <c r="AS37" s="268" t="s">
        <v>61</v>
      </c>
      <c r="AT37" s="268" t="s">
        <v>61</v>
      </c>
      <c r="AU37" s="268" t="s">
        <v>61</v>
      </c>
      <c r="AV37" s="268" t="s">
        <v>61</v>
      </c>
      <c r="AW37" s="268" t="s">
        <v>61</v>
      </c>
      <c r="AX37" s="268" t="s">
        <v>61</v>
      </c>
    </row>
    <row r="38" spans="2:50" s="71" customFormat="1" ht="13.5" thickBot="1" x14ac:dyDescent="0.25">
      <c r="B38" s="55" t="s">
        <v>271</v>
      </c>
      <c r="C38" s="221"/>
      <c r="D38" s="222">
        <f t="shared" si="1"/>
        <v>0</v>
      </c>
      <c r="E38" s="308"/>
      <c r="F38" s="309"/>
      <c r="G38" s="308"/>
      <c r="H38" s="314">
        <f>F38</f>
        <v>0</v>
      </c>
      <c r="I38" s="89"/>
      <c r="J38" s="308"/>
      <c r="K38" s="190"/>
      <c r="L38" s="190"/>
      <c r="M38" s="190"/>
      <c r="N38" s="190"/>
      <c r="O38" s="190"/>
      <c r="P38" s="190"/>
      <c r="Q38" s="190"/>
      <c r="R38" s="190"/>
      <c r="S38" s="190"/>
      <c r="T38" s="308"/>
      <c r="U38" s="315"/>
      <c r="W38" s="314">
        <f t="shared" si="0"/>
        <v>0</v>
      </c>
      <c r="AG38" s="267" t="s">
        <v>61</v>
      </c>
      <c r="AH38" s="268" t="s">
        <v>61</v>
      </c>
      <c r="AI38" s="268" t="s">
        <v>61</v>
      </c>
      <c r="AJ38" s="268" t="s">
        <v>61</v>
      </c>
      <c r="AK38" s="268" t="s">
        <v>61</v>
      </c>
      <c r="AL38" s="268" t="s">
        <v>61</v>
      </c>
      <c r="AM38" s="268" t="s">
        <v>60</v>
      </c>
      <c r="AN38" s="268" t="s">
        <v>60</v>
      </c>
      <c r="AO38" s="268" t="s">
        <v>61</v>
      </c>
      <c r="AP38" s="268" t="s">
        <v>60</v>
      </c>
      <c r="AQ38" s="268" t="s">
        <v>61</v>
      </c>
      <c r="AR38" s="268" t="s">
        <v>61</v>
      </c>
      <c r="AS38" s="268" t="s">
        <v>61</v>
      </c>
      <c r="AT38" s="268" t="s">
        <v>61</v>
      </c>
      <c r="AU38" s="268" t="s">
        <v>61</v>
      </c>
      <c r="AV38" s="268" t="s">
        <v>61</v>
      </c>
      <c r="AW38" s="268" t="s">
        <v>61</v>
      </c>
      <c r="AX38" s="268" t="s">
        <v>61</v>
      </c>
    </row>
    <row r="39" spans="2:50" s="71" customFormat="1" ht="13.5" thickBot="1" x14ac:dyDescent="0.25">
      <c r="B39" s="38" t="s">
        <v>85</v>
      </c>
      <c r="C39" s="78"/>
      <c r="D39" s="181">
        <f t="shared" si="1"/>
        <v>0</v>
      </c>
      <c r="E39" s="308"/>
      <c r="F39" s="174"/>
      <c r="G39" s="308"/>
      <c r="H39" s="318">
        <f t="shared" si="2"/>
        <v>0</v>
      </c>
      <c r="I39" s="318"/>
      <c r="J39" s="308"/>
      <c r="K39" s="190"/>
      <c r="L39" s="190"/>
      <c r="M39" s="190"/>
      <c r="N39" s="190"/>
      <c r="O39" s="190"/>
      <c r="P39" s="360"/>
      <c r="Q39" s="179">
        <f>IFERROR(P39/$AC$1,0)</f>
        <v>0</v>
      </c>
      <c r="R39" s="190"/>
      <c r="S39" s="361"/>
      <c r="T39" s="308"/>
      <c r="U39" s="319"/>
      <c r="W39" s="318">
        <f t="shared" si="0"/>
        <v>0</v>
      </c>
      <c r="AG39" s="267" t="s">
        <v>60</v>
      </c>
      <c r="AH39" s="268" t="s">
        <v>60</v>
      </c>
      <c r="AI39" s="268" t="s">
        <v>60</v>
      </c>
      <c r="AJ39" s="268" t="s">
        <v>60</v>
      </c>
      <c r="AK39" s="268" t="s">
        <v>60</v>
      </c>
      <c r="AL39" s="268" t="s">
        <v>60</v>
      </c>
      <c r="AM39" s="268" t="s">
        <v>60</v>
      </c>
      <c r="AN39" s="268" t="s">
        <v>60</v>
      </c>
      <c r="AO39" s="268" t="s">
        <v>60</v>
      </c>
      <c r="AP39" s="268" t="s">
        <v>60</v>
      </c>
      <c r="AQ39" s="268" t="s">
        <v>60</v>
      </c>
      <c r="AR39" s="268" t="s">
        <v>61</v>
      </c>
      <c r="AS39" s="268" t="s">
        <v>61</v>
      </c>
      <c r="AT39" s="268" t="s">
        <v>60</v>
      </c>
      <c r="AU39" s="268" t="s">
        <v>60</v>
      </c>
      <c r="AV39" s="268" t="s">
        <v>60</v>
      </c>
      <c r="AW39" s="268" t="s">
        <v>60</v>
      </c>
      <c r="AX39" s="268" t="s">
        <v>60</v>
      </c>
    </row>
    <row r="40" spans="2:50" s="71" customFormat="1" ht="13.5" thickBot="1" x14ac:dyDescent="0.25">
      <c r="B40" s="260"/>
      <c r="C40" s="48"/>
      <c r="D40" s="48"/>
      <c r="E40" s="26"/>
      <c r="F40" s="50"/>
      <c r="G40" s="26"/>
      <c r="H40" s="50"/>
      <c r="I40" s="50"/>
      <c r="J40" s="26"/>
      <c r="K40" s="191"/>
      <c r="L40" s="191"/>
      <c r="M40" s="191"/>
      <c r="N40" s="191"/>
      <c r="O40" s="191"/>
      <c r="P40" s="191"/>
      <c r="Q40" s="191"/>
      <c r="R40" s="191"/>
      <c r="S40" s="191"/>
      <c r="T40" s="26"/>
      <c r="U40" s="26"/>
      <c r="W40" s="320"/>
      <c r="AG40" s="267" t="s">
        <v>60</v>
      </c>
      <c r="AH40" s="268" t="s">
        <v>60</v>
      </c>
      <c r="AI40" s="268" t="s">
        <v>60</v>
      </c>
      <c r="AJ40" s="268" t="s">
        <v>60</v>
      </c>
      <c r="AK40" s="268" t="s">
        <v>60</v>
      </c>
      <c r="AL40" s="268" t="s">
        <v>61</v>
      </c>
      <c r="AM40" s="268" t="s">
        <v>60</v>
      </c>
      <c r="AN40" s="268" t="s">
        <v>60</v>
      </c>
      <c r="AO40" s="268" t="s">
        <v>60</v>
      </c>
      <c r="AP40" s="268" t="s">
        <v>60</v>
      </c>
      <c r="AQ40" s="268" t="s">
        <v>60</v>
      </c>
      <c r="AR40" s="268" t="s">
        <v>60</v>
      </c>
      <c r="AS40" s="268" t="s">
        <v>61</v>
      </c>
      <c r="AT40" s="268" t="s">
        <v>61</v>
      </c>
      <c r="AU40" s="268" t="s">
        <v>60</v>
      </c>
      <c r="AV40" s="268" t="s">
        <v>61</v>
      </c>
      <c r="AW40" s="268" t="s">
        <v>60</v>
      </c>
      <c r="AX40" s="268" t="s">
        <v>60</v>
      </c>
    </row>
    <row r="41" spans="2:50" s="71" customFormat="1" ht="13.5" thickBot="1" x14ac:dyDescent="0.25">
      <c r="B41" s="18" t="s">
        <v>116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1"/>
      <c r="N41" s="43">
        <f>SUM(N42:N49)</f>
        <v>0</v>
      </c>
      <c r="O41" s="191"/>
      <c r="P41" s="49">
        <f>SUM(P42:P49)</f>
        <v>0</v>
      </c>
      <c r="Q41" s="49">
        <f t="shared" ref="Q41:Q46" si="6">IFERROR(P41/$AC$1,0)</f>
        <v>0</v>
      </c>
      <c r="R41" s="191"/>
      <c r="S41" s="43">
        <f>SUM(S42:S49)</f>
        <v>0</v>
      </c>
      <c r="T41" s="26"/>
      <c r="U41" s="397" t="s">
        <v>289</v>
      </c>
      <c r="W41" s="43">
        <f t="shared" si="0"/>
        <v>0</v>
      </c>
      <c r="AG41" s="267" t="s">
        <v>60</v>
      </c>
      <c r="AH41" s="268" t="s">
        <v>60</v>
      </c>
      <c r="AI41" s="268" t="s">
        <v>60</v>
      </c>
      <c r="AJ41" s="268" t="s">
        <v>60</v>
      </c>
      <c r="AK41" s="268" t="s">
        <v>60</v>
      </c>
      <c r="AL41" s="268" t="s">
        <v>61</v>
      </c>
      <c r="AM41" s="268" t="s">
        <v>60</v>
      </c>
      <c r="AN41" s="268" t="s">
        <v>60</v>
      </c>
      <c r="AO41" s="268" t="s">
        <v>60</v>
      </c>
      <c r="AP41" s="268" t="s">
        <v>60</v>
      </c>
      <c r="AQ41" s="268" t="s">
        <v>60</v>
      </c>
      <c r="AR41" s="268" t="s">
        <v>60</v>
      </c>
      <c r="AS41" s="268" t="s">
        <v>61</v>
      </c>
      <c r="AT41" s="268" t="s">
        <v>61</v>
      </c>
      <c r="AU41" s="268" t="s">
        <v>60</v>
      </c>
      <c r="AV41" s="268" t="s">
        <v>61</v>
      </c>
      <c r="AW41" s="268" t="s">
        <v>60</v>
      </c>
      <c r="AX41" s="268" t="s">
        <v>60</v>
      </c>
    </row>
    <row r="42" spans="2:50" s="71" customFormat="1" ht="13.5" thickBot="1" x14ac:dyDescent="0.25">
      <c r="B42" s="219" t="s">
        <v>272</v>
      </c>
      <c r="C42" s="223"/>
      <c r="D42" s="224">
        <f t="shared" si="4"/>
        <v>0</v>
      </c>
      <c r="E42" s="308"/>
      <c r="F42" s="173"/>
      <c r="G42" s="321"/>
      <c r="H42" s="80">
        <f t="shared" ref="H42:H49" si="7">F42</f>
        <v>0</v>
      </c>
      <c r="I42" s="80"/>
      <c r="J42" s="308"/>
      <c r="K42" s="364"/>
      <c r="L42" s="180">
        <f>IFERROR(K42/$AC$1,0)</f>
        <v>0</v>
      </c>
      <c r="M42" s="190"/>
      <c r="N42" s="365"/>
      <c r="O42" s="190"/>
      <c r="P42" s="351"/>
      <c r="Q42" s="175">
        <f t="shared" si="6"/>
        <v>0</v>
      </c>
      <c r="R42" s="190"/>
      <c r="S42" s="340"/>
      <c r="T42" s="308"/>
      <c r="U42" s="311"/>
      <c r="W42" s="80">
        <f t="shared" si="0"/>
        <v>0</v>
      </c>
      <c r="AG42" s="267" t="s">
        <v>61</v>
      </c>
      <c r="AH42" s="268" t="s">
        <v>60</v>
      </c>
      <c r="AI42" s="268" t="s">
        <v>61</v>
      </c>
      <c r="AJ42" s="268" t="s">
        <v>60</v>
      </c>
      <c r="AK42" s="268" t="s">
        <v>60</v>
      </c>
      <c r="AL42" s="268" t="s">
        <v>61</v>
      </c>
      <c r="AM42" s="268" t="s">
        <v>61</v>
      </c>
      <c r="AN42" s="268" t="s">
        <v>61</v>
      </c>
      <c r="AO42" s="268" t="s">
        <v>61</v>
      </c>
      <c r="AP42" s="268" t="s">
        <v>60</v>
      </c>
      <c r="AQ42" s="268" t="s">
        <v>60</v>
      </c>
      <c r="AR42" s="268" t="s">
        <v>61</v>
      </c>
      <c r="AS42" s="268" t="s">
        <v>61</v>
      </c>
      <c r="AT42" s="268" t="s">
        <v>61</v>
      </c>
      <c r="AU42" s="268" t="s">
        <v>60</v>
      </c>
      <c r="AV42" s="268" t="s">
        <v>61</v>
      </c>
      <c r="AW42" s="268" t="s">
        <v>61</v>
      </c>
      <c r="AX42" s="268" t="s">
        <v>61</v>
      </c>
    </row>
    <row r="43" spans="2:50" s="71" customFormat="1" ht="13.5" thickBot="1" x14ac:dyDescent="0.25">
      <c r="B43" s="54" t="s">
        <v>273</v>
      </c>
      <c r="C43" s="77"/>
      <c r="D43" s="177">
        <f t="shared" si="4"/>
        <v>0</v>
      </c>
      <c r="E43" s="308"/>
      <c r="F43" s="173"/>
      <c r="G43" s="321"/>
      <c r="H43" s="80">
        <f t="shared" si="7"/>
        <v>0</v>
      </c>
      <c r="I43" s="80"/>
      <c r="J43" s="308"/>
      <c r="K43" s="190"/>
      <c r="L43" s="190"/>
      <c r="M43" s="190"/>
      <c r="N43" s="190"/>
      <c r="O43" s="190"/>
      <c r="P43" s="352"/>
      <c r="Q43" s="177">
        <f t="shared" si="6"/>
        <v>0</v>
      </c>
      <c r="R43" s="190"/>
      <c r="S43" s="341"/>
      <c r="T43" s="308"/>
      <c r="U43" s="322"/>
      <c r="W43" s="80">
        <f t="shared" si="0"/>
        <v>0</v>
      </c>
      <c r="AG43" s="267" t="s">
        <v>60</v>
      </c>
      <c r="AH43" s="268" t="s">
        <v>60</v>
      </c>
      <c r="AI43" s="268" t="s">
        <v>61</v>
      </c>
      <c r="AJ43" s="268" t="s">
        <v>60</v>
      </c>
      <c r="AK43" s="268" t="s">
        <v>60</v>
      </c>
      <c r="AL43" s="268" t="s">
        <v>61</v>
      </c>
      <c r="AM43" s="268" t="s">
        <v>61</v>
      </c>
      <c r="AN43" s="268" t="s">
        <v>61</v>
      </c>
      <c r="AO43" s="268" t="s">
        <v>61</v>
      </c>
      <c r="AP43" s="268" t="s">
        <v>60</v>
      </c>
      <c r="AQ43" s="268" t="s">
        <v>60</v>
      </c>
      <c r="AR43" s="268" t="s">
        <v>61</v>
      </c>
      <c r="AS43" s="268" t="s">
        <v>61</v>
      </c>
      <c r="AT43" s="268" t="s">
        <v>61</v>
      </c>
      <c r="AU43" s="268" t="s">
        <v>60</v>
      </c>
      <c r="AV43" s="268" t="s">
        <v>61</v>
      </c>
      <c r="AW43" s="268" t="s">
        <v>60</v>
      </c>
      <c r="AX43" s="268" t="s">
        <v>60</v>
      </c>
    </row>
    <row r="44" spans="2:50" s="71" customFormat="1" ht="13.5" hidden="1" thickBot="1" x14ac:dyDescent="0.25">
      <c r="B44" s="55" t="s">
        <v>274</v>
      </c>
      <c r="C44" s="347"/>
      <c r="D44" s="222">
        <f t="shared" si="4"/>
        <v>0</v>
      </c>
      <c r="E44" s="308"/>
      <c r="F44" s="350"/>
      <c r="G44" s="321"/>
      <c r="H44" s="80">
        <f t="shared" si="7"/>
        <v>0</v>
      </c>
      <c r="I44" s="89"/>
      <c r="J44" s="308"/>
      <c r="K44" s="351"/>
      <c r="L44" s="175">
        <f>IFERROR(K44/$AC$1,0)</f>
        <v>0</v>
      </c>
      <c r="M44" s="190"/>
      <c r="N44" s="340"/>
      <c r="O44" s="190"/>
      <c r="P44" s="352"/>
      <c r="Q44" s="177">
        <f t="shared" si="6"/>
        <v>0</v>
      </c>
      <c r="R44" s="190"/>
      <c r="S44" s="341"/>
      <c r="T44" s="308"/>
      <c r="U44" s="353"/>
      <c r="W44" s="80">
        <f t="shared" si="0"/>
        <v>0</v>
      </c>
      <c r="AG44" s="267" t="s">
        <v>60</v>
      </c>
      <c r="AH44" s="268" t="s">
        <v>60</v>
      </c>
      <c r="AI44" s="268" t="s">
        <v>61</v>
      </c>
      <c r="AJ44" s="268" t="s">
        <v>60</v>
      </c>
      <c r="AK44" s="268" t="s">
        <v>61</v>
      </c>
      <c r="AL44" s="268" t="s">
        <v>61</v>
      </c>
      <c r="AM44" s="268" t="s">
        <v>61</v>
      </c>
      <c r="AN44" s="268" t="s">
        <v>61</v>
      </c>
      <c r="AO44" s="268" t="s">
        <v>61</v>
      </c>
      <c r="AP44" s="268" t="s">
        <v>61</v>
      </c>
      <c r="AQ44" s="268" t="s">
        <v>61</v>
      </c>
      <c r="AR44" s="268" t="s">
        <v>61</v>
      </c>
      <c r="AS44" s="268" t="s">
        <v>61</v>
      </c>
      <c r="AT44" s="268" t="s">
        <v>61</v>
      </c>
      <c r="AU44" s="268" t="s">
        <v>60</v>
      </c>
      <c r="AV44" s="268" t="s">
        <v>61</v>
      </c>
      <c r="AW44" s="268" t="s">
        <v>60</v>
      </c>
      <c r="AX44" s="268" t="s">
        <v>60</v>
      </c>
    </row>
    <row r="45" spans="2:50" s="71" customFormat="1" ht="13.5" hidden="1" thickBot="1" x14ac:dyDescent="0.25">
      <c r="B45" s="55" t="s">
        <v>275</v>
      </c>
      <c r="C45" s="347"/>
      <c r="D45" s="222">
        <f t="shared" si="4"/>
        <v>0</v>
      </c>
      <c r="E45" s="308"/>
      <c r="F45" s="350"/>
      <c r="G45" s="321"/>
      <c r="H45" s="80">
        <f>F45</f>
        <v>0</v>
      </c>
      <c r="I45" s="89"/>
      <c r="J45" s="308"/>
      <c r="K45" s="352"/>
      <c r="L45" s="177">
        <f>IFERROR(K45/$AC$1,0)</f>
        <v>0</v>
      </c>
      <c r="M45" s="190"/>
      <c r="N45" s="341"/>
      <c r="O45" s="190"/>
      <c r="P45" s="352"/>
      <c r="Q45" s="177">
        <f t="shared" si="6"/>
        <v>0</v>
      </c>
      <c r="R45" s="190"/>
      <c r="S45" s="341"/>
      <c r="T45" s="308"/>
      <c r="U45" s="353"/>
      <c r="W45" s="80">
        <f t="shared" si="0"/>
        <v>0</v>
      </c>
      <c r="AG45" s="267" t="s">
        <v>60</v>
      </c>
      <c r="AH45" s="268" t="s">
        <v>60</v>
      </c>
      <c r="AI45" s="268" t="s">
        <v>61</v>
      </c>
      <c r="AJ45" s="268" t="s">
        <v>60</v>
      </c>
      <c r="AK45" s="268" t="s">
        <v>61</v>
      </c>
      <c r="AL45" s="268" t="s">
        <v>61</v>
      </c>
      <c r="AM45" s="268" t="s">
        <v>61</v>
      </c>
      <c r="AN45" s="268" t="s">
        <v>61</v>
      </c>
      <c r="AO45" s="268" t="s">
        <v>60</v>
      </c>
      <c r="AP45" s="268" t="s">
        <v>61</v>
      </c>
      <c r="AQ45" s="268" t="s">
        <v>61</v>
      </c>
      <c r="AR45" s="268" t="s">
        <v>61</v>
      </c>
      <c r="AS45" s="268" t="s">
        <v>61</v>
      </c>
      <c r="AT45" s="268" t="s">
        <v>61</v>
      </c>
      <c r="AU45" s="268" t="s">
        <v>60</v>
      </c>
      <c r="AV45" s="268" t="s">
        <v>61</v>
      </c>
      <c r="AW45" s="268" t="s">
        <v>60</v>
      </c>
      <c r="AX45" s="268" t="s">
        <v>60</v>
      </c>
    </row>
    <row r="46" spans="2:50" s="71" customFormat="1" ht="13.5" hidden="1" thickBot="1" x14ac:dyDescent="0.25">
      <c r="B46" s="55" t="s">
        <v>276</v>
      </c>
      <c r="C46" s="347"/>
      <c r="D46" s="222">
        <f t="shared" si="4"/>
        <v>0</v>
      </c>
      <c r="E46" s="308"/>
      <c r="F46" s="350"/>
      <c r="G46" s="321"/>
      <c r="H46" s="80">
        <f>F46</f>
        <v>0</v>
      </c>
      <c r="I46" s="89"/>
      <c r="J46" s="308"/>
      <c r="K46" s="352"/>
      <c r="L46" s="177">
        <f>IFERROR(K46/$AC$1,0)</f>
        <v>0</v>
      </c>
      <c r="M46" s="190"/>
      <c r="N46" s="341"/>
      <c r="O46" s="190"/>
      <c r="P46" s="352"/>
      <c r="Q46" s="177">
        <f t="shared" si="6"/>
        <v>0</v>
      </c>
      <c r="R46" s="190"/>
      <c r="S46" s="341"/>
      <c r="T46" s="308"/>
      <c r="U46" s="353"/>
      <c r="W46" s="80">
        <f t="shared" si="0"/>
        <v>0</v>
      </c>
      <c r="AG46" s="267" t="s">
        <v>61</v>
      </c>
      <c r="AH46" s="268" t="s">
        <v>60</v>
      </c>
      <c r="AI46" s="268" t="s">
        <v>61</v>
      </c>
      <c r="AJ46" s="268" t="s">
        <v>60</v>
      </c>
      <c r="AK46" s="268" t="s">
        <v>61</v>
      </c>
      <c r="AL46" s="268" t="s">
        <v>61</v>
      </c>
      <c r="AM46" s="268" t="s">
        <v>61</v>
      </c>
      <c r="AN46" s="268" t="s">
        <v>61</v>
      </c>
      <c r="AO46" s="268" t="s">
        <v>61</v>
      </c>
      <c r="AP46" s="268" t="s">
        <v>61</v>
      </c>
      <c r="AQ46" s="268" t="s">
        <v>61</v>
      </c>
      <c r="AR46" s="268" t="s">
        <v>61</v>
      </c>
      <c r="AS46" s="268" t="s">
        <v>61</v>
      </c>
      <c r="AT46" s="268" t="s">
        <v>61</v>
      </c>
      <c r="AU46" s="268" t="s">
        <v>61</v>
      </c>
      <c r="AV46" s="268" t="s">
        <v>61</v>
      </c>
      <c r="AW46" s="268" t="s">
        <v>61</v>
      </c>
      <c r="AX46" s="268" t="s">
        <v>61</v>
      </c>
    </row>
    <row r="47" spans="2:50" s="71" customFormat="1" ht="13.5" hidden="1" thickBot="1" x14ac:dyDescent="0.25">
      <c r="B47" s="55" t="s">
        <v>277</v>
      </c>
      <c r="C47" s="347"/>
      <c r="D47" s="222">
        <f t="shared" si="4"/>
        <v>0</v>
      </c>
      <c r="E47" s="308"/>
      <c r="F47" s="350"/>
      <c r="G47" s="321"/>
      <c r="H47" s="80">
        <f t="shared" si="7"/>
        <v>0</v>
      </c>
      <c r="I47" s="89"/>
      <c r="J47" s="308"/>
      <c r="K47" s="190"/>
      <c r="L47" s="190"/>
      <c r="M47" s="190"/>
      <c r="N47" s="190"/>
      <c r="O47" s="190"/>
      <c r="P47" s="190"/>
      <c r="Q47" s="190"/>
      <c r="R47" s="190"/>
      <c r="S47" s="190"/>
      <c r="T47" s="308"/>
      <c r="U47" s="345"/>
      <c r="W47" s="80">
        <f t="shared" si="0"/>
        <v>0</v>
      </c>
      <c r="AG47" s="267" t="s">
        <v>61</v>
      </c>
      <c r="AH47" s="268" t="s">
        <v>61</v>
      </c>
      <c r="AI47" s="268" t="s">
        <v>61</v>
      </c>
      <c r="AJ47" s="268" t="s">
        <v>60</v>
      </c>
      <c r="AK47" s="268" t="s">
        <v>61</v>
      </c>
      <c r="AL47" s="268" t="s">
        <v>61</v>
      </c>
      <c r="AM47" s="268" t="s">
        <v>61</v>
      </c>
      <c r="AN47" s="268" t="s">
        <v>61</v>
      </c>
      <c r="AO47" s="268" t="s">
        <v>61</v>
      </c>
      <c r="AP47" s="268" t="s">
        <v>61</v>
      </c>
      <c r="AQ47" s="268" t="s">
        <v>61</v>
      </c>
      <c r="AR47" s="268" t="s">
        <v>61</v>
      </c>
      <c r="AS47" s="268" t="s">
        <v>61</v>
      </c>
      <c r="AT47" s="268" t="s">
        <v>61</v>
      </c>
      <c r="AU47" s="268" t="s">
        <v>61</v>
      </c>
      <c r="AV47" s="268" t="s">
        <v>61</v>
      </c>
      <c r="AW47" s="268" t="s">
        <v>61</v>
      </c>
      <c r="AX47" s="268" t="s">
        <v>61</v>
      </c>
    </row>
    <row r="48" spans="2:50" s="71" customFormat="1" ht="13.5" hidden="1" thickBot="1" x14ac:dyDescent="0.25">
      <c r="B48" s="55" t="s">
        <v>278</v>
      </c>
      <c r="C48" s="347"/>
      <c r="D48" s="222">
        <f t="shared" si="4"/>
        <v>0</v>
      </c>
      <c r="E48" s="308"/>
      <c r="F48" s="350"/>
      <c r="G48" s="321"/>
      <c r="H48" s="80">
        <f>F48</f>
        <v>0</v>
      </c>
      <c r="I48" s="89"/>
      <c r="J48" s="308"/>
      <c r="K48" s="190"/>
      <c r="L48" s="190"/>
      <c r="M48" s="190"/>
      <c r="N48" s="190"/>
      <c r="O48" s="190"/>
      <c r="P48" s="190"/>
      <c r="Q48" s="190"/>
      <c r="R48" s="190"/>
      <c r="S48" s="190"/>
      <c r="T48" s="308"/>
      <c r="U48" s="353"/>
      <c r="W48" s="80">
        <f t="shared" si="0"/>
        <v>0</v>
      </c>
      <c r="AG48" s="267" t="s">
        <v>61</v>
      </c>
      <c r="AH48" s="268" t="s">
        <v>61</v>
      </c>
      <c r="AI48" s="268" t="s">
        <v>61</v>
      </c>
      <c r="AJ48" s="268" t="s">
        <v>60</v>
      </c>
      <c r="AK48" s="268" t="s">
        <v>61</v>
      </c>
      <c r="AL48" s="268" t="s">
        <v>61</v>
      </c>
      <c r="AM48" s="268" t="s">
        <v>61</v>
      </c>
      <c r="AN48" s="268" t="s">
        <v>61</v>
      </c>
      <c r="AO48" s="268" t="s">
        <v>61</v>
      </c>
      <c r="AP48" s="268" t="s">
        <v>61</v>
      </c>
      <c r="AQ48" s="268" t="s">
        <v>61</v>
      </c>
      <c r="AR48" s="268" t="s">
        <v>61</v>
      </c>
      <c r="AS48" s="268" t="s">
        <v>61</v>
      </c>
      <c r="AT48" s="268" t="s">
        <v>61</v>
      </c>
      <c r="AU48" s="268" t="s">
        <v>60</v>
      </c>
      <c r="AV48" s="268" t="s">
        <v>61</v>
      </c>
      <c r="AW48" s="268" t="s">
        <v>60</v>
      </c>
      <c r="AX48" s="268" t="s">
        <v>60</v>
      </c>
    </row>
    <row r="49" spans="2:50" s="71" customFormat="1" ht="13.5" thickBot="1" x14ac:dyDescent="0.25">
      <c r="B49" s="38" t="s">
        <v>85</v>
      </c>
      <c r="C49" s="78"/>
      <c r="D49" s="181">
        <f t="shared" si="4"/>
        <v>0</v>
      </c>
      <c r="E49" s="308"/>
      <c r="F49" s="174"/>
      <c r="G49" s="321"/>
      <c r="H49" s="318">
        <f t="shared" si="7"/>
        <v>0</v>
      </c>
      <c r="I49" s="318"/>
      <c r="J49" s="308"/>
      <c r="K49" s="364"/>
      <c r="L49" s="180">
        <f>IFERROR(K49/$AC$1,0)</f>
        <v>0</v>
      </c>
      <c r="M49" s="190"/>
      <c r="N49" s="365"/>
      <c r="O49" s="190"/>
      <c r="P49" s="362"/>
      <c r="Q49" s="178">
        <f>IFERROR(P49/$AC$1,0)</f>
        <v>0</v>
      </c>
      <c r="R49" s="190"/>
      <c r="S49" s="363"/>
      <c r="T49" s="308"/>
      <c r="U49" s="319"/>
      <c r="W49" s="318">
        <f t="shared" si="0"/>
        <v>0</v>
      </c>
      <c r="AG49" s="267" t="s">
        <v>60</v>
      </c>
      <c r="AH49" s="268" t="s">
        <v>60</v>
      </c>
      <c r="AI49" s="268" t="s">
        <v>60</v>
      </c>
      <c r="AJ49" s="268" t="s">
        <v>60</v>
      </c>
      <c r="AK49" s="268" t="s">
        <v>60</v>
      </c>
      <c r="AL49" s="268" t="s">
        <v>61</v>
      </c>
      <c r="AM49" s="268" t="s">
        <v>60</v>
      </c>
      <c r="AN49" s="268" t="s">
        <v>60</v>
      </c>
      <c r="AO49" s="268" t="s">
        <v>60</v>
      </c>
      <c r="AP49" s="268" t="s">
        <v>60</v>
      </c>
      <c r="AQ49" s="268" t="s">
        <v>60</v>
      </c>
      <c r="AR49" s="268" t="s">
        <v>60</v>
      </c>
      <c r="AS49" s="268" t="s">
        <v>61</v>
      </c>
      <c r="AT49" s="268" t="s">
        <v>61</v>
      </c>
      <c r="AU49" s="268" t="s">
        <v>60</v>
      </c>
      <c r="AV49" s="268" t="s">
        <v>61</v>
      </c>
      <c r="AW49" s="268" t="s">
        <v>60</v>
      </c>
      <c r="AX49" s="268" t="s">
        <v>60</v>
      </c>
    </row>
    <row r="50" spans="2:50" s="71" customFormat="1" ht="13.5" thickBot="1" x14ac:dyDescent="0.25">
      <c r="B50" s="260"/>
      <c r="C50" s="48"/>
      <c r="D50" s="48"/>
      <c r="E50" s="26"/>
      <c r="F50" s="50"/>
      <c r="G50" s="26"/>
      <c r="H50" s="50"/>
      <c r="I50" s="50"/>
      <c r="J50" s="26"/>
      <c r="K50" s="191"/>
      <c r="L50" s="191"/>
      <c r="M50" s="191"/>
      <c r="N50" s="191"/>
      <c r="O50" s="191"/>
      <c r="P50" s="191"/>
      <c r="Q50" s="191"/>
      <c r="R50" s="191"/>
      <c r="S50" s="191"/>
      <c r="T50" s="26"/>
      <c r="U50" s="94"/>
      <c r="W50" s="320"/>
      <c r="AG50" s="267" t="s">
        <v>60</v>
      </c>
      <c r="AH50" s="268" t="s">
        <v>60</v>
      </c>
      <c r="AI50" s="268" t="s">
        <v>60</v>
      </c>
      <c r="AJ50" s="268" t="s">
        <v>60</v>
      </c>
      <c r="AK50" s="268" t="s">
        <v>60</v>
      </c>
      <c r="AL50" s="268" t="s">
        <v>60</v>
      </c>
      <c r="AM50" s="268" t="s">
        <v>60</v>
      </c>
      <c r="AN50" s="268" t="s">
        <v>60</v>
      </c>
      <c r="AO50" s="268" t="s">
        <v>60</v>
      </c>
      <c r="AP50" s="268" t="s">
        <v>60</v>
      </c>
      <c r="AQ50" s="268" t="s">
        <v>60</v>
      </c>
      <c r="AR50" s="268" t="s">
        <v>60</v>
      </c>
      <c r="AS50" s="268" t="s">
        <v>61</v>
      </c>
      <c r="AT50" s="268" t="s">
        <v>60</v>
      </c>
      <c r="AU50" s="268" t="s">
        <v>60</v>
      </c>
      <c r="AV50" s="268" t="s">
        <v>60</v>
      </c>
      <c r="AW50" s="268" t="s">
        <v>60</v>
      </c>
      <c r="AX50" s="268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1"/>
      <c r="L51" s="191"/>
      <c r="M51" s="191"/>
      <c r="N51" s="191"/>
      <c r="O51" s="191"/>
      <c r="P51" s="191"/>
      <c r="Q51" s="191"/>
      <c r="R51" s="191"/>
      <c r="S51" s="191"/>
      <c r="T51" s="26"/>
      <c r="U51" s="397" t="s">
        <v>289</v>
      </c>
      <c r="W51" s="43">
        <f t="shared" ref="W51:W136" si="10">IFERROR(F51/D51,0)</f>
        <v>0</v>
      </c>
      <c r="AG51" s="267" t="s">
        <v>60</v>
      </c>
      <c r="AH51" s="268" t="s">
        <v>60</v>
      </c>
      <c r="AI51" s="268" t="s">
        <v>60</v>
      </c>
      <c r="AJ51" s="268" t="s">
        <v>60</v>
      </c>
      <c r="AK51" s="268" t="s">
        <v>60</v>
      </c>
      <c r="AL51" s="268" t="s">
        <v>60</v>
      </c>
      <c r="AM51" s="268" t="s">
        <v>60</v>
      </c>
      <c r="AN51" s="268" t="s">
        <v>60</v>
      </c>
      <c r="AO51" s="268" t="s">
        <v>60</v>
      </c>
      <c r="AP51" s="268" t="s">
        <v>60</v>
      </c>
      <c r="AQ51" s="268" t="s">
        <v>60</v>
      </c>
      <c r="AR51" s="268" t="s">
        <v>60</v>
      </c>
      <c r="AS51" s="268" t="s">
        <v>60</v>
      </c>
      <c r="AT51" s="268" t="s">
        <v>60</v>
      </c>
      <c r="AU51" s="268" t="s">
        <v>60</v>
      </c>
      <c r="AV51" s="268" t="s">
        <v>60</v>
      </c>
      <c r="AW51" s="268" t="s">
        <v>60</v>
      </c>
      <c r="AX51" s="268" t="s">
        <v>60</v>
      </c>
    </row>
    <row r="52" spans="2:50" s="71" customFormat="1" ht="12.75" x14ac:dyDescent="0.2">
      <c r="B52" s="219" t="s">
        <v>62</v>
      </c>
      <c r="C52" s="306"/>
      <c r="D52" s="307">
        <f t="shared" si="8"/>
        <v>0</v>
      </c>
      <c r="E52" s="308"/>
      <c r="F52" s="172"/>
      <c r="G52" s="321"/>
      <c r="H52" s="310"/>
      <c r="I52" s="310">
        <f t="shared" ref="I52:I61" si="11">F52</f>
        <v>0</v>
      </c>
      <c r="J52" s="308"/>
      <c r="K52" s="190"/>
      <c r="L52" s="190"/>
      <c r="M52" s="190"/>
      <c r="N52" s="190"/>
      <c r="O52" s="190"/>
      <c r="P52" s="190"/>
      <c r="Q52" s="190"/>
      <c r="R52" s="190"/>
      <c r="S52" s="190"/>
      <c r="T52" s="308"/>
      <c r="U52" s="311"/>
      <c r="W52" s="310">
        <f t="shared" si="10"/>
        <v>0</v>
      </c>
      <c r="AG52" s="267" t="s">
        <v>60</v>
      </c>
      <c r="AH52" s="268" t="s">
        <v>60</v>
      </c>
      <c r="AI52" s="268" t="s">
        <v>60</v>
      </c>
      <c r="AJ52" s="268" t="s">
        <v>60</v>
      </c>
      <c r="AK52" s="268" t="s">
        <v>60</v>
      </c>
      <c r="AL52" s="268" t="s">
        <v>60</v>
      </c>
      <c r="AM52" s="268" t="s">
        <v>60</v>
      </c>
      <c r="AN52" s="268" t="s">
        <v>60</v>
      </c>
      <c r="AO52" s="268" t="s">
        <v>60</v>
      </c>
      <c r="AP52" s="268" t="s">
        <v>60</v>
      </c>
      <c r="AQ52" s="268" t="s">
        <v>60</v>
      </c>
      <c r="AR52" s="268" t="s">
        <v>60</v>
      </c>
      <c r="AS52" s="268" t="s">
        <v>60</v>
      </c>
      <c r="AT52" s="268" t="s">
        <v>60</v>
      </c>
      <c r="AU52" s="268" t="s">
        <v>60</v>
      </c>
      <c r="AV52" s="268" t="s">
        <v>60</v>
      </c>
      <c r="AW52" s="268" t="s">
        <v>60</v>
      </c>
      <c r="AX52" s="268" t="s">
        <v>60</v>
      </c>
    </row>
    <row r="53" spans="2:50" s="71" customFormat="1" ht="12.75" x14ac:dyDescent="0.2">
      <c r="B53" s="54" t="s">
        <v>84</v>
      </c>
      <c r="C53" s="77"/>
      <c r="D53" s="177">
        <f t="shared" si="8"/>
        <v>0</v>
      </c>
      <c r="E53" s="308"/>
      <c r="F53" s="173"/>
      <c r="G53" s="321"/>
      <c r="H53" s="80"/>
      <c r="I53" s="80">
        <f t="shared" si="11"/>
        <v>0</v>
      </c>
      <c r="J53" s="308"/>
      <c r="K53" s="190"/>
      <c r="L53" s="190"/>
      <c r="M53" s="190"/>
      <c r="N53" s="190"/>
      <c r="O53" s="190"/>
      <c r="P53" s="190"/>
      <c r="Q53" s="190"/>
      <c r="R53" s="190"/>
      <c r="S53" s="190"/>
      <c r="T53" s="308"/>
      <c r="U53" s="322"/>
      <c r="W53" s="80">
        <f t="shared" si="10"/>
        <v>0</v>
      </c>
      <c r="AG53" s="267" t="s">
        <v>60</v>
      </c>
      <c r="AH53" s="268" t="s">
        <v>60</v>
      </c>
      <c r="AI53" s="268" t="s">
        <v>60</v>
      </c>
      <c r="AJ53" s="268" t="s">
        <v>60</v>
      </c>
      <c r="AK53" s="268" t="s">
        <v>60</v>
      </c>
      <c r="AL53" s="268" t="s">
        <v>60</v>
      </c>
      <c r="AM53" s="268" t="s">
        <v>60</v>
      </c>
      <c r="AN53" s="268" t="s">
        <v>60</v>
      </c>
      <c r="AO53" s="268" t="s">
        <v>60</v>
      </c>
      <c r="AP53" s="268" t="s">
        <v>60</v>
      </c>
      <c r="AQ53" s="268" t="s">
        <v>60</v>
      </c>
      <c r="AR53" s="268" t="s">
        <v>61</v>
      </c>
      <c r="AS53" s="268" t="s">
        <v>60</v>
      </c>
      <c r="AT53" s="268" t="s">
        <v>60</v>
      </c>
      <c r="AU53" s="268" t="s">
        <v>60</v>
      </c>
      <c r="AV53" s="268" t="s">
        <v>60</v>
      </c>
      <c r="AW53" s="268" t="s">
        <v>60</v>
      </c>
      <c r="AX53" s="268" t="s">
        <v>60</v>
      </c>
    </row>
    <row r="54" spans="2:50" s="71" customFormat="1" ht="12.75" x14ac:dyDescent="0.2">
      <c r="B54" s="54" t="s">
        <v>65</v>
      </c>
      <c r="C54" s="77"/>
      <c r="D54" s="177">
        <f t="shared" si="8"/>
        <v>0</v>
      </c>
      <c r="E54" s="308"/>
      <c r="F54" s="173"/>
      <c r="G54" s="321"/>
      <c r="H54" s="80"/>
      <c r="I54" s="80">
        <f t="shared" si="11"/>
        <v>0</v>
      </c>
      <c r="J54" s="308"/>
      <c r="K54" s="190"/>
      <c r="L54" s="190"/>
      <c r="M54" s="190"/>
      <c r="N54" s="190"/>
      <c r="O54" s="190"/>
      <c r="P54" s="190"/>
      <c r="Q54" s="190"/>
      <c r="R54" s="190"/>
      <c r="S54" s="190"/>
      <c r="T54" s="308"/>
      <c r="U54" s="322"/>
      <c r="W54" s="80">
        <f t="shared" si="10"/>
        <v>0</v>
      </c>
      <c r="AG54" s="267" t="s">
        <v>61</v>
      </c>
      <c r="AH54" s="268" t="s">
        <v>60</v>
      </c>
      <c r="AI54" s="268" t="s">
        <v>61</v>
      </c>
      <c r="AJ54" s="268" t="s">
        <v>60</v>
      </c>
      <c r="AK54" s="268" t="s">
        <v>60</v>
      </c>
      <c r="AL54" s="268" t="s">
        <v>61</v>
      </c>
      <c r="AM54" s="268" t="s">
        <v>61</v>
      </c>
      <c r="AN54" s="268" t="s">
        <v>61</v>
      </c>
      <c r="AO54" s="268" t="s">
        <v>61</v>
      </c>
      <c r="AP54" s="268" t="s">
        <v>60</v>
      </c>
      <c r="AQ54" s="268" t="s">
        <v>61</v>
      </c>
      <c r="AR54" s="268" t="s">
        <v>61</v>
      </c>
      <c r="AS54" s="268" t="s">
        <v>61</v>
      </c>
      <c r="AT54" s="268" t="s">
        <v>60</v>
      </c>
      <c r="AU54" s="268" t="s">
        <v>60</v>
      </c>
      <c r="AV54" s="268" t="s">
        <v>61</v>
      </c>
      <c r="AW54" s="268" t="s">
        <v>61</v>
      </c>
      <c r="AX54" s="268" t="s">
        <v>61</v>
      </c>
    </row>
    <row r="55" spans="2:50" s="71" customFormat="1" ht="12.75" x14ac:dyDescent="0.2">
      <c r="B55" s="54" t="s">
        <v>47</v>
      </c>
      <c r="C55" s="77"/>
      <c r="D55" s="177">
        <f t="shared" si="8"/>
        <v>0</v>
      </c>
      <c r="E55" s="308"/>
      <c r="F55" s="173"/>
      <c r="G55" s="321"/>
      <c r="H55" s="80"/>
      <c r="I55" s="80">
        <f t="shared" ref="I55:I56" si="12">F55</f>
        <v>0</v>
      </c>
      <c r="J55" s="308"/>
      <c r="K55" s="190"/>
      <c r="L55" s="190"/>
      <c r="M55" s="190"/>
      <c r="N55" s="190"/>
      <c r="O55" s="190"/>
      <c r="P55" s="190"/>
      <c r="Q55" s="190"/>
      <c r="R55" s="190"/>
      <c r="S55" s="190"/>
      <c r="T55" s="308"/>
      <c r="U55" s="322"/>
      <c r="W55" s="80">
        <f t="shared" si="10"/>
        <v>0</v>
      </c>
      <c r="AG55" s="267" t="s">
        <v>61</v>
      </c>
      <c r="AH55" s="268" t="s">
        <v>60</v>
      </c>
      <c r="AI55" s="268" t="s">
        <v>61</v>
      </c>
      <c r="AJ55" s="268" t="s">
        <v>61</v>
      </c>
      <c r="AK55" s="268" t="s">
        <v>61</v>
      </c>
      <c r="AL55" s="268" t="s">
        <v>61</v>
      </c>
      <c r="AM55" s="268" t="s">
        <v>61</v>
      </c>
      <c r="AN55" s="268" t="s">
        <v>61</v>
      </c>
      <c r="AO55" s="268" t="s">
        <v>61</v>
      </c>
      <c r="AP55" s="268" t="s">
        <v>60</v>
      </c>
      <c r="AQ55" s="268" t="s">
        <v>61</v>
      </c>
      <c r="AR55" s="268" t="s">
        <v>61</v>
      </c>
      <c r="AS55" s="268" t="s">
        <v>61</v>
      </c>
      <c r="AT55" s="268" t="s">
        <v>60</v>
      </c>
      <c r="AU55" s="268" t="s">
        <v>60</v>
      </c>
      <c r="AV55" s="268" t="s">
        <v>61</v>
      </c>
      <c r="AW55" s="268" t="s">
        <v>61</v>
      </c>
      <c r="AX55" s="268" t="s">
        <v>61</v>
      </c>
    </row>
    <row r="56" spans="2:50" s="71" customFormat="1" ht="12.75" x14ac:dyDescent="0.2">
      <c r="B56" s="54" t="s">
        <v>52</v>
      </c>
      <c r="C56" s="77"/>
      <c r="D56" s="177">
        <f t="shared" si="8"/>
        <v>0</v>
      </c>
      <c r="E56" s="308"/>
      <c r="F56" s="173"/>
      <c r="G56" s="321"/>
      <c r="H56" s="80"/>
      <c r="I56" s="80">
        <f t="shared" si="12"/>
        <v>0</v>
      </c>
      <c r="J56" s="308"/>
      <c r="K56" s="190"/>
      <c r="L56" s="190"/>
      <c r="M56" s="190"/>
      <c r="N56" s="190"/>
      <c r="O56" s="190"/>
      <c r="P56" s="190"/>
      <c r="Q56" s="190"/>
      <c r="R56" s="190"/>
      <c r="S56" s="190"/>
      <c r="T56" s="308"/>
      <c r="U56" s="322"/>
      <c r="W56" s="80">
        <f t="shared" si="10"/>
        <v>0</v>
      </c>
      <c r="AG56" s="267" t="s">
        <v>61</v>
      </c>
      <c r="AH56" s="268" t="s">
        <v>60</v>
      </c>
      <c r="AI56" s="268" t="s">
        <v>61</v>
      </c>
      <c r="AJ56" s="268" t="s">
        <v>61</v>
      </c>
      <c r="AK56" s="268" t="s">
        <v>61</v>
      </c>
      <c r="AL56" s="268" t="s">
        <v>61</v>
      </c>
      <c r="AM56" s="268" t="s">
        <v>61</v>
      </c>
      <c r="AN56" s="268" t="s">
        <v>61</v>
      </c>
      <c r="AO56" s="268" t="s">
        <v>61</v>
      </c>
      <c r="AP56" s="268" t="s">
        <v>60</v>
      </c>
      <c r="AQ56" s="268" t="s">
        <v>61</v>
      </c>
      <c r="AR56" s="268" t="s">
        <v>61</v>
      </c>
      <c r="AS56" s="268" t="s">
        <v>61</v>
      </c>
      <c r="AT56" s="268" t="s">
        <v>60</v>
      </c>
      <c r="AU56" s="268" t="s">
        <v>60</v>
      </c>
      <c r="AV56" s="268" t="s">
        <v>61</v>
      </c>
      <c r="AW56" s="268" t="s">
        <v>60</v>
      </c>
      <c r="AX56" s="268" t="s">
        <v>60</v>
      </c>
    </row>
    <row r="57" spans="2:50" s="71" customFormat="1" ht="12.75" x14ac:dyDescent="0.2">
      <c r="B57" s="54" t="s">
        <v>63</v>
      </c>
      <c r="C57" s="77"/>
      <c r="D57" s="177">
        <f t="shared" si="8"/>
        <v>0</v>
      </c>
      <c r="E57" s="308"/>
      <c r="F57" s="173"/>
      <c r="G57" s="321"/>
      <c r="H57" s="80"/>
      <c r="I57" s="80">
        <f t="shared" si="11"/>
        <v>0</v>
      </c>
      <c r="J57" s="308"/>
      <c r="K57" s="190"/>
      <c r="L57" s="190"/>
      <c r="M57" s="190"/>
      <c r="N57" s="190"/>
      <c r="O57" s="190"/>
      <c r="P57" s="190"/>
      <c r="Q57" s="190"/>
      <c r="R57" s="190"/>
      <c r="S57" s="190"/>
      <c r="T57" s="308"/>
      <c r="U57" s="322"/>
      <c r="W57" s="80">
        <f t="shared" si="10"/>
        <v>0</v>
      </c>
      <c r="AG57" s="267" t="s">
        <v>60</v>
      </c>
      <c r="AH57" s="268" t="s">
        <v>61</v>
      </c>
      <c r="AI57" s="268" t="s">
        <v>60</v>
      </c>
      <c r="AJ57" s="268" t="s">
        <v>60</v>
      </c>
      <c r="AK57" s="268" t="s">
        <v>60</v>
      </c>
      <c r="AL57" s="268" t="s">
        <v>60</v>
      </c>
      <c r="AM57" s="268" t="s">
        <v>60</v>
      </c>
      <c r="AN57" s="268" t="s">
        <v>60</v>
      </c>
      <c r="AO57" s="268" t="s">
        <v>60</v>
      </c>
      <c r="AP57" s="268" t="s">
        <v>60</v>
      </c>
      <c r="AQ57" s="268" t="s">
        <v>60</v>
      </c>
      <c r="AR57" s="268" t="s">
        <v>61</v>
      </c>
      <c r="AS57" s="268" t="s">
        <v>60</v>
      </c>
      <c r="AT57" s="268" t="s">
        <v>60</v>
      </c>
      <c r="AU57" s="268" t="s">
        <v>60</v>
      </c>
      <c r="AV57" s="268" t="s">
        <v>61</v>
      </c>
      <c r="AW57" s="268" t="s">
        <v>60</v>
      </c>
      <c r="AX57" s="268" t="s">
        <v>60</v>
      </c>
    </row>
    <row r="58" spans="2:50" s="71" customFormat="1" ht="12.75" x14ac:dyDescent="0.2">
      <c r="B58" s="54" t="s">
        <v>120</v>
      </c>
      <c r="C58" s="77"/>
      <c r="D58" s="177">
        <f t="shared" si="8"/>
        <v>0</v>
      </c>
      <c r="E58" s="308"/>
      <c r="F58" s="173"/>
      <c r="G58" s="321"/>
      <c r="H58" s="80"/>
      <c r="I58" s="80">
        <f t="shared" si="11"/>
        <v>0</v>
      </c>
      <c r="J58" s="308"/>
      <c r="K58" s="190"/>
      <c r="L58" s="190"/>
      <c r="M58" s="190"/>
      <c r="N58" s="190"/>
      <c r="O58" s="190"/>
      <c r="P58" s="190"/>
      <c r="Q58" s="190"/>
      <c r="R58" s="190"/>
      <c r="S58" s="190"/>
      <c r="T58" s="308"/>
      <c r="U58" s="322"/>
      <c r="W58" s="80">
        <f t="shared" si="10"/>
        <v>0</v>
      </c>
      <c r="AG58" s="267" t="s">
        <v>60</v>
      </c>
      <c r="AH58" s="268" t="s">
        <v>60</v>
      </c>
      <c r="AI58" s="268" t="s">
        <v>60</v>
      </c>
      <c r="AJ58" s="268" t="s">
        <v>60</v>
      </c>
      <c r="AK58" s="268" t="s">
        <v>60</v>
      </c>
      <c r="AL58" s="268" t="s">
        <v>60</v>
      </c>
      <c r="AM58" s="268" t="s">
        <v>60</v>
      </c>
      <c r="AN58" s="268" t="s">
        <v>60</v>
      </c>
      <c r="AO58" s="268" t="s">
        <v>60</v>
      </c>
      <c r="AP58" s="268" t="s">
        <v>60</v>
      </c>
      <c r="AQ58" s="268" t="s">
        <v>60</v>
      </c>
      <c r="AR58" s="268" t="s">
        <v>60</v>
      </c>
      <c r="AS58" s="268" t="s">
        <v>60</v>
      </c>
      <c r="AT58" s="268" t="s">
        <v>60</v>
      </c>
      <c r="AU58" s="268" t="s">
        <v>60</v>
      </c>
      <c r="AV58" s="268" t="s">
        <v>60</v>
      </c>
      <c r="AW58" s="268" t="s">
        <v>60</v>
      </c>
      <c r="AX58" s="268" t="s">
        <v>60</v>
      </c>
    </row>
    <row r="59" spans="2:50" s="71" customFormat="1" ht="12.75" hidden="1" x14ac:dyDescent="0.2">
      <c r="B59" s="55" t="s">
        <v>121</v>
      </c>
      <c r="C59" s="347"/>
      <c r="D59" s="177">
        <f t="shared" si="8"/>
        <v>0</v>
      </c>
      <c r="E59" s="308"/>
      <c r="F59" s="350"/>
      <c r="G59" s="321"/>
      <c r="H59" s="89"/>
      <c r="I59" s="80">
        <f t="shared" si="11"/>
        <v>0</v>
      </c>
      <c r="J59" s="308"/>
      <c r="K59" s="190"/>
      <c r="L59" s="190"/>
      <c r="M59" s="190"/>
      <c r="N59" s="190"/>
      <c r="O59" s="190"/>
      <c r="P59" s="190"/>
      <c r="Q59" s="190"/>
      <c r="R59" s="190"/>
      <c r="S59" s="190"/>
      <c r="T59" s="308"/>
      <c r="U59" s="353"/>
      <c r="W59" s="80">
        <f t="shared" si="10"/>
        <v>0</v>
      </c>
      <c r="AG59" s="267" t="s">
        <v>60</v>
      </c>
      <c r="AH59" s="268" t="s">
        <v>60</v>
      </c>
      <c r="AI59" s="268" t="s">
        <v>60</v>
      </c>
      <c r="AJ59" s="268" t="s">
        <v>60</v>
      </c>
      <c r="AK59" s="268" t="s">
        <v>60</v>
      </c>
      <c r="AL59" s="268" t="s">
        <v>60</v>
      </c>
      <c r="AM59" s="268" t="s">
        <v>60</v>
      </c>
      <c r="AN59" s="268" t="s">
        <v>60</v>
      </c>
      <c r="AO59" s="268" t="s">
        <v>60</v>
      </c>
      <c r="AP59" s="268" t="s">
        <v>61</v>
      </c>
      <c r="AQ59" s="268" t="s">
        <v>60</v>
      </c>
      <c r="AR59" s="268" t="s">
        <v>61</v>
      </c>
      <c r="AS59" s="268" t="s">
        <v>60</v>
      </c>
      <c r="AT59" s="268" t="s">
        <v>60</v>
      </c>
      <c r="AU59" s="268" t="s">
        <v>60</v>
      </c>
      <c r="AV59" s="268" t="s">
        <v>60</v>
      </c>
      <c r="AW59" s="268" t="s">
        <v>60</v>
      </c>
      <c r="AX59" s="268" t="s">
        <v>60</v>
      </c>
    </row>
    <row r="60" spans="2:50" s="71" customFormat="1" ht="12.75" hidden="1" x14ac:dyDescent="0.2">
      <c r="B60" s="55" t="s">
        <v>128</v>
      </c>
      <c r="C60" s="347"/>
      <c r="D60" s="177">
        <f t="shared" si="8"/>
        <v>0</v>
      </c>
      <c r="E60" s="308"/>
      <c r="F60" s="350"/>
      <c r="G60" s="321"/>
      <c r="H60" s="89"/>
      <c r="I60" s="80">
        <f t="shared" si="11"/>
        <v>0</v>
      </c>
      <c r="J60" s="308"/>
      <c r="K60" s="190"/>
      <c r="L60" s="190"/>
      <c r="M60" s="190"/>
      <c r="N60" s="190"/>
      <c r="O60" s="190"/>
      <c r="P60" s="190"/>
      <c r="Q60" s="190"/>
      <c r="R60" s="190"/>
      <c r="S60" s="190"/>
      <c r="T60" s="308"/>
      <c r="U60" s="353"/>
      <c r="W60" s="80">
        <f t="shared" si="10"/>
        <v>0</v>
      </c>
      <c r="AG60" s="267" t="s">
        <v>60</v>
      </c>
      <c r="AH60" s="268" t="s">
        <v>61</v>
      </c>
      <c r="AI60" s="268" t="s">
        <v>61</v>
      </c>
      <c r="AJ60" s="268" t="s">
        <v>61</v>
      </c>
      <c r="AK60" s="268" t="s">
        <v>60</v>
      </c>
      <c r="AL60" s="268" t="s">
        <v>60</v>
      </c>
      <c r="AM60" s="268" t="s">
        <v>61</v>
      </c>
      <c r="AN60" s="268" t="s">
        <v>61</v>
      </c>
      <c r="AO60" s="268" t="s">
        <v>61</v>
      </c>
      <c r="AP60" s="268" t="s">
        <v>61</v>
      </c>
      <c r="AQ60" s="268" t="s">
        <v>60</v>
      </c>
      <c r="AR60" s="268" t="s">
        <v>60</v>
      </c>
      <c r="AS60" s="268" t="s">
        <v>60</v>
      </c>
      <c r="AT60" s="268" t="s">
        <v>60</v>
      </c>
      <c r="AU60" s="268" t="s">
        <v>60</v>
      </c>
      <c r="AV60" s="268" t="s">
        <v>61</v>
      </c>
      <c r="AW60" s="268" t="s">
        <v>60</v>
      </c>
      <c r="AX60" s="268" t="s">
        <v>60</v>
      </c>
    </row>
    <row r="61" spans="2:50" s="71" customFormat="1" ht="13.5" thickBot="1" x14ac:dyDescent="0.25">
      <c r="B61" s="38" t="s">
        <v>85</v>
      </c>
      <c r="C61" s="78"/>
      <c r="D61" s="181">
        <f t="shared" si="8"/>
        <v>0</v>
      </c>
      <c r="E61" s="308"/>
      <c r="F61" s="174"/>
      <c r="G61" s="321"/>
      <c r="H61" s="318"/>
      <c r="I61" s="318">
        <f t="shared" si="11"/>
        <v>0</v>
      </c>
      <c r="J61" s="308"/>
      <c r="K61" s="190"/>
      <c r="L61" s="190"/>
      <c r="M61" s="190"/>
      <c r="N61" s="190"/>
      <c r="O61" s="190"/>
      <c r="P61" s="190"/>
      <c r="Q61" s="190"/>
      <c r="R61" s="190"/>
      <c r="S61" s="190"/>
      <c r="T61" s="308"/>
      <c r="U61" s="319"/>
      <c r="W61" s="318">
        <f t="shared" si="10"/>
        <v>0</v>
      </c>
      <c r="AG61" s="267" t="s">
        <v>60</v>
      </c>
      <c r="AH61" s="268" t="s">
        <v>60</v>
      </c>
      <c r="AI61" s="268" t="s">
        <v>60</v>
      </c>
      <c r="AJ61" s="268" t="s">
        <v>60</v>
      </c>
      <c r="AK61" s="268" t="s">
        <v>60</v>
      </c>
      <c r="AL61" s="268" t="s">
        <v>60</v>
      </c>
      <c r="AM61" s="268" t="s">
        <v>60</v>
      </c>
      <c r="AN61" s="268" t="s">
        <v>60</v>
      </c>
      <c r="AO61" s="268" t="s">
        <v>60</v>
      </c>
      <c r="AP61" s="268" t="s">
        <v>60</v>
      </c>
      <c r="AQ61" s="268" t="s">
        <v>60</v>
      </c>
      <c r="AR61" s="268" t="s">
        <v>60</v>
      </c>
      <c r="AS61" s="268" t="s">
        <v>60</v>
      </c>
      <c r="AT61" s="268" t="s">
        <v>60</v>
      </c>
      <c r="AU61" s="268" t="s">
        <v>60</v>
      </c>
      <c r="AV61" s="268" t="s">
        <v>60</v>
      </c>
      <c r="AW61" s="268" t="s">
        <v>60</v>
      </c>
      <c r="AX61" s="268" t="s">
        <v>60</v>
      </c>
    </row>
    <row r="62" spans="2:50" s="71" customFormat="1" ht="13.5" thickBot="1" x14ac:dyDescent="0.25">
      <c r="B62" s="260"/>
      <c r="C62" s="48"/>
      <c r="D62" s="48"/>
      <c r="E62" s="26"/>
      <c r="F62" s="50"/>
      <c r="G62" s="26"/>
      <c r="H62" s="50"/>
      <c r="I62" s="50"/>
      <c r="J62" s="26"/>
      <c r="K62" s="191"/>
      <c r="L62" s="191"/>
      <c r="M62" s="191"/>
      <c r="N62" s="191"/>
      <c r="O62" s="191"/>
      <c r="P62" s="191"/>
      <c r="Q62" s="191"/>
      <c r="R62" s="191"/>
      <c r="S62" s="191"/>
      <c r="T62" s="26"/>
      <c r="U62" s="94"/>
      <c r="W62" s="305"/>
      <c r="AG62" s="267" t="s">
        <v>60</v>
      </c>
      <c r="AH62" s="268" t="s">
        <v>60</v>
      </c>
      <c r="AI62" s="268" t="s">
        <v>60</v>
      </c>
      <c r="AJ62" s="268" t="s">
        <v>60</v>
      </c>
      <c r="AK62" s="268" t="s">
        <v>60</v>
      </c>
      <c r="AL62" s="268" t="s">
        <v>60</v>
      </c>
      <c r="AM62" s="268" t="s">
        <v>60</v>
      </c>
      <c r="AN62" s="268" t="s">
        <v>60</v>
      </c>
      <c r="AO62" s="268" t="s">
        <v>60</v>
      </c>
      <c r="AP62" s="268" t="s">
        <v>60</v>
      </c>
      <c r="AQ62" s="268" t="s">
        <v>60</v>
      </c>
      <c r="AR62" s="268" t="s">
        <v>60</v>
      </c>
      <c r="AS62" s="268" t="s">
        <v>60</v>
      </c>
      <c r="AT62" s="268" t="s">
        <v>61</v>
      </c>
      <c r="AU62" s="268" t="s">
        <v>61</v>
      </c>
      <c r="AV62" s="268" t="s">
        <v>60</v>
      </c>
      <c r="AW62" s="268" t="s">
        <v>60</v>
      </c>
      <c r="AX62" s="268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1"/>
      <c r="L63" s="191"/>
      <c r="M63" s="191"/>
      <c r="N63" s="191"/>
      <c r="O63" s="191"/>
      <c r="P63" s="98"/>
      <c r="Q63" s="98"/>
      <c r="R63" s="98"/>
      <c r="S63" s="98"/>
      <c r="T63" s="26"/>
      <c r="U63" s="397" t="s">
        <v>289</v>
      </c>
      <c r="W63" s="43">
        <f t="shared" si="10"/>
        <v>0</v>
      </c>
      <c r="AG63" s="267" t="s">
        <v>60</v>
      </c>
      <c r="AH63" s="268" t="s">
        <v>60</v>
      </c>
      <c r="AI63" s="268" t="s">
        <v>60</v>
      </c>
      <c r="AJ63" s="268" t="s">
        <v>60</v>
      </c>
      <c r="AK63" s="268" t="s">
        <v>60</v>
      </c>
      <c r="AL63" s="268" t="s">
        <v>60</v>
      </c>
      <c r="AM63" s="268" t="s">
        <v>60</v>
      </c>
      <c r="AN63" s="268" t="s">
        <v>60</v>
      </c>
      <c r="AO63" s="268" t="s">
        <v>60</v>
      </c>
      <c r="AP63" s="268" t="s">
        <v>60</v>
      </c>
      <c r="AQ63" s="268" t="s">
        <v>60</v>
      </c>
      <c r="AR63" s="268" t="s">
        <v>60</v>
      </c>
      <c r="AS63" s="268" t="s">
        <v>60</v>
      </c>
      <c r="AT63" s="268" t="s">
        <v>61</v>
      </c>
      <c r="AU63" s="268" t="s">
        <v>61</v>
      </c>
      <c r="AV63" s="268" t="s">
        <v>60</v>
      </c>
      <c r="AW63" s="268" t="s">
        <v>60</v>
      </c>
      <c r="AX63" s="268" t="s">
        <v>60</v>
      </c>
    </row>
    <row r="64" spans="2:50" s="71" customFormat="1" ht="12.75" x14ac:dyDescent="0.2">
      <c r="B64" s="219" t="s">
        <v>10</v>
      </c>
      <c r="C64" s="306"/>
      <c r="D64" s="307">
        <f t="shared" si="13"/>
        <v>0</v>
      </c>
      <c r="E64" s="308"/>
      <c r="F64" s="172"/>
      <c r="G64" s="321"/>
      <c r="H64" s="310"/>
      <c r="I64" s="310">
        <f>F64</f>
        <v>0</v>
      </c>
      <c r="J64" s="308"/>
      <c r="K64" s="190"/>
      <c r="L64" s="190"/>
      <c r="M64" s="190"/>
      <c r="N64" s="190"/>
      <c r="O64" s="190"/>
      <c r="P64" s="190"/>
      <c r="Q64" s="190"/>
      <c r="R64" s="190"/>
      <c r="S64" s="190"/>
      <c r="T64" s="308"/>
      <c r="U64" s="311"/>
      <c r="W64" s="310">
        <f t="shared" si="10"/>
        <v>0</v>
      </c>
      <c r="AG64" s="267" t="s">
        <v>60</v>
      </c>
      <c r="AH64" s="268" t="s">
        <v>60</v>
      </c>
      <c r="AI64" s="268" t="s">
        <v>60</v>
      </c>
      <c r="AJ64" s="268" t="s">
        <v>60</v>
      </c>
      <c r="AK64" s="268" t="s">
        <v>60</v>
      </c>
      <c r="AL64" s="268" t="s">
        <v>60</v>
      </c>
      <c r="AM64" s="268" t="s">
        <v>60</v>
      </c>
      <c r="AN64" s="268" t="s">
        <v>60</v>
      </c>
      <c r="AO64" s="268" t="s">
        <v>60</v>
      </c>
      <c r="AP64" s="268" t="s">
        <v>60</v>
      </c>
      <c r="AQ64" s="268" t="s">
        <v>60</v>
      </c>
      <c r="AR64" s="268" t="s">
        <v>60</v>
      </c>
      <c r="AS64" s="268" t="s">
        <v>60</v>
      </c>
      <c r="AT64" s="268" t="s">
        <v>61</v>
      </c>
      <c r="AU64" s="268" t="s">
        <v>61</v>
      </c>
      <c r="AV64" s="268" t="s">
        <v>61</v>
      </c>
      <c r="AW64" s="268" t="s">
        <v>60</v>
      </c>
      <c r="AX64" s="268" t="s">
        <v>60</v>
      </c>
    </row>
    <row r="65" spans="2:50" s="71" customFormat="1" ht="12.75" x14ac:dyDescent="0.2">
      <c r="B65" s="86" t="s">
        <v>48</v>
      </c>
      <c r="C65" s="312"/>
      <c r="D65" s="313">
        <f t="shared" si="13"/>
        <v>0</v>
      </c>
      <c r="E65" s="308"/>
      <c r="F65" s="323"/>
      <c r="G65" s="321"/>
      <c r="H65" s="314"/>
      <c r="I65" s="314">
        <f>F65</f>
        <v>0</v>
      </c>
      <c r="J65" s="308"/>
      <c r="K65" s="190"/>
      <c r="L65" s="190"/>
      <c r="M65" s="190"/>
      <c r="N65" s="190"/>
      <c r="O65" s="190"/>
      <c r="P65" s="98"/>
      <c r="Q65" s="98"/>
      <c r="R65" s="98"/>
      <c r="S65" s="98"/>
      <c r="T65" s="308"/>
      <c r="U65" s="322"/>
      <c r="W65" s="314">
        <f t="shared" si="10"/>
        <v>0</v>
      </c>
      <c r="AG65" s="267" t="s">
        <v>61</v>
      </c>
      <c r="AH65" s="268" t="s">
        <v>60</v>
      </c>
      <c r="AI65" s="268" t="s">
        <v>61</v>
      </c>
      <c r="AJ65" s="268" t="s">
        <v>61</v>
      </c>
      <c r="AK65" s="268" t="s">
        <v>60</v>
      </c>
      <c r="AL65" s="268" t="s">
        <v>61</v>
      </c>
      <c r="AM65" s="268" t="s">
        <v>61</v>
      </c>
      <c r="AN65" s="268" t="s">
        <v>61</v>
      </c>
      <c r="AO65" s="268" t="s">
        <v>61</v>
      </c>
      <c r="AP65" s="268" t="s">
        <v>60</v>
      </c>
      <c r="AQ65" s="268" t="s">
        <v>60</v>
      </c>
      <c r="AR65" s="268" t="s">
        <v>61</v>
      </c>
      <c r="AS65" s="268" t="s">
        <v>61</v>
      </c>
      <c r="AT65" s="268" t="s">
        <v>61</v>
      </c>
      <c r="AU65" s="268" t="s">
        <v>61</v>
      </c>
      <c r="AV65" s="268" t="s">
        <v>61</v>
      </c>
      <c r="AW65" s="268" t="s">
        <v>61</v>
      </c>
      <c r="AX65" s="268" t="s">
        <v>61</v>
      </c>
    </row>
    <row r="66" spans="2:50" s="71" customFormat="1" ht="12.75" x14ac:dyDescent="0.2">
      <c r="B66" s="54" t="s">
        <v>279</v>
      </c>
      <c r="C66" s="77"/>
      <c r="D66" s="177">
        <f t="shared" si="13"/>
        <v>0</v>
      </c>
      <c r="E66" s="308"/>
      <c r="F66" s="173"/>
      <c r="G66" s="321"/>
      <c r="H66" s="80"/>
      <c r="I66" s="80">
        <f>F66</f>
        <v>0</v>
      </c>
      <c r="J66" s="308"/>
      <c r="K66" s="190"/>
      <c r="L66" s="190"/>
      <c r="M66" s="190"/>
      <c r="N66" s="190"/>
      <c r="O66" s="190"/>
      <c r="P66" s="98"/>
      <c r="Q66" s="98"/>
      <c r="R66" s="98"/>
      <c r="S66" s="98"/>
      <c r="T66" s="308"/>
      <c r="U66" s="322"/>
      <c r="W66" s="80">
        <f t="shared" si="10"/>
        <v>0</v>
      </c>
      <c r="AG66" s="267" t="s">
        <v>60</v>
      </c>
      <c r="AH66" s="268" t="s">
        <v>60</v>
      </c>
      <c r="AI66" s="268" t="s">
        <v>60</v>
      </c>
      <c r="AJ66" s="268" t="s">
        <v>60</v>
      </c>
      <c r="AK66" s="268" t="s">
        <v>60</v>
      </c>
      <c r="AL66" s="268" t="s">
        <v>60</v>
      </c>
      <c r="AM66" s="268" t="s">
        <v>60</v>
      </c>
      <c r="AN66" s="268" t="s">
        <v>60</v>
      </c>
      <c r="AO66" s="268" t="s">
        <v>60</v>
      </c>
      <c r="AP66" s="268" t="s">
        <v>60</v>
      </c>
      <c r="AQ66" s="268" t="s">
        <v>60</v>
      </c>
      <c r="AR66" s="268" t="s">
        <v>60</v>
      </c>
      <c r="AS66" s="268" t="s">
        <v>61</v>
      </c>
      <c r="AT66" s="268" t="s">
        <v>61</v>
      </c>
      <c r="AU66" s="268" t="s">
        <v>61</v>
      </c>
      <c r="AV66" s="268" t="s">
        <v>60</v>
      </c>
      <c r="AW66" s="268" t="s">
        <v>60</v>
      </c>
      <c r="AX66" s="268" t="s">
        <v>60</v>
      </c>
    </row>
    <row r="67" spans="2:50" s="71" customFormat="1" ht="12.75" hidden="1" x14ac:dyDescent="0.2">
      <c r="B67" s="54" t="s">
        <v>64</v>
      </c>
      <c r="C67" s="352"/>
      <c r="D67" s="177">
        <f t="shared" si="13"/>
        <v>0</v>
      </c>
      <c r="E67" s="308"/>
      <c r="F67" s="341"/>
      <c r="G67" s="321"/>
      <c r="H67" s="80"/>
      <c r="I67" s="80">
        <f>F67</f>
        <v>0</v>
      </c>
      <c r="J67" s="308"/>
      <c r="K67" s="190"/>
      <c r="L67" s="190"/>
      <c r="M67" s="190"/>
      <c r="N67" s="190"/>
      <c r="O67" s="190"/>
      <c r="P67" s="190"/>
      <c r="Q67" s="190"/>
      <c r="R67" s="190"/>
      <c r="S67" s="190"/>
      <c r="T67" s="308"/>
      <c r="U67" s="353"/>
      <c r="W67" s="80">
        <f t="shared" si="10"/>
        <v>0</v>
      </c>
      <c r="AG67" s="267" t="s">
        <v>61</v>
      </c>
      <c r="AH67" s="268" t="s">
        <v>61</v>
      </c>
      <c r="AI67" s="268" t="s">
        <v>61</v>
      </c>
      <c r="AJ67" s="268" t="s">
        <v>61</v>
      </c>
      <c r="AK67" s="268" t="s">
        <v>61</v>
      </c>
      <c r="AL67" s="268" t="s">
        <v>61</v>
      </c>
      <c r="AM67" s="268" t="s">
        <v>61</v>
      </c>
      <c r="AN67" s="268" t="s">
        <v>61</v>
      </c>
      <c r="AO67" s="268" t="s">
        <v>60</v>
      </c>
      <c r="AP67" s="268" t="s">
        <v>61</v>
      </c>
      <c r="AQ67" s="268" t="s">
        <v>61</v>
      </c>
      <c r="AR67" s="268" t="s">
        <v>61</v>
      </c>
      <c r="AS67" s="268" t="s">
        <v>60</v>
      </c>
      <c r="AT67" s="268" t="s">
        <v>61</v>
      </c>
      <c r="AU67" s="268" t="s">
        <v>61</v>
      </c>
      <c r="AV67" s="268" t="s">
        <v>61</v>
      </c>
      <c r="AW67" s="268" t="s">
        <v>61</v>
      </c>
      <c r="AX67" s="268" t="s">
        <v>61</v>
      </c>
    </row>
    <row r="68" spans="2:50" s="71" customFormat="1" ht="13.5" thickBot="1" x14ac:dyDescent="0.25">
      <c r="B68" s="38" t="s">
        <v>147</v>
      </c>
      <c r="C68" s="78"/>
      <c r="D68" s="181">
        <f t="shared" si="13"/>
        <v>0</v>
      </c>
      <c r="E68" s="308"/>
      <c r="F68" s="174"/>
      <c r="G68" s="321"/>
      <c r="H68" s="318"/>
      <c r="I68" s="318">
        <f>F68</f>
        <v>0</v>
      </c>
      <c r="J68" s="308"/>
      <c r="K68" s="190"/>
      <c r="L68" s="190"/>
      <c r="M68" s="190"/>
      <c r="N68" s="190"/>
      <c r="O68" s="190"/>
      <c r="P68" s="98"/>
      <c r="Q68" s="98"/>
      <c r="R68" s="98"/>
      <c r="S68" s="98"/>
      <c r="T68" s="308"/>
      <c r="U68" s="319"/>
      <c r="W68" s="318">
        <f t="shared" si="10"/>
        <v>0</v>
      </c>
      <c r="AG68" s="267" t="s">
        <v>60</v>
      </c>
      <c r="AH68" s="268" t="s">
        <v>60</v>
      </c>
      <c r="AI68" s="268" t="s">
        <v>61</v>
      </c>
      <c r="AJ68" s="268" t="s">
        <v>61</v>
      </c>
      <c r="AK68" s="268" t="s">
        <v>60</v>
      </c>
      <c r="AL68" s="268" t="s">
        <v>61</v>
      </c>
      <c r="AM68" s="268" t="s">
        <v>60</v>
      </c>
      <c r="AN68" s="268" t="s">
        <v>60</v>
      </c>
      <c r="AO68" s="268" t="s">
        <v>61</v>
      </c>
      <c r="AP68" s="268" t="s">
        <v>60</v>
      </c>
      <c r="AQ68" s="268" t="s">
        <v>60</v>
      </c>
      <c r="AR68" s="268" t="s">
        <v>61</v>
      </c>
      <c r="AS68" s="268" t="s">
        <v>61</v>
      </c>
      <c r="AT68" s="268" t="s">
        <v>61</v>
      </c>
      <c r="AU68" s="268" t="s">
        <v>61</v>
      </c>
      <c r="AV68" s="268" t="s">
        <v>61</v>
      </c>
      <c r="AW68" s="268" t="s">
        <v>60</v>
      </c>
      <c r="AX68" s="268" t="s">
        <v>60</v>
      </c>
    </row>
    <row r="69" spans="2:50" s="71" customFormat="1" ht="13.5" thickBot="1" x14ac:dyDescent="0.25">
      <c r="B69" s="260"/>
      <c r="C69" s="324"/>
      <c r="D69" s="324"/>
      <c r="E69" s="325"/>
      <c r="F69" s="326"/>
      <c r="G69" s="325"/>
      <c r="H69" s="326"/>
      <c r="I69" s="326"/>
      <c r="J69" s="325"/>
      <c r="K69" s="327"/>
      <c r="L69" s="327"/>
      <c r="M69" s="327"/>
      <c r="N69" s="327"/>
      <c r="O69" s="327"/>
      <c r="P69" s="327"/>
      <c r="Q69" s="327"/>
      <c r="R69" s="327"/>
      <c r="S69" s="327"/>
      <c r="T69" s="325"/>
      <c r="U69" s="94"/>
      <c r="W69" s="305"/>
      <c r="AG69" s="267" t="s">
        <v>60</v>
      </c>
      <c r="AH69" s="268" t="s">
        <v>60</v>
      </c>
      <c r="AI69" s="268" t="s">
        <v>60</v>
      </c>
      <c r="AJ69" s="268" t="s">
        <v>60</v>
      </c>
      <c r="AK69" s="268" t="s">
        <v>60</v>
      </c>
      <c r="AL69" s="268" t="s">
        <v>60</v>
      </c>
      <c r="AM69" s="268" t="s">
        <v>60</v>
      </c>
      <c r="AN69" s="268" t="s">
        <v>60</v>
      </c>
      <c r="AO69" s="268" t="s">
        <v>60</v>
      </c>
      <c r="AP69" s="268" t="s">
        <v>60</v>
      </c>
      <c r="AQ69" s="268" t="s">
        <v>60</v>
      </c>
      <c r="AR69" s="268" t="s">
        <v>61</v>
      </c>
      <c r="AS69" s="268" t="s">
        <v>60</v>
      </c>
      <c r="AT69" s="268" t="s">
        <v>61</v>
      </c>
      <c r="AU69" s="268" t="s">
        <v>61</v>
      </c>
      <c r="AV69" s="268" t="s">
        <v>61</v>
      </c>
      <c r="AW69" s="268" t="s">
        <v>61</v>
      </c>
      <c r="AX69" s="268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1"/>
      <c r="L70" s="191"/>
      <c r="M70" s="191"/>
      <c r="N70" s="191"/>
      <c r="O70" s="191"/>
      <c r="P70" s="191"/>
      <c r="Q70" s="191"/>
      <c r="R70" s="191"/>
      <c r="S70" s="191"/>
      <c r="T70" s="26"/>
      <c r="U70" s="397" t="s">
        <v>289</v>
      </c>
      <c r="W70" s="43">
        <f t="shared" ref="W70:W73" si="16">IFERROR(F70/D70,0)</f>
        <v>0</v>
      </c>
      <c r="AG70" s="267" t="s">
        <v>61</v>
      </c>
      <c r="AH70" s="268" t="s">
        <v>61</v>
      </c>
      <c r="AI70" s="268" t="s">
        <v>61</v>
      </c>
      <c r="AJ70" s="268" t="s">
        <v>61</v>
      </c>
      <c r="AK70" s="268" t="s">
        <v>61</v>
      </c>
      <c r="AL70" s="268" t="s">
        <v>61</v>
      </c>
      <c r="AM70" s="268" t="s">
        <v>61</v>
      </c>
      <c r="AN70" s="268" t="s">
        <v>61</v>
      </c>
      <c r="AO70" s="268" t="s">
        <v>60</v>
      </c>
      <c r="AP70" s="268" t="s">
        <v>61</v>
      </c>
      <c r="AQ70" s="268" t="s">
        <v>61</v>
      </c>
      <c r="AR70" s="268" t="s">
        <v>61</v>
      </c>
      <c r="AS70" s="268" t="s">
        <v>60</v>
      </c>
      <c r="AT70" s="268" t="s">
        <v>61</v>
      </c>
      <c r="AU70" s="268" t="s">
        <v>61</v>
      </c>
      <c r="AV70" s="268" t="s">
        <v>61</v>
      </c>
      <c r="AW70" s="268" t="s">
        <v>61</v>
      </c>
      <c r="AX70" s="268" t="s">
        <v>61</v>
      </c>
    </row>
    <row r="71" spans="2:50" s="71" customFormat="1" ht="13.5" hidden="1" thickBot="1" x14ac:dyDescent="0.25">
      <c r="B71" s="219" t="s">
        <v>280</v>
      </c>
      <c r="C71" s="354"/>
      <c r="D71" s="307">
        <f t="shared" si="15"/>
        <v>0</v>
      </c>
      <c r="E71" s="308"/>
      <c r="F71" s="340"/>
      <c r="G71" s="321"/>
      <c r="H71" s="310"/>
      <c r="I71" s="310">
        <f>F71</f>
        <v>0</v>
      </c>
      <c r="J71" s="308"/>
      <c r="K71" s="190"/>
      <c r="L71" s="190"/>
      <c r="M71" s="190"/>
      <c r="N71" s="190"/>
      <c r="O71" s="190"/>
      <c r="P71" s="190"/>
      <c r="Q71" s="190"/>
      <c r="R71" s="190"/>
      <c r="S71" s="190"/>
      <c r="T71" s="308"/>
      <c r="U71" s="355"/>
      <c r="W71" s="310">
        <f t="shared" si="16"/>
        <v>0</v>
      </c>
      <c r="AG71" s="267" t="s">
        <v>61</v>
      </c>
      <c r="AH71" s="268" t="s">
        <v>61</v>
      </c>
      <c r="AI71" s="268" t="s">
        <v>61</v>
      </c>
      <c r="AJ71" s="268" t="s">
        <v>61</v>
      </c>
      <c r="AK71" s="268" t="s">
        <v>61</v>
      </c>
      <c r="AL71" s="268" t="s">
        <v>61</v>
      </c>
      <c r="AM71" s="268" t="s">
        <v>61</v>
      </c>
      <c r="AN71" s="268" t="s">
        <v>61</v>
      </c>
      <c r="AO71" s="268" t="s">
        <v>60</v>
      </c>
      <c r="AP71" s="268" t="s">
        <v>61</v>
      </c>
      <c r="AQ71" s="268" t="s">
        <v>61</v>
      </c>
      <c r="AR71" s="268" t="s">
        <v>61</v>
      </c>
      <c r="AS71" s="268" t="s">
        <v>60</v>
      </c>
      <c r="AT71" s="268" t="s">
        <v>61</v>
      </c>
      <c r="AU71" s="268" t="s">
        <v>61</v>
      </c>
      <c r="AV71" s="268" t="s">
        <v>61</v>
      </c>
      <c r="AW71" s="268" t="s">
        <v>61</v>
      </c>
      <c r="AX71" s="268" t="s">
        <v>61</v>
      </c>
    </row>
    <row r="72" spans="2:50" s="71" customFormat="1" ht="13.5" hidden="1" thickBot="1" x14ac:dyDescent="0.25">
      <c r="B72" s="86" t="s">
        <v>281</v>
      </c>
      <c r="C72" s="343"/>
      <c r="D72" s="313">
        <f t="shared" si="15"/>
        <v>0</v>
      </c>
      <c r="E72" s="308"/>
      <c r="F72" s="356"/>
      <c r="G72" s="321"/>
      <c r="H72" s="314"/>
      <c r="I72" s="314">
        <f>F72</f>
        <v>0</v>
      </c>
      <c r="J72" s="308"/>
      <c r="K72" s="190"/>
      <c r="L72" s="190"/>
      <c r="M72" s="190"/>
      <c r="N72" s="190"/>
      <c r="O72" s="190"/>
      <c r="P72" s="190"/>
      <c r="Q72" s="190"/>
      <c r="R72" s="190"/>
      <c r="S72" s="190"/>
      <c r="T72" s="308"/>
      <c r="U72" s="345"/>
      <c r="W72" s="314">
        <f t="shared" si="16"/>
        <v>0</v>
      </c>
      <c r="AG72" s="267" t="s">
        <v>61</v>
      </c>
      <c r="AH72" s="268" t="s">
        <v>61</v>
      </c>
      <c r="AI72" s="268" t="s">
        <v>61</v>
      </c>
      <c r="AJ72" s="268" t="s">
        <v>61</v>
      </c>
      <c r="AK72" s="268" t="s">
        <v>61</v>
      </c>
      <c r="AL72" s="268" t="s">
        <v>61</v>
      </c>
      <c r="AM72" s="268" t="s">
        <v>61</v>
      </c>
      <c r="AN72" s="268" t="s">
        <v>61</v>
      </c>
      <c r="AO72" s="268" t="s">
        <v>60</v>
      </c>
      <c r="AP72" s="268" t="s">
        <v>61</v>
      </c>
      <c r="AQ72" s="268" t="s">
        <v>61</v>
      </c>
      <c r="AR72" s="268" t="s">
        <v>61</v>
      </c>
      <c r="AS72" s="268" t="s">
        <v>61</v>
      </c>
      <c r="AT72" s="268" t="s">
        <v>61</v>
      </c>
      <c r="AU72" s="268" t="s">
        <v>61</v>
      </c>
      <c r="AV72" s="268" t="s">
        <v>61</v>
      </c>
      <c r="AW72" s="268" t="s">
        <v>61</v>
      </c>
      <c r="AX72" s="268" t="s">
        <v>61</v>
      </c>
    </row>
    <row r="73" spans="2:50" s="71" customFormat="1" ht="13.5" hidden="1" thickBot="1" x14ac:dyDescent="0.25">
      <c r="B73" s="54" t="s">
        <v>282</v>
      </c>
      <c r="C73" s="352"/>
      <c r="D73" s="177">
        <f t="shared" si="15"/>
        <v>0</v>
      </c>
      <c r="E73" s="308"/>
      <c r="F73" s="341"/>
      <c r="G73" s="321"/>
      <c r="H73" s="80"/>
      <c r="I73" s="314">
        <f t="shared" ref="I73:I74" si="17">F73</f>
        <v>0</v>
      </c>
      <c r="J73" s="308"/>
      <c r="K73" s="190"/>
      <c r="L73" s="190"/>
      <c r="M73" s="190"/>
      <c r="N73" s="190"/>
      <c r="O73" s="190"/>
      <c r="P73" s="190"/>
      <c r="Q73" s="190"/>
      <c r="R73" s="190"/>
      <c r="S73" s="190"/>
      <c r="T73" s="308"/>
      <c r="U73" s="353"/>
      <c r="W73" s="80">
        <f t="shared" si="16"/>
        <v>0</v>
      </c>
      <c r="AG73" s="267" t="s">
        <v>61</v>
      </c>
      <c r="AH73" s="268" t="s">
        <v>61</v>
      </c>
      <c r="AI73" s="268" t="s">
        <v>61</v>
      </c>
      <c r="AJ73" s="268" t="s">
        <v>61</v>
      </c>
      <c r="AK73" s="268" t="s">
        <v>61</v>
      </c>
      <c r="AL73" s="268" t="s">
        <v>61</v>
      </c>
      <c r="AM73" s="268" t="s">
        <v>61</v>
      </c>
      <c r="AN73" s="268" t="s">
        <v>61</v>
      </c>
      <c r="AO73" s="268" t="s">
        <v>60</v>
      </c>
      <c r="AP73" s="268" t="s">
        <v>61</v>
      </c>
      <c r="AQ73" s="268" t="s">
        <v>61</v>
      </c>
      <c r="AR73" s="268" t="s">
        <v>61</v>
      </c>
      <c r="AS73" s="268" t="s">
        <v>60</v>
      </c>
      <c r="AT73" s="268" t="s">
        <v>61</v>
      </c>
      <c r="AU73" s="268" t="s">
        <v>61</v>
      </c>
      <c r="AV73" s="268" t="s">
        <v>61</v>
      </c>
      <c r="AW73" s="268" t="s">
        <v>61</v>
      </c>
      <c r="AX73" s="268" t="s">
        <v>61</v>
      </c>
    </row>
    <row r="74" spans="2:50" s="71" customFormat="1" ht="13.5" hidden="1" thickBot="1" x14ac:dyDescent="0.25">
      <c r="B74" s="55" t="s">
        <v>283</v>
      </c>
      <c r="C74" s="347"/>
      <c r="D74" s="177">
        <f t="shared" si="15"/>
        <v>0</v>
      </c>
      <c r="E74" s="308"/>
      <c r="F74" s="350"/>
      <c r="G74" s="321"/>
      <c r="H74" s="80"/>
      <c r="I74" s="314">
        <f t="shared" si="17"/>
        <v>0</v>
      </c>
      <c r="J74" s="308"/>
      <c r="K74" s="190"/>
      <c r="L74" s="190"/>
      <c r="M74" s="190"/>
      <c r="N74" s="190"/>
      <c r="O74" s="190"/>
      <c r="P74" s="190"/>
      <c r="Q74" s="190"/>
      <c r="R74" s="190"/>
      <c r="S74" s="190"/>
      <c r="T74" s="308"/>
      <c r="U74" s="353"/>
      <c r="W74" s="80">
        <f>IFERROR(F74/D74,0)</f>
        <v>0</v>
      </c>
      <c r="AG74" s="267" t="s">
        <v>61</v>
      </c>
      <c r="AH74" s="268" t="s">
        <v>61</v>
      </c>
      <c r="AI74" s="268" t="s">
        <v>61</v>
      </c>
      <c r="AJ74" s="268" t="s">
        <v>61</v>
      </c>
      <c r="AK74" s="268" t="s">
        <v>61</v>
      </c>
      <c r="AL74" s="268" t="s">
        <v>61</v>
      </c>
      <c r="AM74" s="268" t="s">
        <v>61</v>
      </c>
      <c r="AN74" s="268" t="s">
        <v>61</v>
      </c>
      <c r="AO74" s="268" t="s">
        <v>60</v>
      </c>
      <c r="AP74" s="268" t="s">
        <v>61</v>
      </c>
      <c r="AQ74" s="268" t="s">
        <v>61</v>
      </c>
      <c r="AR74" s="268" t="s">
        <v>61</v>
      </c>
      <c r="AS74" s="268" t="s">
        <v>61</v>
      </c>
      <c r="AT74" s="268" t="s">
        <v>61</v>
      </c>
      <c r="AU74" s="268" t="s">
        <v>61</v>
      </c>
      <c r="AV74" s="268" t="s">
        <v>61</v>
      </c>
      <c r="AW74" s="268" t="s">
        <v>61</v>
      </c>
      <c r="AX74" s="268" t="s">
        <v>61</v>
      </c>
    </row>
    <row r="75" spans="2:50" s="71" customFormat="1" ht="13.5" hidden="1" thickBot="1" x14ac:dyDescent="0.25">
      <c r="B75" s="38" t="s">
        <v>284</v>
      </c>
      <c r="C75" s="357"/>
      <c r="D75" s="181">
        <f t="shared" si="15"/>
        <v>0</v>
      </c>
      <c r="E75" s="308"/>
      <c r="F75" s="342"/>
      <c r="G75" s="321"/>
      <c r="H75" s="318"/>
      <c r="I75" s="318">
        <f>F75</f>
        <v>0</v>
      </c>
      <c r="J75" s="308"/>
      <c r="K75" s="190"/>
      <c r="L75" s="190"/>
      <c r="M75" s="190"/>
      <c r="N75" s="190"/>
      <c r="O75" s="190"/>
      <c r="P75" s="190"/>
      <c r="Q75" s="190"/>
      <c r="R75" s="190"/>
      <c r="S75" s="190"/>
      <c r="T75" s="308"/>
      <c r="U75" s="358"/>
      <c r="W75" s="318">
        <f>IFERROR(F75/D75,0)</f>
        <v>0</v>
      </c>
      <c r="AG75" s="267" t="s">
        <v>61</v>
      </c>
      <c r="AH75" s="268" t="s">
        <v>61</v>
      </c>
      <c r="AI75" s="268" t="s">
        <v>61</v>
      </c>
      <c r="AJ75" s="268" t="s">
        <v>61</v>
      </c>
      <c r="AK75" s="268" t="s">
        <v>61</v>
      </c>
      <c r="AL75" s="268" t="s">
        <v>61</v>
      </c>
      <c r="AM75" s="268" t="s">
        <v>61</v>
      </c>
      <c r="AN75" s="268" t="s">
        <v>61</v>
      </c>
      <c r="AO75" s="268" t="s">
        <v>60</v>
      </c>
      <c r="AP75" s="268" t="s">
        <v>61</v>
      </c>
      <c r="AQ75" s="268" t="s">
        <v>61</v>
      </c>
      <c r="AR75" s="268" t="s">
        <v>61</v>
      </c>
      <c r="AS75" s="268" t="s">
        <v>61</v>
      </c>
      <c r="AT75" s="268" t="s">
        <v>61</v>
      </c>
      <c r="AU75" s="268" t="s">
        <v>61</v>
      </c>
      <c r="AV75" s="268" t="s">
        <v>61</v>
      </c>
      <c r="AW75" s="268" t="s">
        <v>61</v>
      </c>
      <c r="AX75" s="268" t="s">
        <v>61</v>
      </c>
    </row>
    <row r="76" spans="2:50" s="71" customFormat="1" ht="13.5" hidden="1" thickBot="1" x14ac:dyDescent="0.25">
      <c r="B76" s="260"/>
      <c r="C76" s="324"/>
      <c r="D76" s="324"/>
      <c r="E76" s="325"/>
      <c r="F76" s="326"/>
      <c r="G76" s="325"/>
      <c r="H76" s="326"/>
      <c r="I76" s="326"/>
      <c r="J76" s="325"/>
      <c r="K76" s="327"/>
      <c r="L76" s="327"/>
      <c r="M76" s="327"/>
      <c r="N76" s="327"/>
      <c r="O76" s="327"/>
      <c r="P76" s="327"/>
      <c r="Q76" s="327"/>
      <c r="R76" s="327"/>
      <c r="S76" s="327"/>
      <c r="T76" s="325"/>
      <c r="U76" s="94"/>
      <c r="W76" s="305"/>
      <c r="AG76" s="267" t="s">
        <v>61</v>
      </c>
      <c r="AH76" s="268" t="s">
        <v>61</v>
      </c>
      <c r="AI76" s="268" t="s">
        <v>61</v>
      </c>
      <c r="AJ76" s="268" t="s">
        <v>61</v>
      </c>
      <c r="AK76" s="268" t="s">
        <v>61</v>
      </c>
      <c r="AL76" s="268" t="s">
        <v>61</v>
      </c>
      <c r="AM76" s="268" t="s">
        <v>61</v>
      </c>
      <c r="AN76" s="268" t="s">
        <v>61</v>
      </c>
      <c r="AO76" s="268" t="s">
        <v>60</v>
      </c>
      <c r="AP76" s="268" t="s">
        <v>61</v>
      </c>
      <c r="AQ76" s="268" t="s">
        <v>61</v>
      </c>
      <c r="AR76" s="268" t="s">
        <v>60</v>
      </c>
      <c r="AS76" s="268" t="s">
        <v>60</v>
      </c>
      <c r="AT76" s="268" t="s">
        <v>60</v>
      </c>
      <c r="AU76" s="268" t="s">
        <v>60</v>
      </c>
      <c r="AV76" s="268" t="s">
        <v>60</v>
      </c>
      <c r="AW76" s="268" t="s">
        <v>60</v>
      </c>
      <c r="AX76" s="268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1"/>
      <c r="L77" s="191"/>
      <c r="M77" s="191"/>
      <c r="N77" s="191"/>
      <c r="O77" s="191"/>
      <c r="P77" s="49">
        <f>SUM(P78:P82)</f>
        <v>0</v>
      </c>
      <c r="Q77" s="49">
        <f>IFERROR(P77/$AC$1,0)</f>
        <v>0</v>
      </c>
      <c r="R77" s="191"/>
      <c r="S77" s="43">
        <f>SUM(S78:S82)</f>
        <v>0</v>
      </c>
      <c r="T77" s="26"/>
      <c r="U77" s="397" t="s">
        <v>289</v>
      </c>
      <c r="W77" s="43">
        <f t="shared" si="10"/>
        <v>0</v>
      </c>
      <c r="AG77" s="267" t="s">
        <v>60</v>
      </c>
      <c r="AH77" s="268" t="s">
        <v>60</v>
      </c>
      <c r="AI77" s="268" t="s">
        <v>60</v>
      </c>
      <c r="AJ77" s="268" t="s">
        <v>60</v>
      </c>
      <c r="AK77" s="268" t="s">
        <v>60</v>
      </c>
      <c r="AL77" s="268" t="s">
        <v>60</v>
      </c>
      <c r="AM77" s="268" t="s">
        <v>60</v>
      </c>
      <c r="AN77" s="268" t="s">
        <v>60</v>
      </c>
      <c r="AO77" s="268" t="s">
        <v>60</v>
      </c>
      <c r="AP77" s="268" t="s">
        <v>60</v>
      </c>
      <c r="AQ77" s="268" t="s">
        <v>60</v>
      </c>
      <c r="AR77" s="268" t="s">
        <v>60</v>
      </c>
      <c r="AS77" s="268" t="s">
        <v>60</v>
      </c>
      <c r="AT77" s="268" t="s">
        <v>60</v>
      </c>
      <c r="AU77" s="268" t="s">
        <v>60</v>
      </c>
      <c r="AV77" s="268" t="s">
        <v>61</v>
      </c>
      <c r="AW77" s="268" t="s">
        <v>60</v>
      </c>
      <c r="AX77" s="268" t="s">
        <v>60</v>
      </c>
    </row>
    <row r="78" spans="2:50" s="71" customFormat="1" ht="12.75" x14ac:dyDescent="0.2">
      <c r="B78" s="219" t="s">
        <v>44</v>
      </c>
      <c r="C78" s="306"/>
      <c r="D78" s="307">
        <f t="shared" si="18"/>
        <v>0</v>
      </c>
      <c r="E78" s="308"/>
      <c r="F78" s="172"/>
      <c r="G78" s="321"/>
      <c r="H78" s="310"/>
      <c r="I78" s="310">
        <f>F78</f>
        <v>0</v>
      </c>
      <c r="J78" s="308"/>
      <c r="K78" s="190"/>
      <c r="L78" s="190"/>
      <c r="M78" s="190"/>
      <c r="N78" s="190"/>
      <c r="O78" s="190"/>
      <c r="P78" s="190"/>
      <c r="Q78" s="190"/>
      <c r="R78" s="190"/>
      <c r="S78" s="190"/>
      <c r="T78" s="308"/>
      <c r="U78" s="311"/>
      <c r="W78" s="310">
        <f t="shared" si="10"/>
        <v>0</v>
      </c>
      <c r="AG78" s="267" t="s">
        <v>60</v>
      </c>
      <c r="AH78" s="268" t="s">
        <v>60</v>
      </c>
      <c r="AI78" s="268" t="s">
        <v>60</v>
      </c>
      <c r="AJ78" s="268" t="s">
        <v>60</v>
      </c>
      <c r="AK78" s="268" t="s">
        <v>60</v>
      </c>
      <c r="AL78" s="268" t="s">
        <v>60</v>
      </c>
      <c r="AM78" s="268" t="s">
        <v>60</v>
      </c>
      <c r="AN78" s="268" t="s">
        <v>60</v>
      </c>
      <c r="AO78" s="268" t="s">
        <v>60</v>
      </c>
      <c r="AP78" s="268" t="s">
        <v>60</v>
      </c>
      <c r="AQ78" s="268" t="s">
        <v>60</v>
      </c>
      <c r="AR78" s="268" t="s">
        <v>60</v>
      </c>
      <c r="AS78" s="268" t="s">
        <v>60</v>
      </c>
      <c r="AT78" s="268" t="s">
        <v>60</v>
      </c>
      <c r="AU78" s="268" t="s">
        <v>61</v>
      </c>
      <c r="AV78" s="268" t="s">
        <v>61</v>
      </c>
      <c r="AW78" s="268" t="s">
        <v>60</v>
      </c>
      <c r="AX78" s="268" t="s">
        <v>60</v>
      </c>
    </row>
    <row r="79" spans="2:50" s="71" customFormat="1" ht="12.75" x14ac:dyDescent="0.2">
      <c r="B79" s="54" t="s">
        <v>11</v>
      </c>
      <c r="C79" s="77"/>
      <c r="D79" s="177">
        <f t="shared" si="18"/>
        <v>0</v>
      </c>
      <c r="E79" s="308"/>
      <c r="F79" s="173"/>
      <c r="G79" s="321"/>
      <c r="H79" s="80"/>
      <c r="I79" s="80">
        <f>F79</f>
        <v>0</v>
      </c>
      <c r="J79" s="308"/>
      <c r="K79" s="190"/>
      <c r="L79" s="190"/>
      <c r="M79" s="190"/>
      <c r="N79" s="190"/>
      <c r="O79" s="190"/>
      <c r="P79" s="190"/>
      <c r="Q79" s="190"/>
      <c r="R79" s="190"/>
      <c r="S79" s="190"/>
      <c r="T79" s="308"/>
      <c r="U79" s="315"/>
      <c r="W79" s="80">
        <f t="shared" si="10"/>
        <v>0</v>
      </c>
      <c r="AG79" s="267" t="s">
        <v>60</v>
      </c>
      <c r="AH79" s="268" t="s">
        <v>60</v>
      </c>
      <c r="AI79" s="268" t="s">
        <v>60</v>
      </c>
      <c r="AJ79" s="268" t="s">
        <v>60</v>
      </c>
      <c r="AK79" s="268" t="s">
        <v>60</v>
      </c>
      <c r="AL79" s="268" t="s">
        <v>60</v>
      </c>
      <c r="AM79" s="268" t="s">
        <v>60</v>
      </c>
      <c r="AN79" s="268" t="s">
        <v>60</v>
      </c>
      <c r="AO79" s="268" t="s">
        <v>60</v>
      </c>
      <c r="AP79" s="268" t="s">
        <v>60</v>
      </c>
      <c r="AQ79" s="268" t="s">
        <v>60</v>
      </c>
      <c r="AR79" s="268" t="s">
        <v>60</v>
      </c>
      <c r="AS79" s="268" t="s">
        <v>61</v>
      </c>
      <c r="AT79" s="268" t="s">
        <v>61</v>
      </c>
      <c r="AU79" s="268" t="s">
        <v>61</v>
      </c>
      <c r="AV79" s="268" t="s">
        <v>61</v>
      </c>
      <c r="AW79" s="268" t="s">
        <v>61</v>
      </c>
      <c r="AX79" s="268" t="s">
        <v>61</v>
      </c>
    </row>
    <row r="80" spans="2:50" s="71" customFormat="1" ht="12.75" x14ac:dyDescent="0.2">
      <c r="B80" s="54" t="s">
        <v>285</v>
      </c>
      <c r="C80" s="77"/>
      <c r="D80" s="177">
        <f t="shared" si="18"/>
        <v>0</v>
      </c>
      <c r="E80" s="308"/>
      <c r="F80" s="173"/>
      <c r="G80" s="321"/>
      <c r="H80" s="80"/>
      <c r="I80" s="80">
        <f>F80</f>
        <v>0</v>
      </c>
      <c r="J80" s="308"/>
      <c r="K80" s="190"/>
      <c r="L80" s="190"/>
      <c r="M80" s="190"/>
      <c r="N80" s="190"/>
      <c r="O80" s="190"/>
      <c r="P80" s="190"/>
      <c r="Q80" s="190"/>
      <c r="R80" s="190"/>
      <c r="S80" s="190"/>
      <c r="T80" s="308"/>
      <c r="U80" s="322"/>
      <c r="W80" s="80">
        <f t="shared" si="10"/>
        <v>0</v>
      </c>
      <c r="AG80" s="267" t="s">
        <v>60</v>
      </c>
      <c r="AH80" s="268" t="s">
        <v>60</v>
      </c>
      <c r="AI80" s="268" t="s">
        <v>60</v>
      </c>
      <c r="AJ80" s="268" t="s">
        <v>60</v>
      </c>
      <c r="AK80" s="268" t="s">
        <v>60</v>
      </c>
      <c r="AL80" s="268" t="s">
        <v>60</v>
      </c>
      <c r="AM80" s="268" t="s">
        <v>60</v>
      </c>
      <c r="AN80" s="268" t="s">
        <v>60</v>
      </c>
      <c r="AO80" s="268" t="s">
        <v>60</v>
      </c>
      <c r="AP80" s="268" t="s">
        <v>60</v>
      </c>
      <c r="AQ80" s="268" t="s">
        <v>60</v>
      </c>
      <c r="AR80" s="268" t="s">
        <v>60</v>
      </c>
      <c r="AS80" s="268" t="s">
        <v>61</v>
      </c>
      <c r="AT80" s="268" t="s">
        <v>60</v>
      </c>
      <c r="AU80" s="268" t="s">
        <v>61</v>
      </c>
      <c r="AV80" s="268" t="s">
        <v>61</v>
      </c>
      <c r="AW80" s="268" t="s">
        <v>60</v>
      </c>
      <c r="AX80" s="268" t="s">
        <v>60</v>
      </c>
    </row>
    <row r="81" spans="2:50" s="71" customFormat="1" ht="13.5" thickBot="1" x14ac:dyDescent="0.25">
      <c r="B81" s="55" t="s">
        <v>286</v>
      </c>
      <c r="C81" s="221"/>
      <c r="D81" s="222">
        <f t="shared" si="18"/>
        <v>0</v>
      </c>
      <c r="E81" s="308"/>
      <c r="F81" s="220"/>
      <c r="G81" s="321"/>
      <c r="H81" s="89"/>
      <c r="I81" s="89">
        <f>F81</f>
        <v>0</v>
      </c>
      <c r="J81" s="308"/>
      <c r="K81" s="190"/>
      <c r="L81" s="190"/>
      <c r="M81" s="190"/>
      <c r="N81" s="190"/>
      <c r="O81" s="190"/>
      <c r="P81" s="190"/>
      <c r="Q81" s="190"/>
      <c r="R81" s="190"/>
      <c r="S81" s="190"/>
      <c r="T81" s="308"/>
      <c r="U81" s="322"/>
      <c r="W81" s="89">
        <f t="shared" si="10"/>
        <v>0</v>
      </c>
      <c r="AG81" s="267" t="s">
        <v>61</v>
      </c>
      <c r="AH81" s="268" t="s">
        <v>61</v>
      </c>
      <c r="AI81" s="268" t="s">
        <v>61</v>
      </c>
      <c r="AJ81" s="268" t="s">
        <v>61</v>
      </c>
      <c r="AK81" s="268" t="s">
        <v>61</v>
      </c>
      <c r="AL81" s="268" t="s">
        <v>61</v>
      </c>
      <c r="AM81" s="268" t="s">
        <v>61</v>
      </c>
      <c r="AN81" s="268" t="s">
        <v>61</v>
      </c>
      <c r="AO81" s="268" t="s">
        <v>61</v>
      </c>
      <c r="AP81" s="268" t="s">
        <v>60</v>
      </c>
      <c r="AQ81" s="268" t="s">
        <v>61</v>
      </c>
      <c r="AR81" s="268" t="s">
        <v>61</v>
      </c>
      <c r="AS81" s="268" t="s">
        <v>61</v>
      </c>
      <c r="AT81" s="268" t="s">
        <v>61</v>
      </c>
      <c r="AU81" s="268" t="s">
        <v>61</v>
      </c>
      <c r="AV81" s="268" t="s">
        <v>61</v>
      </c>
      <c r="AW81" s="268" t="s">
        <v>61</v>
      </c>
      <c r="AX81" s="268" t="s">
        <v>61</v>
      </c>
    </row>
    <row r="82" spans="2:50" s="71" customFormat="1" ht="13.5" thickBot="1" x14ac:dyDescent="0.25">
      <c r="B82" s="38" t="s">
        <v>50</v>
      </c>
      <c r="C82" s="78"/>
      <c r="D82" s="181">
        <f t="shared" si="18"/>
        <v>0</v>
      </c>
      <c r="E82" s="308"/>
      <c r="F82" s="174"/>
      <c r="G82" s="321"/>
      <c r="H82" s="318"/>
      <c r="I82" s="318">
        <f>F82</f>
        <v>0</v>
      </c>
      <c r="J82" s="308"/>
      <c r="K82" s="190"/>
      <c r="L82" s="190"/>
      <c r="M82" s="190"/>
      <c r="N82" s="190"/>
      <c r="O82" s="190"/>
      <c r="P82" s="360"/>
      <c r="Q82" s="179">
        <f>IFERROR(P82/$AC$1,0)</f>
        <v>0</v>
      </c>
      <c r="R82" s="190"/>
      <c r="S82" s="361"/>
      <c r="T82" s="308"/>
      <c r="U82" s="319"/>
      <c r="W82" s="318">
        <f t="shared" si="10"/>
        <v>0</v>
      </c>
      <c r="AG82" s="267" t="s">
        <v>60</v>
      </c>
      <c r="AH82" s="268" t="s">
        <v>60</v>
      </c>
      <c r="AI82" s="268" t="s">
        <v>60</v>
      </c>
      <c r="AJ82" s="268" t="s">
        <v>60</v>
      </c>
      <c r="AK82" s="268" t="s">
        <v>60</v>
      </c>
      <c r="AL82" s="268" t="s">
        <v>60</v>
      </c>
      <c r="AM82" s="268" t="s">
        <v>60</v>
      </c>
      <c r="AN82" s="268" t="s">
        <v>60</v>
      </c>
      <c r="AO82" s="268" t="s">
        <v>60</v>
      </c>
      <c r="AP82" s="268" t="s">
        <v>60</v>
      </c>
      <c r="AQ82" s="268" t="s">
        <v>60</v>
      </c>
      <c r="AR82" s="268" t="s">
        <v>60</v>
      </c>
      <c r="AS82" s="268" t="s">
        <v>60</v>
      </c>
      <c r="AT82" s="268" t="s">
        <v>60</v>
      </c>
      <c r="AU82" s="268" t="s">
        <v>60</v>
      </c>
      <c r="AV82" s="268" t="s">
        <v>61</v>
      </c>
      <c r="AW82" s="268" t="s">
        <v>60</v>
      </c>
      <c r="AX82" s="268" t="s">
        <v>60</v>
      </c>
    </row>
    <row r="83" spans="2:50" s="71" customFormat="1" ht="13.5" thickBot="1" x14ac:dyDescent="0.25">
      <c r="B83" s="260"/>
      <c r="C83" s="324"/>
      <c r="D83" s="324"/>
      <c r="E83" s="325"/>
      <c r="F83" s="326"/>
      <c r="G83" s="325"/>
      <c r="H83" s="326"/>
      <c r="I83" s="326"/>
      <c r="J83" s="325"/>
      <c r="K83" s="327"/>
      <c r="L83" s="327"/>
      <c r="M83" s="327"/>
      <c r="N83" s="327"/>
      <c r="O83" s="327"/>
      <c r="P83" s="327"/>
      <c r="Q83" s="327"/>
      <c r="R83" s="327"/>
      <c r="S83" s="327"/>
      <c r="T83" s="325"/>
      <c r="U83" s="94"/>
      <c r="W83" s="320"/>
      <c r="AG83" s="267" t="s">
        <v>60</v>
      </c>
      <c r="AH83" s="268" t="s">
        <v>60</v>
      </c>
      <c r="AI83" s="268" t="s">
        <v>60</v>
      </c>
      <c r="AJ83" s="268" t="s">
        <v>60</v>
      </c>
      <c r="AK83" s="268" t="s">
        <v>60</v>
      </c>
      <c r="AL83" s="268" t="s">
        <v>60</v>
      </c>
      <c r="AM83" s="268" t="s">
        <v>60</v>
      </c>
      <c r="AN83" s="268" t="s">
        <v>60</v>
      </c>
      <c r="AO83" s="268" t="s">
        <v>60</v>
      </c>
      <c r="AP83" s="268" t="s">
        <v>60</v>
      </c>
      <c r="AQ83" s="268" t="s">
        <v>60</v>
      </c>
      <c r="AR83" s="268" t="s">
        <v>60</v>
      </c>
      <c r="AS83" s="268" t="s">
        <v>60</v>
      </c>
      <c r="AT83" s="268" t="s">
        <v>60</v>
      </c>
      <c r="AU83" s="268" t="s">
        <v>61</v>
      </c>
      <c r="AV83" s="268" t="s">
        <v>61</v>
      </c>
      <c r="AW83" s="268" t="s">
        <v>60</v>
      </c>
      <c r="AX83" s="268" t="s">
        <v>60</v>
      </c>
    </row>
    <row r="84" spans="2:50" s="71" customFormat="1" ht="13.5" thickBot="1" x14ac:dyDescent="0.25">
      <c r="B84" s="36" t="s">
        <v>99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68"/>
      <c r="N84" s="43">
        <f>SUM(N86:N136)</f>
        <v>0</v>
      </c>
      <c r="O84" s="368"/>
      <c r="P84" s="49">
        <f>SUM(P85:P136)</f>
        <v>0</v>
      </c>
      <c r="Q84" s="49">
        <f>IFERROR(P84/$AC$1,0)</f>
        <v>0</v>
      </c>
      <c r="R84" s="191"/>
      <c r="S84" s="43">
        <f>SUM(S85:S136)</f>
        <v>0</v>
      </c>
      <c r="T84" s="25"/>
      <c r="U84" s="27"/>
      <c r="W84" s="52">
        <f t="shared" si="10"/>
        <v>0</v>
      </c>
      <c r="AG84" s="267" t="s">
        <v>60</v>
      </c>
      <c r="AH84" s="268" t="s">
        <v>60</v>
      </c>
      <c r="AI84" s="268" t="s">
        <v>60</v>
      </c>
      <c r="AJ84" s="268" t="s">
        <v>60</v>
      </c>
      <c r="AK84" s="268" t="s">
        <v>60</v>
      </c>
      <c r="AL84" s="268" t="s">
        <v>60</v>
      </c>
      <c r="AM84" s="268" t="s">
        <v>60</v>
      </c>
      <c r="AN84" s="268" t="s">
        <v>60</v>
      </c>
      <c r="AO84" s="268" t="s">
        <v>60</v>
      </c>
      <c r="AP84" s="268" t="s">
        <v>60</v>
      </c>
      <c r="AQ84" s="268" t="s">
        <v>60</v>
      </c>
      <c r="AR84" s="268" t="s">
        <v>60</v>
      </c>
      <c r="AS84" s="268" t="s">
        <v>60</v>
      </c>
      <c r="AT84" s="268" t="s">
        <v>60</v>
      </c>
      <c r="AU84" s="268" t="s">
        <v>61</v>
      </c>
      <c r="AV84" s="268" t="s">
        <v>60</v>
      </c>
      <c r="AW84" s="268" t="s">
        <v>60</v>
      </c>
      <c r="AX84" s="268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1"/>
      <c r="L85" s="191"/>
      <c r="M85" s="191"/>
      <c r="N85" s="191"/>
      <c r="O85" s="191"/>
      <c r="P85" s="191"/>
      <c r="Q85" s="191"/>
      <c r="R85" s="191"/>
      <c r="S85" s="191"/>
      <c r="T85" s="26"/>
      <c r="U85" s="26"/>
      <c r="W85" s="305"/>
      <c r="AG85" s="267" t="s">
        <v>60</v>
      </c>
      <c r="AH85" s="268" t="s">
        <v>60</v>
      </c>
      <c r="AI85" s="268" t="s">
        <v>60</v>
      </c>
      <c r="AJ85" s="268" t="s">
        <v>60</v>
      </c>
      <c r="AK85" s="268" t="s">
        <v>60</v>
      </c>
      <c r="AL85" s="268" t="s">
        <v>60</v>
      </c>
      <c r="AM85" s="268" t="s">
        <v>60</v>
      </c>
      <c r="AN85" s="268" t="s">
        <v>60</v>
      </c>
      <c r="AO85" s="268" t="s">
        <v>60</v>
      </c>
      <c r="AP85" s="268" t="s">
        <v>60</v>
      </c>
      <c r="AQ85" s="268" t="s">
        <v>60</v>
      </c>
      <c r="AR85" s="268" t="s">
        <v>60</v>
      </c>
      <c r="AS85" s="268" t="s">
        <v>60</v>
      </c>
      <c r="AT85" s="268" t="s">
        <v>60</v>
      </c>
      <c r="AU85" s="268" t="s">
        <v>61</v>
      </c>
      <c r="AV85" s="268" t="s">
        <v>60</v>
      </c>
      <c r="AW85" s="268" t="s">
        <v>60</v>
      </c>
      <c r="AX85" s="268" t="s">
        <v>60</v>
      </c>
    </row>
    <row r="86" spans="2:50" s="71" customFormat="1" ht="13.5" hidden="1" thickBot="1" x14ac:dyDescent="0.25">
      <c r="B86" s="219" t="s">
        <v>256</v>
      </c>
      <c r="C86" s="354"/>
      <c r="D86" s="307">
        <f t="shared" ref="D86:D117" si="20">IFERROR(C86/$AC$1,0)</f>
        <v>0</v>
      </c>
      <c r="E86" s="308"/>
      <c r="F86" s="340"/>
      <c r="G86" s="321"/>
      <c r="H86" s="310">
        <f>F86</f>
        <v>0</v>
      </c>
      <c r="I86" s="310"/>
      <c r="J86" s="308"/>
      <c r="K86" s="190"/>
      <c r="L86" s="190"/>
      <c r="M86" s="190"/>
      <c r="N86" s="190"/>
      <c r="O86" s="190"/>
      <c r="P86" s="351"/>
      <c r="Q86" s="175">
        <f>IFERROR(P86/$AC$1,0)</f>
        <v>0</v>
      </c>
      <c r="R86" s="190"/>
      <c r="S86" s="359"/>
      <c r="T86" s="308"/>
      <c r="U86" s="355"/>
      <c r="W86" s="310">
        <f t="shared" si="10"/>
        <v>0</v>
      </c>
      <c r="AG86" s="267" t="s">
        <v>60</v>
      </c>
      <c r="AH86" s="268" t="s">
        <v>60</v>
      </c>
      <c r="AI86" s="268" t="s">
        <v>61</v>
      </c>
      <c r="AJ86" s="268" t="s">
        <v>61</v>
      </c>
      <c r="AK86" s="268" t="s">
        <v>60</v>
      </c>
      <c r="AL86" s="268" t="s">
        <v>61</v>
      </c>
      <c r="AM86" s="268" t="s">
        <v>60</v>
      </c>
      <c r="AN86" s="268" t="s">
        <v>60</v>
      </c>
      <c r="AO86" s="268" t="s">
        <v>61</v>
      </c>
      <c r="AP86" s="268" t="s">
        <v>61</v>
      </c>
      <c r="AQ86" s="268" t="s">
        <v>60</v>
      </c>
      <c r="AR86" s="268" t="s">
        <v>60</v>
      </c>
      <c r="AS86" s="268" t="s">
        <v>61</v>
      </c>
      <c r="AT86" s="268" t="s">
        <v>60</v>
      </c>
      <c r="AU86" s="268" t="s">
        <v>61</v>
      </c>
      <c r="AV86" s="268" t="s">
        <v>61</v>
      </c>
      <c r="AW86" s="268" t="s">
        <v>60</v>
      </c>
      <c r="AX86" s="268" t="s">
        <v>60</v>
      </c>
    </row>
    <row r="87" spans="2:50" s="71" customFormat="1" ht="13.5" hidden="1" thickBot="1" x14ac:dyDescent="0.25">
      <c r="B87" s="86" t="s">
        <v>257</v>
      </c>
      <c r="C87" s="343"/>
      <c r="D87" s="313">
        <f t="shared" si="20"/>
        <v>0</v>
      </c>
      <c r="E87" s="308"/>
      <c r="F87" s="356"/>
      <c r="G87" s="321"/>
      <c r="H87" s="80">
        <f>F87</f>
        <v>0</v>
      </c>
      <c r="I87" s="314"/>
      <c r="J87" s="308"/>
      <c r="K87" s="190"/>
      <c r="L87" s="190"/>
      <c r="M87" s="190"/>
      <c r="N87" s="190"/>
      <c r="O87" s="190"/>
      <c r="P87" s="190"/>
      <c r="Q87" s="190"/>
      <c r="R87" s="190"/>
      <c r="S87" s="190"/>
      <c r="T87" s="308"/>
      <c r="U87" s="353"/>
      <c r="W87" s="80">
        <f t="shared" si="10"/>
        <v>0</v>
      </c>
      <c r="AG87" s="267" t="s">
        <v>60</v>
      </c>
      <c r="AH87" s="268" t="s">
        <v>61</v>
      </c>
      <c r="AI87" s="268" t="s">
        <v>61</v>
      </c>
      <c r="AJ87" s="268" t="s">
        <v>61</v>
      </c>
      <c r="AK87" s="268" t="s">
        <v>60</v>
      </c>
      <c r="AL87" s="268" t="s">
        <v>60</v>
      </c>
      <c r="AM87" s="268" t="s">
        <v>61</v>
      </c>
      <c r="AN87" s="268" t="s">
        <v>61</v>
      </c>
      <c r="AO87" s="268" t="s">
        <v>61</v>
      </c>
      <c r="AP87" s="268" t="s">
        <v>61</v>
      </c>
      <c r="AQ87" s="268" t="s">
        <v>60</v>
      </c>
      <c r="AR87" s="268" t="s">
        <v>61</v>
      </c>
      <c r="AS87" s="268" t="s">
        <v>61</v>
      </c>
      <c r="AT87" s="268" t="s">
        <v>61</v>
      </c>
      <c r="AU87" s="268" t="s">
        <v>61</v>
      </c>
      <c r="AV87" s="268" t="s">
        <v>61</v>
      </c>
      <c r="AW87" s="268" t="s">
        <v>61</v>
      </c>
      <c r="AX87" s="268" t="s">
        <v>61</v>
      </c>
    </row>
    <row r="88" spans="2:50" s="71" customFormat="1" ht="13.5" hidden="1" thickBot="1" x14ac:dyDescent="0.25">
      <c r="B88" s="70" t="s">
        <v>258</v>
      </c>
      <c r="C88" s="347"/>
      <c r="D88" s="222">
        <f t="shared" si="20"/>
        <v>0</v>
      </c>
      <c r="E88" s="308"/>
      <c r="F88" s="350"/>
      <c r="G88" s="321"/>
      <c r="H88" s="80">
        <f t="shared" ref="H88:H112" si="21">F88</f>
        <v>0</v>
      </c>
      <c r="I88" s="80"/>
      <c r="J88" s="308"/>
      <c r="K88" s="190"/>
      <c r="L88" s="190"/>
      <c r="M88" s="190"/>
      <c r="N88" s="190"/>
      <c r="O88" s="190"/>
      <c r="P88" s="190"/>
      <c r="Q88" s="190"/>
      <c r="R88" s="190"/>
      <c r="S88" s="190"/>
      <c r="T88" s="308"/>
      <c r="U88" s="336"/>
      <c r="W88" s="80">
        <f t="shared" si="10"/>
        <v>0</v>
      </c>
      <c r="AG88" s="267" t="s">
        <v>61</v>
      </c>
      <c r="AH88" s="268" t="s">
        <v>61</v>
      </c>
      <c r="AI88" s="268" t="s">
        <v>61</v>
      </c>
      <c r="AJ88" s="268" t="s">
        <v>61</v>
      </c>
      <c r="AK88" s="268" t="s">
        <v>60</v>
      </c>
      <c r="AL88" s="268" t="s">
        <v>60</v>
      </c>
      <c r="AM88" s="268" t="s">
        <v>61</v>
      </c>
      <c r="AN88" s="268" t="s">
        <v>61</v>
      </c>
      <c r="AO88" s="268" t="s">
        <v>61</v>
      </c>
      <c r="AP88" s="268" t="s">
        <v>61</v>
      </c>
      <c r="AQ88" s="268" t="s">
        <v>60</v>
      </c>
      <c r="AR88" s="268" t="s">
        <v>61</v>
      </c>
      <c r="AS88" s="268" t="s">
        <v>61</v>
      </c>
      <c r="AT88" s="268" t="s">
        <v>61</v>
      </c>
      <c r="AU88" s="268" t="s">
        <v>61</v>
      </c>
      <c r="AV88" s="268" t="s">
        <v>61</v>
      </c>
      <c r="AW88" s="268" t="s">
        <v>61</v>
      </c>
      <c r="AX88" s="268" t="s">
        <v>61</v>
      </c>
    </row>
    <row r="89" spans="2:50" s="71" customFormat="1" ht="12.75" x14ac:dyDescent="0.2">
      <c r="B89" s="219" t="s">
        <v>259</v>
      </c>
      <c r="C89" s="223"/>
      <c r="D89" s="224">
        <f t="shared" si="20"/>
        <v>0</v>
      </c>
      <c r="E89" s="308"/>
      <c r="F89" s="172"/>
      <c r="G89" s="321"/>
      <c r="H89" s="80">
        <f t="shared" si="21"/>
        <v>0</v>
      </c>
      <c r="I89" s="80"/>
      <c r="J89" s="308"/>
      <c r="K89" s="190"/>
      <c r="L89" s="190"/>
      <c r="M89" s="190"/>
      <c r="N89" s="190"/>
      <c r="O89" s="190"/>
      <c r="P89" s="351"/>
      <c r="Q89" s="175">
        <f>IFERROR(P89/$AC$1,0)</f>
        <v>0</v>
      </c>
      <c r="R89" s="190"/>
      <c r="S89" s="340"/>
      <c r="T89" s="308"/>
      <c r="U89" s="311"/>
      <c r="W89" s="402">
        <f t="shared" si="10"/>
        <v>0</v>
      </c>
      <c r="AG89" s="267" t="s">
        <v>60</v>
      </c>
      <c r="AH89" s="268" t="s">
        <v>60</v>
      </c>
      <c r="AI89" s="268" t="s">
        <v>61</v>
      </c>
      <c r="AJ89" s="268" t="s">
        <v>61</v>
      </c>
      <c r="AK89" s="268" t="s">
        <v>61</v>
      </c>
      <c r="AL89" s="268" t="s">
        <v>61</v>
      </c>
      <c r="AM89" s="268" t="s">
        <v>60</v>
      </c>
      <c r="AN89" s="268" t="s">
        <v>60</v>
      </c>
      <c r="AO89" s="268" t="s">
        <v>61</v>
      </c>
      <c r="AP89" s="268" t="s">
        <v>60</v>
      </c>
      <c r="AQ89" s="268" t="s">
        <v>60</v>
      </c>
      <c r="AR89" s="268" t="s">
        <v>61</v>
      </c>
      <c r="AS89" s="268" t="s">
        <v>61</v>
      </c>
      <c r="AT89" s="268" t="s">
        <v>60</v>
      </c>
      <c r="AU89" s="268" t="s">
        <v>61</v>
      </c>
      <c r="AV89" s="268" t="s">
        <v>60</v>
      </c>
      <c r="AW89" s="268" t="s">
        <v>60</v>
      </c>
      <c r="AX89" s="268" t="s">
        <v>60</v>
      </c>
    </row>
    <row r="90" spans="2:50" s="71" customFormat="1" ht="12.75" x14ac:dyDescent="0.2">
      <c r="B90" s="86" t="s">
        <v>260</v>
      </c>
      <c r="C90" s="221"/>
      <c r="D90" s="222">
        <f t="shared" si="20"/>
        <v>0</v>
      </c>
      <c r="E90" s="308"/>
      <c r="F90" s="220"/>
      <c r="G90" s="321"/>
      <c r="H90" s="80">
        <f t="shared" si="21"/>
        <v>0</v>
      </c>
      <c r="I90" s="89"/>
      <c r="J90" s="308"/>
      <c r="K90" s="190"/>
      <c r="L90" s="190"/>
      <c r="M90" s="190"/>
      <c r="N90" s="190"/>
      <c r="O90" s="190"/>
      <c r="P90" s="352"/>
      <c r="Q90" s="177">
        <f>IFERROR(P90/$AC$1,0)</f>
        <v>0</v>
      </c>
      <c r="R90" s="190"/>
      <c r="S90" s="341"/>
      <c r="T90" s="308"/>
      <c r="U90" s="322"/>
      <c r="W90" s="80">
        <f t="shared" si="10"/>
        <v>0</v>
      </c>
      <c r="AG90" s="267" t="s">
        <v>61</v>
      </c>
      <c r="AH90" s="268" t="s">
        <v>60</v>
      </c>
      <c r="AI90" s="268" t="s">
        <v>61</v>
      </c>
      <c r="AJ90" s="268" t="s">
        <v>61</v>
      </c>
      <c r="AK90" s="268" t="s">
        <v>61</v>
      </c>
      <c r="AL90" s="268" t="s">
        <v>61</v>
      </c>
      <c r="AM90" s="268" t="s">
        <v>61</v>
      </c>
      <c r="AN90" s="268" t="s">
        <v>61</v>
      </c>
      <c r="AO90" s="268" t="s">
        <v>60</v>
      </c>
      <c r="AP90" s="268" t="s">
        <v>60</v>
      </c>
      <c r="AQ90" s="268" t="s">
        <v>61</v>
      </c>
      <c r="AR90" s="268" t="s">
        <v>61</v>
      </c>
      <c r="AS90" s="268" t="s">
        <v>61</v>
      </c>
      <c r="AT90" s="268" t="s">
        <v>60</v>
      </c>
      <c r="AU90" s="268" t="s">
        <v>61</v>
      </c>
      <c r="AV90" s="268" t="s">
        <v>60</v>
      </c>
      <c r="AW90" s="268" t="s">
        <v>60</v>
      </c>
      <c r="AX90" s="268" t="s">
        <v>60</v>
      </c>
    </row>
    <row r="91" spans="2:50" s="71" customFormat="1" ht="12.75" hidden="1" x14ac:dyDescent="0.2">
      <c r="B91" s="86" t="s">
        <v>261</v>
      </c>
      <c r="C91" s="347"/>
      <c r="D91" s="222">
        <f t="shared" si="20"/>
        <v>0</v>
      </c>
      <c r="E91" s="308"/>
      <c r="F91" s="350"/>
      <c r="G91" s="321"/>
      <c r="H91" s="80">
        <f t="shared" si="21"/>
        <v>0</v>
      </c>
      <c r="I91" s="89"/>
      <c r="J91" s="308"/>
      <c r="K91" s="190"/>
      <c r="L91" s="190"/>
      <c r="M91" s="190"/>
      <c r="N91" s="190"/>
      <c r="O91" s="190"/>
      <c r="P91" s="352"/>
      <c r="Q91" s="177">
        <f>IFERROR(P91/$AC$1,0)</f>
        <v>0</v>
      </c>
      <c r="R91" s="190"/>
      <c r="S91" s="341"/>
      <c r="T91" s="308"/>
      <c r="U91" s="353"/>
      <c r="W91" s="80">
        <f t="shared" si="10"/>
        <v>0</v>
      </c>
      <c r="AG91" s="267" t="s">
        <v>61</v>
      </c>
      <c r="AH91" s="268" t="s">
        <v>60</v>
      </c>
      <c r="AI91" s="268" t="s">
        <v>61</v>
      </c>
      <c r="AJ91" s="268" t="s">
        <v>61</v>
      </c>
      <c r="AK91" s="268" t="s">
        <v>61</v>
      </c>
      <c r="AL91" s="268" t="s">
        <v>61</v>
      </c>
      <c r="AM91" s="268" t="s">
        <v>61</v>
      </c>
      <c r="AN91" s="268" t="s">
        <v>61</v>
      </c>
      <c r="AO91" s="268" t="s">
        <v>60</v>
      </c>
      <c r="AP91" s="268" t="s">
        <v>61</v>
      </c>
      <c r="AQ91" s="268" t="s">
        <v>61</v>
      </c>
      <c r="AR91" s="268" t="s">
        <v>61</v>
      </c>
      <c r="AS91" s="268" t="s">
        <v>61</v>
      </c>
      <c r="AT91" s="268" t="s">
        <v>60</v>
      </c>
      <c r="AU91" s="268" t="s">
        <v>61</v>
      </c>
      <c r="AV91" s="268" t="s">
        <v>60</v>
      </c>
      <c r="AW91" s="268" t="s">
        <v>60</v>
      </c>
      <c r="AX91" s="268" t="s">
        <v>60</v>
      </c>
    </row>
    <row r="92" spans="2:50" s="71" customFormat="1" ht="12.75" hidden="1" x14ac:dyDescent="0.2">
      <c r="B92" s="70" t="s">
        <v>262</v>
      </c>
      <c r="C92" s="352"/>
      <c r="D92" s="177">
        <f t="shared" si="20"/>
        <v>0</v>
      </c>
      <c r="E92" s="308"/>
      <c r="F92" s="341"/>
      <c r="G92" s="321"/>
      <c r="H92" s="80">
        <f t="shared" si="21"/>
        <v>0</v>
      </c>
      <c r="I92" s="80"/>
      <c r="J92" s="308"/>
      <c r="K92" s="190"/>
      <c r="L92" s="190"/>
      <c r="M92" s="190"/>
      <c r="N92" s="190"/>
      <c r="O92" s="190"/>
      <c r="P92" s="190"/>
      <c r="Q92" s="190"/>
      <c r="R92" s="190"/>
      <c r="S92" s="190"/>
      <c r="T92" s="308"/>
      <c r="U92" s="353"/>
      <c r="W92" s="80">
        <f t="shared" si="10"/>
        <v>0</v>
      </c>
      <c r="AG92" s="267" t="s">
        <v>61</v>
      </c>
      <c r="AH92" s="268" t="s">
        <v>61</v>
      </c>
      <c r="AI92" s="268" t="s">
        <v>61</v>
      </c>
      <c r="AJ92" s="268" t="s">
        <v>61</v>
      </c>
      <c r="AK92" s="268" t="s">
        <v>61</v>
      </c>
      <c r="AL92" s="268" t="s">
        <v>61</v>
      </c>
      <c r="AM92" s="268" t="s">
        <v>61</v>
      </c>
      <c r="AN92" s="268" t="s">
        <v>61</v>
      </c>
      <c r="AO92" s="268" t="s">
        <v>61</v>
      </c>
      <c r="AP92" s="268" t="s">
        <v>61</v>
      </c>
      <c r="AQ92" s="268" t="s">
        <v>60</v>
      </c>
      <c r="AR92" s="268" t="s">
        <v>61</v>
      </c>
      <c r="AS92" s="268" t="s">
        <v>61</v>
      </c>
      <c r="AT92" s="268" t="s">
        <v>61</v>
      </c>
      <c r="AU92" s="268" t="s">
        <v>61</v>
      </c>
      <c r="AV92" s="268" t="s">
        <v>61</v>
      </c>
      <c r="AW92" s="268" t="s">
        <v>61</v>
      </c>
      <c r="AX92" s="268" t="s">
        <v>61</v>
      </c>
    </row>
    <row r="93" spans="2:50" s="71" customFormat="1" ht="12.75" hidden="1" x14ac:dyDescent="0.2">
      <c r="B93" s="55" t="s">
        <v>263</v>
      </c>
      <c r="C93" s="347"/>
      <c r="D93" s="222">
        <f t="shared" si="20"/>
        <v>0</v>
      </c>
      <c r="E93" s="308"/>
      <c r="F93" s="350"/>
      <c r="G93" s="321"/>
      <c r="H93" s="80">
        <f t="shared" si="21"/>
        <v>0</v>
      </c>
      <c r="I93" s="89"/>
      <c r="J93" s="308"/>
      <c r="K93" s="190"/>
      <c r="L93" s="190"/>
      <c r="M93" s="190"/>
      <c r="N93" s="190"/>
      <c r="O93" s="190"/>
      <c r="P93" s="348"/>
      <c r="Q93" s="176">
        <f>IFERROR(P93/$AC$1,0)</f>
        <v>0</v>
      </c>
      <c r="R93" s="190"/>
      <c r="S93" s="341"/>
      <c r="T93" s="308"/>
      <c r="U93" s="353"/>
      <c r="W93" s="80">
        <f t="shared" si="10"/>
        <v>0</v>
      </c>
      <c r="AG93" s="267" t="s">
        <v>61</v>
      </c>
      <c r="AH93" s="268" t="s">
        <v>60</v>
      </c>
      <c r="AI93" s="268" t="s">
        <v>61</v>
      </c>
      <c r="AJ93" s="268" t="s">
        <v>61</v>
      </c>
      <c r="AK93" s="268" t="s">
        <v>61</v>
      </c>
      <c r="AL93" s="268" t="s">
        <v>61</v>
      </c>
      <c r="AM93" s="268" t="s">
        <v>61</v>
      </c>
      <c r="AN93" s="268" t="s">
        <v>61</v>
      </c>
      <c r="AO93" s="268" t="s">
        <v>60</v>
      </c>
      <c r="AP93" s="268" t="s">
        <v>61</v>
      </c>
      <c r="AQ93" s="268" t="s">
        <v>61</v>
      </c>
      <c r="AR93" s="268" t="s">
        <v>61</v>
      </c>
      <c r="AS93" s="268" t="s">
        <v>61</v>
      </c>
      <c r="AT93" s="268" t="s">
        <v>61</v>
      </c>
      <c r="AU93" s="268" t="s">
        <v>61</v>
      </c>
      <c r="AV93" s="268" t="s">
        <v>60</v>
      </c>
      <c r="AW93" s="268" t="s">
        <v>60</v>
      </c>
      <c r="AX93" s="268" t="s">
        <v>60</v>
      </c>
    </row>
    <row r="94" spans="2:50" s="71" customFormat="1" ht="12.75" hidden="1" x14ac:dyDescent="0.2">
      <c r="B94" s="54" t="s">
        <v>264</v>
      </c>
      <c r="C94" s="352"/>
      <c r="D94" s="177">
        <f t="shared" si="20"/>
        <v>0</v>
      </c>
      <c r="E94" s="308"/>
      <c r="F94" s="341"/>
      <c r="G94" s="321"/>
      <c r="H94" s="80">
        <f t="shared" si="21"/>
        <v>0</v>
      </c>
      <c r="I94" s="80"/>
      <c r="J94" s="308"/>
      <c r="K94" s="190"/>
      <c r="L94" s="190"/>
      <c r="M94" s="190"/>
      <c r="N94" s="190"/>
      <c r="O94" s="190"/>
      <c r="P94" s="352"/>
      <c r="Q94" s="177">
        <f>IFERROR(P94/$AC$1,0)</f>
        <v>0</v>
      </c>
      <c r="R94" s="190"/>
      <c r="S94" s="341"/>
      <c r="T94" s="308"/>
      <c r="U94" s="353"/>
      <c r="W94" s="80">
        <f t="shared" si="10"/>
        <v>0</v>
      </c>
      <c r="AG94" s="267" t="s">
        <v>61</v>
      </c>
      <c r="AH94" s="268" t="s">
        <v>60</v>
      </c>
      <c r="AI94" s="268" t="s">
        <v>61</v>
      </c>
      <c r="AJ94" s="268" t="s">
        <v>61</v>
      </c>
      <c r="AK94" s="268" t="s">
        <v>61</v>
      </c>
      <c r="AL94" s="268" t="s">
        <v>61</v>
      </c>
      <c r="AM94" s="268" t="s">
        <v>61</v>
      </c>
      <c r="AN94" s="268" t="s">
        <v>61</v>
      </c>
      <c r="AO94" s="268" t="s">
        <v>60</v>
      </c>
      <c r="AP94" s="268" t="s">
        <v>61</v>
      </c>
      <c r="AQ94" s="268" t="s">
        <v>61</v>
      </c>
      <c r="AR94" s="268" t="s">
        <v>61</v>
      </c>
      <c r="AS94" s="268" t="s">
        <v>61</v>
      </c>
      <c r="AT94" s="268" t="s">
        <v>61</v>
      </c>
      <c r="AU94" s="268" t="s">
        <v>61</v>
      </c>
      <c r="AV94" s="268" t="s">
        <v>60</v>
      </c>
      <c r="AW94" s="268" t="s">
        <v>60</v>
      </c>
      <c r="AX94" s="268" t="s">
        <v>60</v>
      </c>
    </row>
    <row r="95" spans="2:50" s="71" customFormat="1" ht="12.75" hidden="1" x14ac:dyDescent="0.2">
      <c r="B95" s="86" t="s">
        <v>51</v>
      </c>
      <c r="C95" s="352"/>
      <c r="D95" s="177">
        <f t="shared" si="20"/>
        <v>0</v>
      </c>
      <c r="E95" s="308"/>
      <c r="F95" s="341"/>
      <c r="G95" s="321"/>
      <c r="H95" s="80">
        <f t="shared" si="21"/>
        <v>0</v>
      </c>
      <c r="I95" s="80"/>
      <c r="J95" s="308"/>
      <c r="K95" s="190"/>
      <c r="L95" s="190"/>
      <c r="M95" s="190"/>
      <c r="N95" s="190"/>
      <c r="O95" s="190"/>
      <c r="P95" s="352"/>
      <c r="Q95" s="177">
        <f>IFERROR(P95/$AC$1,0)</f>
        <v>0</v>
      </c>
      <c r="R95" s="190"/>
      <c r="S95" s="341"/>
      <c r="T95" s="308"/>
      <c r="U95" s="353"/>
      <c r="W95" s="80">
        <f t="shared" si="10"/>
        <v>0</v>
      </c>
      <c r="AG95" s="267" t="s">
        <v>60</v>
      </c>
      <c r="AH95" s="268" t="s">
        <v>60</v>
      </c>
      <c r="AI95" s="268" t="s">
        <v>61</v>
      </c>
      <c r="AJ95" s="268" t="s">
        <v>61</v>
      </c>
      <c r="AK95" s="268" t="s">
        <v>61</v>
      </c>
      <c r="AL95" s="268" t="s">
        <v>61</v>
      </c>
      <c r="AM95" s="268" t="s">
        <v>61</v>
      </c>
      <c r="AN95" s="268" t="s">
        <v>61</v>
      </c>
      <c r="AO95" s="268" t="s">
        <v>61</v>
      </c>
      <c r="AP95" s="268" t="s">
        <v>61</v>
      </c>
      <c r="AQ95" s="268" t="s">
        <v>61</v>
      </c>
      <c r="AR95" s="268" t="s">
        <v>61</v>
      </c>
      <c r="AS95" s="268" t="s">
        <v>61</v>
      </c>
      <c r="AT95" s="268" t="s">
        <v>60</v>
      </c>
      <c r="AU95" s="268" t="s">
        <v>61</v>
      </c>
      <c r="AV95" s="268" t="s">
        <v>60</v>
      </c>
      <c r="AW95" s="268" t="s">
        <v>60</v>
      </c>
      <c r="AX95" s="268" t="s">
        <v>60</v>
      </c>
    </row>
    <row r="96" spans="2:50" s="71" customFormat="1" ht="12.75" hidden="1" x14ac:dyDescent="0.2">
      <c r="B96" s="86" t="s">
        <v>265</v>
      </c>
      <c r="C96" s="352"/>
      <c r="D96" s="177">
        <f t="shared" si="20"/>
        <v>0</v>
      </c>
      <c r="E96" s="308"/>
      <c r="F96" s="341"/>
      <c r="G96" s="321"/>
      <c r="H96" s="80">
        <f t="shared" si="21"/>
        <v>0</v>
      </c>
      <c r="I96" s="80"/>
      <c r="J96" s="308"/>
      <c r="K96" s="190"/>
      <c r="L96" s="190"/>
      <c r="M96" s="190"/>
      <c r="N96" s="190"/>
      <c r="O96" s="190"/>
      <c r="P96" s="190"/>
      <c r="Q96" s="190"/>
      <c r="R96" s="190"/>
      <c r="S96" s="190"/>
      <c r="T96" s="308"/>
      <c r="U96" s="353"/>
      <c r="W96" s="80">
        <f t="shared" si="10"/>
        <v>0</v>
      </c>
      <c r="AG96" s="267" t="s">
        <v>61</v>
      </c>
      <c r="AH96" s="268" t="s">
        <v>61</v>
      </c>
      <c r="AI96" s="268" t="s">
        <v>60</v>
      </c>
      <c r="AJ96" s="268" t="s">
        <v>60</v>
      </c>
      <c r="AK96" s="268" t="s">
        <v>61</v>
      </c>
      <c r="AL96" s="268" t="s">
        <v>61</v>
      </c>
      <c r="AM96" s="268" t="s">
        <v>61</v>
      </c>
      <c r="AN96" s="268" t="s">
        <v>61</v>
      </c>
      <c r="AO96" s="268" t="s">
        <v>61</v>
      </c>
      <c r="AP96" s="268" t="s">
        <v>61</v>
      </c>
      <c r="AQ96" s="268" t="s">
        <v>61</v>
      </c>
      <c r="AR96" s="268" t="s">
        <v>61</v>
      </c>
      <c r="AS96" s="268" t="s">
        <v>61</v>
      </c>
      <c r="AT96" s="268" t="s">
        <v>61</v>
      </c>
      <c r="AU96" s="268" t="s">
        <v>61</v>
      </c>
      <c r="AV96" s="268" t="s">
        <v>61</v>
      </c>
      <c r="AW96" s="268" t="s">
        <v>61</v>
      </c>
      <c r="AX96" s="268" t="s">
        <v>61</v>
      </c>
    </row>
    <row r="97" spans="2:50" s="71" customFormat="1" ht="12.75" x14ac:dyDescent="0.2">
      <c r="B97" s="55" t="s">
        <v>287</v>
      </c>
      <c r="C97" s="77"/>
      <c r="D97" s="177">
        <f t="shared" si="20"/>
        <v>0</v>
      </c>
      <c r="E97" s="308"/>
      <c r="F97" s="173"/>
      <c r="G97" s="321"/>
      <c r="H97" s="80">
        <f t="shared" si="21"/>
        <v>0</v>
      </c>
      <c r="I97" s="80"/>
      <c r="J97" s="308"/>
      <c r="K97" s="190"/>
      <c r="L97" s="190"/>
      <c r="M97" s="190"/>
      <c r="N97" s="190"/>
      <c r="O97" s="190"/>
      <c r="P97" s="348"/>
      <c r="Q97" s="176">
        <f>IFERROR(P97/$AC$1,0)</f>
        <v>0</v>
      </c>
      <c r="R97" s="190"/>
      <c r="S97" s="349"/>
      <c r="T97" s="308"/>
      <c r="U97" s="322"/>
      <c r="W97" s="80">
        <f t="shared" si="10"/>
        <v>0</v>
      </c>
      <c r="AG97" s="267" t="s">
        <v>61</v>
      </c>
      <c r="AH97" s="268" t="s">
        <v>60</v>
      </c>
      <c r="AI97" s="268" t="s">
        <v>60</v>
      </c>
      <c r="AJ97" s="268" t="s">
        <v>60</v>
      </c>
      <c r="AK97" s="268" t="s">
        <v>61</v>
      </c>
      <c r="AL97" s="268" t="s">
        <v>61</v>
      </c>
      <c r="AM97" s="268" t="s">
        <v>61</v>
      </c>
      <c r="AN97" s="268" t="s">
        <v>61</v>
      </c>
      <c r="AO97" s="268" t="s">
        <v>60</v>
      </c>
      <c r="AP97" s="268" t="s">
        <v>60</v>
      </c>
      <c r="AQ97" s="268" t="s">
        <v>60</v>
      </c>
      <c r="AR97" s="268" t="s">
        <v>61</v>
      </c>
      <c r="AS97" s="268" t="s">
        <v>61</v>
      </c>
      <c r="AT97" s="268" t="s">
        <v>61</v>
      </c>
      <c r="AU97" s="268" t="s">
        <v>61</v>
      </c>
      <c r="AV97" s="268" t="s">
        <v>61</v>
      </c>
      <c r="AW97" s="268" t="s">
        <v>60</v>
      </c>
      <c r="AX97" s="268" t="s">
        <v>60</v>
      </c>
    </row>
    <row r="98" spans="2:50" s="71" customFormat="1" ht="12.75" hidden="1" x14ac:dyDescent="0.2">
      <c r="B98" s="55" t="s">
        <v>267</v>
      </c>
      <c r="C98" s="352"/>
      <c r="D98" s="177">
        <f t="shared" si="20"/>
        <v>0</v>
      </c>
      <c r="E98" s="308"/>
      <c r="F98" s="341"/>
      <c r="G98" s="321"/>
      <c r="H98" s="80">
        <f t="shared" si="21"/>
        <v>0</v>
      </c>
      <c r="I98" s="80"/>
      <c r="J98" s="308"/>
      <c r="K98" s="190"/>
      <c r="L98" s="190"/>
      <c r="M98" s="190"/>
      <c r="N98" s="190"/>
      <c r="O98" s="190"/>
      <c r="P98" s="190"/>
      <c r="Q98" s="190"/>
      <c r="R98" s="190"/>
      <c r="S98" s="190"/>
      <c r="T98" s="308"/>
      <c r="U98" s="353"/>
      <c r="W98" s="80">
        <f t="shared" si="10"/>
        <v>0</v>
      </c>
      <c r="AG98" s="267" t="s">
        <v>61</v>
      </c>
      <c r="AH98" s="268" t="s">
        <v>61</v>
      </c>
      <c r="AI98" s="268" t="s">
        <v>61</v>
      </c>
      <c r="AJ98" s="268" t="s">
        <v>61</v>
      </c>
      <c r="AK98" s="268" t="s">
        <v>61</v>
      </c>
      <c r="AL98" s="268" t="s">
        <v>61</v>
      </c>
      <c r="AM98" s="268" t="s">
        <v>61</v>
      </c>
      <c r="AN98" s="268" t="s">
        <v>61</v>
      </c>
      <c r="AO98" s="268" t="s">
        <v>60</v>
      </c>
      <c r="AP98" s="268" t="s">
        <v>61</v>
      </c>
      <c r="AQ98" s="268" t="s">
        <v>61</v>
      </c>
      <c r="AR98" s="268" t="s">
        <v>61</v>
      </c>
      <c r="AS98" s="268" t="s">
        <v>61</v>
      </c>
      <c r="AT98" s="268" t="s">
        <v>61</v>
      </c>
      <c r="AU98" s="268" t="s">
        <v>61</v>
      </c>
      <c r="AV98" s="268" t="s">
        <v>61</v>
      </c>
      <c r="AW98" s="268" t="s">
        <v>61</v>
      </c>
      <c r="AX98" s="268" t="s">
        <v>61</v>
      </c>
    </row>
    <row r="99" spans="2:50" s="71" customFormat="1" ht="12.75" hidden="1" x14ac:dyDescent="0.2">
      <c r="B99" s="55" t="s">
        <v>268</v>
      </c>
      <c r="C99" s="352"/>
      <c r="D99" s="177">
        <f t="shared" si="20"/>
        <v>0</v>
      </c>
      <c r="E99" s="308"/>
      <c r="F99" s="341"/>
      <c r="G99" s="321"/>
      <c r="H99" s="80"/>
      <c r="I99" s="80">
        <f>F99</f>
        <v>0</v>
      </c>
      <c r="J99" s="308"/>
      <c r="K99" s="190"/>
      <c r="L99" s="190"/>
      <c r="M99" s="190"/>
      <c r="N99" s="190"/>
      <c r="O99" s="190"/>
      <c r="P99" s="190"/>
      <c r="Q99" s="190"/>
      <c r="R99" s="190"/>
      <c r="S99" s="190"/>
      <c r="T99" s="308"/>
      <c r="U99" s="353"/>
      <c r="W99" s="80">
        <f t="shared" si="10"/>
        <v>0</v>
      </c>
      <c r="AG99" s="267" t="s">
        <v>61</v>
      </c>
      <c r="AH99" s="268" t="s">
        <v>61</v>
      </c>
      <c r="AI99" s="268" t="s">
        <v>61</v>
      </c>
      <c r="AJ99" s="268" t="s">
        <v>61</v>
      </c>
      <c r="AK99" s="268" t="s">
        <v>61</v>
      </c>
      <c r="AL99" s="268" t="s">
        <v>61</v>
      </c>
      <c r="AM99" s="268" t="s">
        <v>61</v>
      </c>
      <c r="AN99" s="268" t="s">
        <v>61</v>
      </c>
      <c r="AO99" s="268" t="s">
        <v>61</v>
      </c>
      <c r="AP99" s="268" t="s">
        <v>61</v>
      </c>
      <c r="AQ99" s="268" t="s">
        <v>61</v>
      </c>
      <c r="AR99" s="268" t="s">
        <v>61</v>
      </c>
      <c r="AS99" s="268" t="s">
        <v>61</v>
      </c>
      <c r="AT99" s="268" t="s">
        <v>61</v>
      </c>
      <c r="AU99" s="268" t="s">
        <v>61</v>
      </c>
      <c r="AV99" s="268" t="s">
        <v>61</v>
      </c>
      <c r="AW99" s="268" t="s">
        <v>61</v>
      </c>
      <c r="AX99" s="268" t="s">
        <v>61</v>
      </c>
    </row>
    <row r="100" spans="2:50" s="71" customFormat="1" ht="12.75" hidden="1" x14ac:dyDescent="0.2">
      <c r="B100" s="55" t="s">
        <v>269</v>
      </c>
      <c r="C100" s="352"/>
      <c r="D100" s="177">
        <f t="shared" si="20"/>
        <v>0</v>
      </c>
      <c r="E100" s="308"/>
      <c r="F100" s="341"/>
      <c r="G100" s="321"/>
      <c r="H100" s="80">
        <f t="shared" si="21"/>
        <v>0</v>
      </c>
      <c r="I100" s="80"/>
      <c r="J100" s="308"/>
      <c r="K100" s="190"/>
      <c r="L100" s="190"/>
      <c r="M100" s="190"/>
      <c r="N100" s="190"/>
      <c r="O100" s="190"/>
      <c r="P100" s="190"/>
      <c r="Q100" s="190"/>
      <c r="R100" s="190"/>
      <c r="S100" s="190"/>
      <c r="T100" s="308"/>
      <c r="U100" s="353"/>
      <c r="W100" s="80">
        <f t="shared" si="10"/>
        <v>0</v>
      </c>
      <c r="AG100" s="267" t="s">
        <v>60</v>
      </c>
      <c r="AH100" s="268" t="s">
        <v>61</v>
      </c>
      <c r="AI100" s="268" t="s">
        <v>61</v>
      </c>
      <c r="AJ100" s="268" t="s">
        <v>61</v>
      </c>
      <c r="AK100" s="268" t="s">
        <v>61</v>
      </c>
      <c r="AL100" s="268" t="s">
        <v>60</v>
      </c>
      <c r="AM100" s="268" t="s">
        <v>61</v>
      </c>
      <c r="AN100" s="268" t="s">
        <v>61</v>
      </c>
      <c r="AO100" s="268" t="s">
        <v>60</v>
      </c>
      <c r="AP100" s="268" t="s">
        <v>61</v>
      </c>
      <c r="AQ100" s="268" t="s">
        <v>60</v>
      </c>
      <c r="AR100" s="268" t="s">
        <v>61</v>
      </c>
      <c r="AS100" s="268" t="s">
        <v>61</v>
      </c>
      <c r="AT100" s="268" t="s">
        <v>61</v>
      </c>
      <c r="AU100" s="268" t="s">
        <v>61</v>
      </c>
      <c r="AV100" s="268" t="s">
        <v>61</v>
      </c>
      <c r="AW100" s="268" t="s">
        <v>61</v>
      </c>
      <c r="AX100" s="268" t="s">
        <v>61</v>
      </c>
    </row>
    <row r="101" spans="2:50" s="71" customFormat="1" ht="12.75" hidden="1" x14ac:dyDescent="0.2">
      <c r="B101" s="55" t="s">
        <v>49</v>
      </c>
      <c r="C101" s="352"/>
      <c r="D101" s="177">
        <f t="shared" si="20"/>
        <v>0</v>
      </c>
      <c r="E101" s="308"/>
      <c r="F101" s="341"/>
      <c r="G101" s="321"/>
      <c r="H101" s="80">
        <f t="shared" si="21"/>
        <v>0</v>
      </c>
      <c r="I101" s="80"/>
      <c r="J101" s="308"/>
      <c r="K101" s="190"/>
      <c r="L101" s="190"/>
      <c r="M101" s="190"/>
      <c r="N101" s="190"/>
      <c r="O101" s="190"/>
      <c r="P101" s="348"/>
      <c r="Q101" s="176">
        <f>IFERROR(P101/$AC$1,0)</f>
        <v>0</v>
      </c>
      <c r="R101" s="190"/>
      <c r="S101" s="349"/>
      <c r="T101" s="308"/>
      <c r="U101" s="353"/>
      <c r="W101" s="80">
        <f t="shared" si="10"/>
        <v>0</v>
      </c>
      <c r="AG101" s="267" t="s">
        <v>61</v>
      </c>
      <c r="AH101" s="268" t="s">
        <v>60</v>
      </c>
      <c r="AI101" s="268" t="s">
        <v>61</v>
      </c>
      <c r="AJ101" s="268" t="s">
        <v>61</v>
      </c>
      <c r="AK101" s="268" t="s">
        <v>61</v>
      </c>
      <c r="AL101" s="268" t="s">
        <v>61</v>
      </c>
      <c r="AM101" s="268" t="s">
        <v>61</v>
      </c>
      <c r="AN101" s="268" t="s">
        <v>61</v>
      </c>
      <c r="AO101" s="268" t="s">
        <v>61</v>
      </c>
      <c r="AP101" s="268" t="s">
        <v>61</v>
      </c>
      <c r="AQ101" s="268" t="s">
        <v>61</v>
      </c>
      <c r="AR101" s="268" t="s">
        <v>61</v>
      </c>
      <c r="AS101" s="268" t="s">
        <v>61</v>
      </c>
      <c r="AT101" s="268" t="s">
        <v>61</v>
      </c>
      <c r="AU101" s="268" t="s">
        <v>61</v>
      </c>
      <c r="AV101" s="268" t="s">
        <v>61</v>
      </c>
      <c r="AW101" s="268" t="s">
        <v>60</v>
      </c>
      <c r="AX101" s="268" t="s">
        <v>60</v>
      </c>
    </row>
    <row r="102" spans="2:50" s="71" customFormat="1" ht="12.75" hidden="1" x14ac:dyDescent="0.2">
      <c r="B102" s="55" t="s">
        <v>270</v>
      </c>
      <c r="C102" s="352"/>
      <c r="D102" s="177">
        <f t="shared" si="20"/>
        <v>0</v>
      </c>
      <c r="E102" s="308"/>
      <c r="F102" s="341"/>
      <c r="G102" s="321"/>
      <c r="H102" s="80">
        <f t="shared" si="21"/>
        <v>0</v>
      </c>
      <c r="I102" s="80"/>
      <c r="J102" s="308"/>
      <c r="K102" s="190"/>
      <c r="L102" s="190"/>
      <c r="M102" s="190"/>
      <c r="N102" s="190"/>
      <c r="O102" s="190"/>
      <c r="P102" s="190"/>
      <c r="Q102" s="190"/>
      <c r="R102" s="190"/>
      <c r="S102" s="190"/>
      <c r="T102" s="308"/>
      <c r="U102" s="353"/>
      <c r="W102" s="80">
        <f t="shared" si="10"/>
        <v>0</v>
      </c>
      <c r="AG102" s="267" t="s">
        <v>61</v>
      </c>
      <c r="AH102" s="268" t="s">
        <v>61</v>
      </c>
      <c r="AI102" s="268" t="s">
        <v>61</v>
      </c>
      <c r="AJ102" s="268" t="s">
        <v>61</v>
      </c>
      <c r="AK102" s="268" t="s">
        <v>61</v>
      </c>
      <c r="AL102" s="268" t="s">
        <v>61</v>
      </c>
      <c r="AM102" s="268" t="s">
        <v>60</v>
      </c>
      <c r="AN102" s="268" t="s">
        <v>60</v>
      </c>
      <c r="AO102" s="268" t="s">
        <v>61</v>
      </c>
      <c r="AP102" s="268" t="s">
        <v>61</v>
      </c>
      <c r="AQ102" s="268" t="s">
        <v>61</v>
      </c>
      <c r="AR102" s="268" t="s">
        <v>61</v>
      </c>
      <c r="AS102" s="268" t="s">
        <v>61</v>
      </c>
      <c r="AT102" s="268" t="s">
        <v>61</v>
      </c>
      <c r="AU102" s="268" t="s">
        <v>61</v>
      </c>
      <c r="AV102" s="268" t="s">
        <v>61</v>
      </c>
      <c r="AW102" s="268" t="s">
        <v>61</v>
      </c>
      <c r="AX102" s="268" t="s">
        <v>61</v>
      </c>
    </row>
    <row r="103" spans="2:50" s="71" customFormat="1" ht="12.75" hidden="1" x14ac:dyDescent="0.2">
      <c r="B103" s="54" t="s">
        <v>271</v>
      </c>
      <c r="C103" s="352"/>
      <c r="D103" s="177">
        <f t="shared" si="20"/>
        <v>0</v>
      </c>
      <c r="E103" s="308"/>
      <c r="F103" s="341"/>
      <c r="G103" s="321"/>
      <c r="H103" s="80">
        <f t="shared" si="21"/>
        <v>0</v>
      </c>
      <c r="I103" s="80"/>
      <c r="J103" s="308"/>
      <c r="K103" s="190"/>
      <c r="L103" s="190"/>
      <c r="M103" s="190"/>
      <c r="N103" s="190"/>
      <c r="O103" s="190"/>
      <c r="P103" s="190"/>
      <c r="Q103" s="190"/>
      <c r="R103" s="190"/>
      <c r="S103" s="190"/>
      <c r="T103" s="308"/>
      <c r="U103" s="353"/>
      <c r="W103" s="80">
        <f t="shared" si="10"/>
        <v>0</v>
      </c>
      <c r="AG103" s="267" t="s">
        <v>61</v>
      </c>
      <c r="AH103" s="268" t="s">
        <v>61</v>
      </c>
      <c r="AI103" s="268" t="s">
        <v>61</v>
      </c>
      <c r="AJ103" s="268" t="s">
        <v>61</v>
      </c>
      <c r="AK103" s="268" t="s">
        <v>61</v>
      </c>
      <c r="AL103" s="268" t="s">
        <v>61</v>
      </c>
      <c r="AM103" s="268" t="s">
        <v>60</v>
      </c>
      <c r="AN103" s="268" t="s">
        <v>60</v>
      </c>
      <c r="AO103" s="268" t="s">
        <v>61</v>
      </c>
      <c r="AP103" s="268" t="s">
        <v>61</v>
      </c>
      <c r="AQ103" s="268" t="s">
        <v>61</v>
      </c>
      <c r="AR103" s="268" t="s">
        <v>61</v>
      </c>
      <c r="AS103" s="268" t="s">
        <v>61</v>
      </c>
      <c r="AT103" s="268" t="s">
        <v>61</v>
      </c>
      <c r="AU103" s="268" t="s">
        <v>61</v>
      </c>
      <c r="AV103" s="268" t="s">
        <v>61</v>
      </c>
      <c r="AW103" s="268" t="s">
        <v>61</v>
      </c>
      <c r="AX103" s="268" t="s">
        <v>61</v>
      </c>
    </row>
    <row r="104" spans="2:50" s="71" customFormat="1" ht="13.5" thickBot="1" x14ac:dyDescent="0.25">
      <c r="B104" s="55" t="s">
        <v>145</v>
      </c>
      <c r="C104" s="77"/>
      <c r="D104" s="177">
        <f t="shared" si="20"/>
        <v>0</v>
      </c>
      <c r="E104" s="308"/>
      <c r="F104" s="173"/>
      <c r="G104" s="321"/>
      <c r="H104" s="80">
        <f t="shared" si="21"/>
        <v>0</v>
      </c>
      <c r="I104" s="80"/>
      <c r="J104" s="308"/>
      <c r="K104" s="190"/>
      <c r="L104" s="190"/>
      <c r="M104" s="190"/>
      <c r="N104" s="190"/>
      <c r="O104" s="190"/>
      <c r="P104" s="348"/>
      <c r="Q104" s="176">
        <f t="shared" ref="Q104:Q109" si="22">IFERROR(P104/$AC$1,0)</f>
        <v>0</v>
      </c>
      <c r="R104" s="190"/>
      <c r="S104" s="341"/>
      <c r="T104" s="308"/>
      <c r="U104" s="322"/>
      <c r="W104" s="80">
        <f t="shared" si="10"/>
        <v>0</v>
      </c>
      <c r="AG104" s="267" t="s">
        <v>60</v>
      </c>
      <c r="AH104" s="268" t="s">
        <v>60</v>
      </c>
      <c r="AI104" s="268" t="s">
        <v>61</v>
      </c>
      <c r="AJ104" s="268" t="s">
        <v>61</v>
      </c>
      <c r="AK104" s="268" t="s">
        <v>60</v>
      </c>
      <c r="AL104" s="268" t="s">
        <v>60</v>
      </c>
      <c r="AM104" s="268" t="s">
        <v>61</v>
      </c>
      <c r="AN104" s="268" t="s">
        <v>61</v>
      </c>
      <c r="AO104" s="268" t="s">
        <v>60</v>
      </c>
      <c r="AP104" s="268" t="s">
        <v>60</v>
      </c>
      <c r="AQ104" s="268" t="s">
        <v>60</v>
      </c>
      <c r="AR104" s="268" t="s">
        <v>61</v>
      </c>
      <c r="AS104" s="268" t="s">
        <v>61</v>
      </c>
      <c r="AT104" s="268" t="s">
        <v>60</v>
      </c>
      <c r="AU104" s="268" t="s">
        <v>61</v>
      </c>
      <c r="AV104" s="268" t="s">
        <v>60</v>
      </c>
      <c r="AW104" s="268" t="s">
        <v>60</v>
      </c>
      <c r="AX104" s="268" t="s">
        <v>60</v>
      </c>
    </row>
    <row r="105" spans="2:50" s="71" customFormat="1" ht="13.5" thickBot="1" x14ac:dyDescent="0.25">
      <c r="B105" s="55" t="s">
        <v>272</v>
      </c>
      <c r="C105" s="77"/>
      <c r="D105" s="177">
        <f t="shared" si="20"/>
        <v>0</v>
      </c>
      <c r="E105" s="308"/>
      <c r="F105" s="173"/>
      <c r="G105" s="321"/>
      <c r="H105" s="80">
        <f t="shared" si="21"/>
        <v>0</v>
      </c>
      <c r="I105" s="80"/>
      <c r="J105" s="308"/>
      <c r="K105" s="364"/>
      <c r="L105" s="180">
        <f>IFERROR(K105/$AC$1,0)</f>
        <v>0</v>
      </c>
      <c r="M105" s="190"/>
      <c r="N105" s="365"/>
      <c r="O105" s="190"/>
      <c r="P105" s="352"/>
      <c r="Q105" s="177">
        <f t="shared" si="22"/>
        <v>0</v>
      </c>
      <c r="R105" s="190"/>
      <c r="S105" s="341"/>
      <c r="T105" s="308"/>
      <c r="U105" s="322"/>
      <c r="W105" s="80">
        <f t="shared" si="10"/>
        <v>0</v>
      </c>
      <c r="AG105" s="267" t="s">
        <v>61</v>
      </c>
      <c r="AH105" s="268" t="s">
        <v>60</v>
      </c>
      <c r="AI105" s="268" t="s">
        <v>61</v>
      </c>
      <c r="AJ105" s="268" t="s">
        <v>60</v>
      </c>
      <c r="AK105" s="268" t="s">
        <v>60</v>
      </c>
      <c r="AL105" s="268" t="s">
        <v>61</v>
      </c>
      <c r="AM105" s="268" t="s">
        <v>61</v>
      </c>
      <c r="AN105" s="268" t="s">
        <v>61</v>
      </c>
      <c r="AO105" s="268" t="s">
        <v>61</v>
      </c>
      <c r="AP105" s="268" t="s">
        <v>60</v>
      </c>
      <c r="AQ105" s="268" t="s">
        <v>60</v>
      </c>
      <c r="AR105" s="268" t="s">
        <v>61</v>
      </c>
      <c r="AS105" s="268" t="s">
        <v>61</v>
      </c>
      <c r="AT105" s="268" t="s">
        <v>61</v>
      </c>
      <c r="AU105" s="268" t="s">
        <v>61</v>
      </c>
      <c r="AV105" s="268" t="s">
        <v>61</v>
      </c>
      <c r="AW105" s="268" t="s">
        <v>61</v>
      </c>
      <c r="AX105" s="268" t="s">
        <v>61</v>
      </c>
    </row>
    <row r="106" spans="2:50" s="71" customFormat="1" ht="13.5" thickBot="1" x14ac:dyDescent="0.25">
      <c r="B106" s="54" t="s">
        <v>273</v>
      </c>
      <c r="C106" s="77"/>
      <c r="D106" s="177">
        <f t="shared" si="20"/>
        <v>0</v>
      </c>
      <c r="E106" s="308"/>
      <c r="F106" s="173"/>
      <c r="G106" s="321"/>
      <c r="H106" s="80">
        <f t="shared" si="21"/>
        <v>0</v>
      </c>
      <c r="I106" s="80"/>
      <c r="J106" s="308"/>
      <c r="K106" s="190"/>
      <c r="L106" s="190"/>
      <c r="M106" s="190"/>
      <c r="N106" s="190"/>
      <c r="O106" s="190"/>
      <c r="P106" s="352"/>
      <c r="Q106" s="177">
        <f t="shared" si="22"/>
        <v>0</v>
      </c>
      <c r="R106" s="190"/>
      <c r="S106" s="341"/>
      <c r="T106" s="308"/>
      <c r="U106" s="322"/>
      <c r="W106" s="80">
        <f t="shared" si="10"/>
        <v>0</v>
      </c>
      <c r="AG106" s="267" t="s">
        <v>60</v>
      </c>
      <c r="AH106" s="268" t="s">
        <v>60</v>
      </c>
      <c r="AI106" s="268" t="s">
        <v>61</v>
      </c>
      <c r="AJ106" s="268" t="s">
        <v>60</v>
      </c>
      <c r="AK106" s="268" t="s">
        <v>60</v>
      </c>
      <c r="AL106" s="268" t="s">
        <v>61</v>
      </c>
      <c r="AM106" s="268" t="s">
        <v>61</v>
      </c>
      <c r="AN106" s="268" t="s">
        <v>61</v>
      </c>
      <c r="AO106" s="268" t="s">
        <v>61</v>
      </c>
      <c r="AP106" s="268" t="s">
        <v>60</v>
      </c>
      <c r="AQ106" s="268" t="s">
        <v>60</v>
      </c>
      <c r="AR106" s="268" t="s">
        <v>61</v>
      </c>
      <c r="AS106" s="268" t="s">
        <v>61</v>
      </c>
      <c r="AT106" s="268" t="s">
        <v>61</v>
      </c>
      <c r="AU106" s="268" t="s">
        <v>61</v>
      </c>
      <c r="AV106" s="268" t="s">
        <v>61</v>
      </c>
      <c r="AW106" s="268" t="s">
        <v>60</v>
      </c>
      <c r="AX106" s="268" t="s">
        <v>60</v>
      </c>
    </row>
    <row r="107" spans="2:50" s="71" customFormat="1" ht="13.5" hidden="1" thickBot="1" x14ac:dyDescent="0.25">
      <c r="B107" s="55" t="s">
        <v>274</v>
      </c>
      <c r="C107" s="352"/>
      <c r="D107" s="177">
        <f t="shared" si="20"/>
        <v>0</v>
      </c>
      <c r="E107" s="308"/>
      <c r="F107" s="341"/>
      <c r="G107" s="321"/>
      <c r="H107" s="80">
        <f t="shared" si="21"/>
        <v>0</v>
      </c>
      <c r="I107" s="80"/>
      <c r="J107" s="308"/>
      <c r="K107" s="351"/>
      <c r="L107" s="175">
        <f>IFERROR(K107/$AC$1,0)</f>
        <v>0</v>
      </c>
      <c r="M107" s="190"/>
      <c r="N107" s="340"/>
      <c r="O107" s="190"/>
      <c r="P107" s="352"/>
      <c r="Q107" s="177">
        <f t="shared" si="22"/>
        <v>0</v>
      </c>
      <c r="R107" s="190"/>
      <c r="S107" s="341"/>
      <c r="T107" s="308"/>
      <c r="U107" s="353"/>
      <c r="W107" s="80">
        <f t="shared" si="10"/>
        <v>0</v>
      </c>
      <c r="AG107" s="267" t="s">
        <v>60</v>
      </c>
      <c r="AH107" s="268" t="s">
        <v>60</v>
      </c>
      <c r="AI107" s="268" t="s">
        <v>61</v>
      </c>
      <c r="AJ107" s="268" t="s">
        <v>60</v>
      </c>
      <c r="AK107" s="268" t="s">
        <v>61</v>
      </c>
      <c r="AL107" s="268" t="s">
        <v>61</v>
      </c>
      <c r="AM107" s="268" t="s">
        <v>61</v>
      </c>
      <c r="AN107" s="268" t="s">
        <v>61</v>
      </c>
      <c r="AO107" s="268" t="s">
        <v>61</v>
      </c>
      <c r="AP107" s="268" t="s">
        <v>61</v>
      </c>
      <c r="AQ107" s="268" t="s">
        <v>61</v>
      </c>
      <c r="AR107" s="268" t="s">
        <v>61</v>
      </c>
      <c r="AS107" s="268" t="s">
        <v>61</v>
      </c>
      <c r="AT107" s="268" t="s">
        <v>61</v>
      </c>
      <c r="AU107" s="268" t="s">
        <v>61</v>
      </c>
      <c r="AV107" s="268" t="s">
        <v>61</v>
      </c>
      <c r="AW107" s="268" t="s">
        <v>60</v>
      </c>
      <c r="AX107" s="268" t="s">
        <v>60</v>
      </c>
    </row>
    <row r="108" spans="2:50" s="71" customFormat="1" ht="13.5" hidden="1" thickBot="1" x14ac:dyDescent="0.25">
      <c r="B108" s="55" t="s">
        <v>275</v>
      </c>
      <c r="C108" s="352"/>
      <c r="D108" s="177">
        <f t="shared" si="20"/>
        <v>0</v>
      </c>
      <c r="E108" s="308"/>
      <c r="F108" s="341"/>
      <c r="G108" s="321"/>
      <c r="H108" s="80">
        <f t="shared" si="21"/>
        <v>0</v>
      </c>
      <c r="I108" s="80"/>
      <c r="J108" s="308"/>
      <c r="K108" s="347"/>
      <c r="L108" s="222">
        <f>IFERROR(K108/$AC$1,0)</f>
        <v>0</v>
      </c>
      <c r="M108" s="190"/>
      <c r="N108" s="350"/>
      <c r="O108" s="190"/>
      <c r="P108" s="352"/>
      <c r="Q108" s="177">
        <f t="shared" si="22"/>
        <v>0</v>
      </c>
      <c r="R108" s="190"/>
      <c r="S108" s="341"/>
      <c r="T108" s="308"/>
      <c r="U108" s="353"/>
      <c r="W108" s="80">
        <f t="shared" si="10"/>
        <v>0</v>
      </c>
      <c r="AG108" s="267" t="s">
        <v>60</v>
      </c>
      <c r="AH108" s="268" t="s">
        <v>60</v>
      </c>
      <c r="AI108" s="268" t="s">
        <v>61</v>
      </c>
      <c r="AJ108" s="268" t="s">
        <v>60</v>
      </c>
      <c r="AK108" s="268" t="s">
        <v>61</v>
      </c>
      <c r="AL108" s="268" t="s">
        <v>61</v>
      </c>
      <c r="AM108" s="268" t="s">
        <v>61</v>
      </c>
      <c r="AN108" s="268" t="s">
        <v>61</v>
      </c>
      <c r="AO108" s="268" t="s">
        <v>60</v>
      </c>
      <c r="AP108" s="268" t="s">
        <v>61</v>
      </c>
      <c r="AQ108" s="268" t="s">
        <v>61</v>
      </c>
      <c r="AR108" s="268" t="s">
        <v>61</v>
      </c>
      <c r="AS108" s="268" t="s">
        <v>61</v>
      </c>
      <c r="AT108" s="268" t="s">
        <v>61</v>
      </c>
      <c r="AU108" s="268" t="s">
        <v>61</v>
      </c>
      <c r="AV108" s="268" t="s">
        <v>61</v>
      </c>
      <c r="AW108" s="268" t="s">
        <v>60</v>
      </c>
      <c r="AX108" s="268" t="s">
        <v>60</v>
      </c>
    </row>
    <row r="109" spans="2:50" s="71" customFormat="1" ht="12.75" x14ac:dyDescent="0.2">
      <c r="B109" s="55" t="s">
        <v>276</v>
      </c>
      <c r="C109" s="77"/>
      <c r="D109" s="177">
        <f t="shared" si="20"/>
        <v>0</v>
      </c>
      <c r="E109" s="308"/>
      <c r="F109" s="173"/>
      <c r="G109" s="321"/>
      <c r="H109" s="80">
        <f t="shared" si="21"/>
        <v>0</v>
      </c>
      <c r="I109" s="80"/>
      <c r="J109" s="308"/>
      <c r="K109" s="366"/>
      <c r="L109" s="224">
        <f>IFERROR(K109/$AC$1,0)</f>
        <v>0</v>
      </c>
      <c r="M109" s="190"/>
      <c r="N109" s="340"/>
      <c r="O109" s="190"/>
      <c r="P109" s="352"/>
      <c r="Q109" s="177">
        <f t="shared" si="22"/>
        <v>0</v>
      </c>
      <c r="R109" s="190"/>
      <c r="S109" s="341"/>
      <c r="T109" s="308"/>
      <c r="U109" s="322"/>
      <c r="W109" s="80">
        <f t="shared" si="10"/>
        <v>0</v>
      </c>
      <c r="AG109" s="267" t="s">
        <v>60</v>
      </c>
      <c r="AH109" s="268" t="s">
        <v>60</v>
      </c>
      <c r="AI109" s="268" t="s">
        <v>61</v>
      </c>
      <c r="AJ109" s="268" t="s">
        <v>60</v>
      </c>
      <c r="AK109" s="268" t="s">
        <v>61</v>
      </c>
      <c r="AL109" s="268" t="s">
        <v>61</v>
      </c>
      <c r="AM109" s="268" t="s">
        <v>61</v>
      </c>
      <c r="AN109" s="268" t="s">
        <v>61</v>
      </c>
      <c r="AO109" s="268" t="s">
        <v>61</v>
      </c>
      <c r="AP109" s="268" t="s">
        <v>60</v>
      </c>
      <c r="AQ109" s="268" t="s">
        <v>61</v>
      </c>
      <c r="AR109" s="268" t="s">
        <v>61</v>
      </c>
      <c r="AS109" s="268" t="s">
        <v>61</v>
      </c>
      <c r="AT109" s="268" t="s">
        <v>61</v>
      </c>
      <c r="AU109" s="268" t="s">
        <v>61</v>
      </c>
      <c r="AV109" s="268" t="s">
        <v>61</v>
      </c>
      <c r="AW109" s="268" t="s">
        <v>61</v>
      </c>
      <c r="AX109" s="268" t="s">
        <v>61</v>
      </c>
    </row>
    <row r="110" spans="2:50" s="71" customFormat="1" ht="12.75" hidden="1" x14ac:dyDescent="0.2">
      <c r="B110" s="55" t="s">
        <v>277</v>
      </c>
      <c r="C110" s="352"/>
      <c r="D110" s="177">
        <f t="shared" si="20"/>
        <v>0</v>
      </c>
      <c r="E110" s="308"/>
      <c r="F110" s="341"/>
      <c r="G110" s="321"/>
      <c r="H110" s="80">
        <f t="shared" si="21"/>
        <v>0</v>
      </c>
      <c r="I110" s="80"/>
      <c r="J110" s="308"/>
      <c r="K110" s="190"/>
      <c r="L110" s="190"/>
      <c r="M110" s="190"/>
      <c r="N110" s="190"/>
      <c r="O110" s="190"/>
      <c r="P110" s="190"/>
      <c r="Q110" s="190"/>
      <c r="R110" s="190"/>
      <c r="S110" s="190"/>
      <c r="T110" s="308"/>
      <c r="U110" s="353"/>
      <c r="W110" s="80">
        <f t="shared" si="10"/>
        <v>0</v>
      </c>
      <c r="AG110" s="267" t="s">
        <v>60</v>
      </c>
      <c r="AH110" s="268" t="s">
        <v>61</v>
      </c>
      <c r="AI110" s="268" t="s">
        <v>61</v>
      </c>
      <c r="AJ110" s="268" t="s">
        <v>60</v>
      </c>
      <c r="AK110" s="268" t="s">
        <v>61</v>
      </c>
      <c r="AL110" s="268" t="s">
        <v>61</v>
      </c>
      <c r="AM110" s="268" t="s">
        <v>61</v>
      </c>
      <c r="AN110" s="268" t="s">
        <v>61</v>
      </c>
      <c r="AO110" s="268" t="s">
        <v>61</v>
      </c>
      <c r="AP110" s="268" t="s">
        <v>61</v>
      </c>
      <c r="AQ110" s="268" t="s">
        <v>61</v>
      </c>
      <c r="AR110" s="268" t="s">
        <v>61</v>
      </c>
      <c r="AS110" s="268" t="s">
        <v>61</v>
      </c>
      <c r="AT110" s="268" t="s">
        <v>61</v>
      </c>
      <c r="AU110" s="268" t="s">
        <v>61</v>
      </c>
      <c r="AV110" s="268" t="s">
        <v>61</v>
      </c>
      <c r="AW110" s="268" t="s">
        <v>61</v>
      </c>
      <c r="AX110" s="268" t="s">
        <v>61</v>
      </c>
    </row>
    <row r="111" spans="2:50" s="71" customFormat="1" ht="12.75" hidden="1" x14ac:dyDescent="0.2">
      <c r="B111" s="54" t="s">
        <v>278</v>
      </c>
      <c r="C111" s="352"/>
      <c r="D111" s="177">
        <f t="shared" si="20"/>
        <v>0</v>
      </c>
      <c r="E111" s="308"/>
      <c r="F111" s="341"/>
      <c r="G111" s="321"/>
      <c r="H111" s="80">
        <f t="shared" si="21"/>
        <v>0</v>
      </c>
      <c r="I111" s="80"/>
      <c r="J111" s="308"/>
      <c r="K111" s="190"/>
      <c r="L111" s="190"/>
      <c r="M111" s="190"/>
      <c r="N111" s="190"/>
      <c r="O111" s="190"/>
      <c r="P111" s="190"/>
      <c r="Q111" s="190"/>
      <c r="R111" s="190"/>
      <c r="S111" s="190"/>
      <c r="T111" s="308"/>
      <c r="U111" s="353"/>
      <c r="W111" s="80">
        <f t="shared" si="10"/>
        <v>0</v>
      </c>
      <c r="AG111" s="267" t="s">
        <v>61</v>
      </c>
      <c r="AH111" s="268" t="s">
        <v>61</v>
      </c>
      <c r="AI111" s="268" t="s">
        <v>61</v>
      </c>
      <c r="AJ111" s="268" t="s">
        <v>60</v>
      </c>
      <c r="AK111" s="268" t="s">
        <v>61</v>
      </c>
      <c r="AL111" s="268" t="s">
        <v>61</v>
      </c>
      <c r="AM111" s="268" t="s">
        <v>61</v>
      </c>
      <c r="AN111" s="268" t="s">
        <v>61</v>
      </c>
      <c r="AO111" s="268" t="s">
        <v>61</v>
      </c>
      <c r="AP111" s="268" t="s">
        <v>61</v>
      </c>
      <c r="AQ111" s="268" t="s">
        <v>61</v>
      </c>
      <c r="AR111" s="268" t="s">
        <v>61</v>
      </c>
      <c r="AS111" s="268" t="s">
        <v>61</v>
      </c>
      <c r="AT111" s="268" t="s">
        <v>61</v>
      </c>
      <c r="AU111" s="268" t="s">
        <v>61</v>
      </c>
      <c r="AV111" s="268" t="s">
        <v>61</v>
      </c>
      <c r="AW111" s="268" t="s">
        <v>60</v>
      </c>
      <c r="AX111" s="268" t="s">
        <v>60</v>
      </c>
    </row>
    <row r="112" spans="2:50" s="71" customFormat="1" ht="13.5" thickBot="1" x14ac:dyDescent="0.25">
      <c r="B112" s="55" t="s">
        <v>144</v>
      </c>
      <c r="C112" s="77"/>
      <c r="D112" s="177">
        <f t="shared" si="20"/>
        <v>0</v>
      </c>
      <c r="E112" s="308"/>
      <c r="F112" s="173"/>
      <c r="G112" s="321"/>
      <c r="H112" s="80">
        <f t="shared" si="21"/>
        <v>0</v>
      </c>
      <c r="I112" s="80"/>
      <c r="J112" s="308"/>
      <c r="K112" s="357"/>
      <c r="L112" s="181">
        <f>IFERROR(K112/$AC$1,0)</f>
        <v>0</v>
      </c>
      <c r="M112" s="190"/>
      <c r="N112" s="342"/>
      <c r="O112" s="190"/>
      <c r="P112" s="362"/>
      <c r="Q112" s="178">
        <f>IFERROR(P112/$AC$1,0)</f>
        <v>0</v>
      </c>
      <c r="R112" s="190"/>
      <c r="S112" s="363"/>
      <c r="T112" s="308"/>
      <c r="U112" s="322"/>
      <c r="W112" s="80">
        <f t="shared" si="10"/>
        <v>0</v>
      </c>
      <c r="AG112" s="267" t="s">
        <v>60</v>
      </c>
      <c r="AH112" s="268" t="s">
        <v>60</v>
      </c>
      <c r="AI112" s="268" t="s">
        <v>60</v>
      </c>
      <c r="AJ112" s="268" t="s">
        <v>60</v>
      </c>
      <c r="AK112" s="268" t="s">
        <v>61</v>
      </c>
      <c r="AL112" s="268" t="s">
        <v>61</v>
      </c>
      <c r="AM112" s="268" t="s">
        <v>60</v>
      </c>
      <c r="AN112" s="268" t="s">
        <v>60</v>
      </c>
      <c r="AO112" s="268" t="s">
        <v>60</v>
      </c>
      <c r="AP112" s="268" t="s">
        <v>60</v>
      </c>
      <c r="AQ112" s="268" t="s">
        <v>60</v>
      </c>
      <c r="AR112" s="268" t="s">
        <v>60</v>
      </c>
      <c r="AS112" s="268" t="s">
        <v>61</v>
      </c>
      <c r="AT112" s="268" t="s">
        <v>61</v>
      </c>
      <c r="AU112" s="268" t="s">
        <v>61</v>
      </c>
      <c r="AV112" s="268" t="s">
        <v>61</v>
      </c>
      <c r="AW112" s="268" t="s">
        <v>60</v>
      </c>
      <c r="AX112" s="268" t="s">
        <v>60</v>
      </c>
    </row>
    <row r="113" spans="2:50" s="71" customFormat="1" ht="12.75" hidden="1" x14ac:dyDescent="0.2">
      <c r="B113" s="55" t="s">
        <v>62</v>
      </c>
      <c r="C113" s="352"/>
      <c r="D113" s="177">
        <f t="shared" si="20"/>
        <v>0</v>
      </c>
      <c r="E113" s="308"/>
      <c r="F113" s="341"/>
      <c r="G113" s="321"/>
      <c r="H113" s="80"/>
      <c r="I113" s="80">
        <f>F113</f>
        <v>0</v>
      </c>
      <c r="J113" s="308"/>
      <c r="K113" s="190"/>
      <c r="L113" s="190"/>
      <c r="M113" s="190"/>
      <c r="N113" s="190"/>
      <c r="O113" s="190"/>
      <c r="P113" s="190"/>
      <c r="Q113" s="190"/>
      <c r="R113" s="190"/>
      <c r="S113" s="190"/>
      <c r="T113" s="308"/>
      <c r="U113" s="353"/>
      <c r="W113" s="80">
        <f t="shared" si="10"/>
        <v>0</v>
      </c>
      <c r="AG113" s="267" t="s">
        <v>60</v>
      </c>
      <c r="AH113" s="268" t="s">
        <v>61</v>
      </c>
      <c r="AI113" s="268" t="s">
        <v>61</v>
      </c>
      <c r="AJ113" s="268" t="s">
        <v>61</v>
      </c>
      <c r="AK113" s="268" t="s">
        <v>61</v>
      </c>
      <c r="AL113" s="268" t="s">
        <v>61</v>
      </c>
      <c r="AM113" s="268" t="s">
        <v>61</v>
      </c>
      <c r="AN113" s="268" t="s">
        <v>61</v>
      </c>
      <c r="AO113" s="268" t="s">
        <v>60</v>
      </c>
      <c r="AP113" s="268" t="s">
        <v>61</v>
      </c>
      <c r="AQ113" s="268" t="s">
        <v>60</v>
      </c>
      <c r="AR113" s="268" t="s">
        <v>61</v>
      </c>
      <c r="AS113" s="268" t="s">
        <v>60</v>
      </c>
      <c r="AT113" s="268" t="s">
        <v>61</v>
      </c>
      <c r="AU113" s="268" t="s">
        <v>61</v>
      </c>
      <c r="AV113" s="268" t="s">
        <v>61</v>
      </c>
      <c r="AW113" s="268" t="s">
        <v>60</v>
      </c>
      <c r="AX113" s="268" t="s">
        <v>60</v>
      </c>
    </row>
    <row r="114" spans="2:50" s="71" customFormat="1" ht="12.75" hidden="1" x14ac:dyDescent="0.2">
      <c r="B114" s="54" t="s">
        <v>84</v>
      </c>
      <c r="C114" s="352"/>
      <c r="D114" s="177">
        <f t="shared" si="20"/>
        <v>0</v>
      </c>
      <c r="E114" s="308"/>
      <c r="F114" s="341"/>
      <c r="G114" s="321"/>
      <c r="H114" s="80"/>
      <c r="I114" s="80">
        <f t="shared" ref="I114:I135" si="23">F114</f>
        <v>0</v>
      </c>
      <c r="J114" s="308"/>
      <c r="K114" s="190"/>
      <c r="L114" s="190"/>
      <c r="M114" s="190"/>
      <c r="N114" s="190"/>
      <c r="O114" s="190"/>
      <c r="P114" s="190"/>
      <c r="Q114" s="190"/>
      <c r="R114" s="190"/>
      <c r="S114" s="190"/>
      <c r="T114" s="308"/>
      <c r="U114" s="353"/>
      <c r="W114" s="80">
        <f t="shared" si="10"/>
        <v>0</v>
      </c>
      <c r="AG114" s="267" t="s">
        <v>60</v>
      </c>
      <c r="AH114" s="268" t="s">
        <v>61</v>
      </c>
      <c r="AI114" s="268" t="s">
        <v>61</v>
      </c>
      <c r="AJ114" s="268" t="s">
        <v>61</v>
      </c>
      <c r="AK114" s="268" t="s">
        <v>61</v>
      </c>
      <c r="AL114" s="268" t="s">
        <v>61</v>
      </c>
      <c r="AM114" s="268" t="s">
        <v>61</v>
      </c>
      <c r="AN114" s="268" t="s">
        <v>61</v>
      </c>
      <c r="AO114" s="268" t="s">
        <v>60</v>
      </c>
      <c r="AP114" s="268" t="s">
        <v>61</v>
      </c>
      <c r="AQ114" s="268" t="s">
        <v>60</v>
      </c>
      <c r="AR114" s="268" t="s">
        <v>61</v>
      </c>
      <c r="AS114" s="268" t="s">
        <v>61</v>
      </c>
      <c r="AT114" s="268" t="s">
        <v>61</v>
      </c>
      <c r="AU114" s="268" t="s">
        <v>61</v>
      </c>
      <c r="AV114" s="268" t="s">
        <v>61</v>
      </c>
      <c r="AW114" s="268" t="s">
        <v>60</v>
      </c>
      <c r="AX114" s="268" t="s">
        <v>60</v>
      </c>
    </row>
    <row r="115" spans="2:50" s="71" customFormat="1" ht="12.75" hidden="1" x14ac:dyDescent="0.2">
      <c r="B115" s="54" t="s">
        <v>65</v>
      </c>
      <c r="C115" s="352"/>
      <c r="D115" s="177">
        <f t="shared" si="20"/>
        <v>0</v>
      </c>
      <c r="E115" s="308"/>
      <c r="F115" s="341"/>
      <c r="G115" s="321"/>
      <c r="H115" s="80"/>
      <c r="I115" s="80">
        <f t="shared" si="23"/>
        <v>0</v>
      </c>
      <c r="J115" s="308"/>
      <c r="K115" s="190"/>
      <c r="L115" s="190"/>
      <c r="M115" s="190"/>
      <c r="N115" s="190"/>
      <c r="O115" s="190"/>
      <c r="P115" s="190"/>
      <c r="Q115" s="190"/>
      <c r="R115" s="190"/>
      <c r="S115" s="190"/>
      <c r="T115" s="308"/>
      <c r="U115" s="353"/>
      <c r="W115" s="80">
        <f t="shared" si="10"/>
        <v>0</v>
      </c>
      <c r="AG115" s="267" t="s">
        <v>61</v>
      </c>
      <c r="AH115" s="268" t="s">
        <v>60</v>
      </c>
      <c r="AI115" s="268" t="s">
        <v>61</v>
      </c>
      <c r="AJ115" s="268" t="s">
        <v>61</v>
      </c>
      <c r="AK115" s="268" t="s">
        <v>61</v>
      </c>
      <c r="AL115" s="268" t="s">
        <v>61</v>
      </c>
      <c r="AM115" s="268" t="s">
        <v>61</v>
      </c>
      <c r="AN115" s="268" t="s">
        <v>61</v>
      </c>
      <c r="AO115" s="268" t="s">
        <v>61</v>
      </c>
      <c r="AP115" s="268" t="s">
        <v>61</v>
      </c>
      <c r="AQ115" s="268" t="s">
        <v>61</v>
      </c>
      <c r="AR115" s="268" t="s">
        <v>61</v>
      </c>
      <c r="AS115" s="268" t="s">
        <v>61</v>
      </c>
      <c r="AT115" s="268" t="s">
        <v>61</v>
      </c>
      <c r="AU115" s="268" t="s">
        <v>61</v>
      </c>
      <c r="AV115" s="268" t="s">
        <v>61</v>
      </c>
      <c r="AW115" s="268" t="s">
        <v>61</v>
      </c>
      <c r="AX115" s="268" t="s">
        <v>61</v>
      </c>
    </row>
    <row r="116" spans="2:50" s="71" customFormat="1" ht="12.75" hidden="1" x14ac:dyDescent="0.2">
      <c r="B116" s="54" t="s">
        <v>47</v>
      </c>
      <c r="C116" s="352"/>
      <c r="D116" s="177">
        <f t="shared" si="20"/>
        <v>0</v>
      </c>
      <c r="E116" s="308"/>
      <c r="F116" s="341"/>
      <c r="G116" s="321"/>
      <c r="H116" s="80"/>
      <c r="I116" s="80">
        <f t="shared" si="23"/>
        <v>0</v>
      </c>
      <c r="J116" s="308"/>
      <c r="K116" s="190"/>
      <c r="L116" s="190"/>
      <c r="M116" s="190"/>
      <c r="N116" s="190"/>
      <c r="O116" s="190"/>
      <c r="P116" s="190"/>
      <c r="Q116" s="190"/>
      <c r="R116" s="190"/>
      <c r="S116" s="190"/>
      <c r="T116" s="308"/>
      <c r="U116" s="353"/>
      <c r="W116" s="80">
        <f t="shared" si="10"/>
        <v>0</v>
      </c>
      <c r="AG116" s="267" t="s">
        <v>61</v>
      </c>
      <c r="AH116" s="268" t="s">
        <v>61</v>
      </c>
      <c r="AI116" s="268" t="s">
        <v>61</v>
      </c>
      <c r="AJ116" s="268" t="s">
        <v>61</v>
      </c>
      <c r="AK116" s="268" t="s">
        <v>61</v>
      </c>
      <c r="AL116" s="268" t="s">
        <v>61</v>
      </c>
      <c r="AM116" s="268" t="s">
        <v>61</v>
      </c>
      <c r="AN116" s="268" t="s">
        <v>61</v>
      </c>
      <c r="AO116" s="268" t="s">
        <v>61</v>
      </c>
      <c r="AP116" s="268" t="s">
        <v>61</v>
      </c>
      <c r="AQ116" s="268" t="s">
        <v>61</v>
      </c>
      <c r="AR116" s="268" t="s">
        <v>61</v>
      </c>
      <c r="AS116" s="268" t="s">
        <v>61</v>
      </c>
      <c r="AT116" s="268" t="s">
        <v>61</v>
      </c>
      <c r="AU116" s="268" t="s">
        <v>61</v>
      </c>
      <c r="AV116" s="268" t="s">
        <v>61</v>
      </c>
      <c r="AW116" s="268" t="s">
        <v>61</v>
      </c>
      <c r="AX116" s="268" t="s">
        <v>61</v>
      </c>
    </row>
    <row r="117" spans="2:50" s="71" customFormat="1" ht="12.75" hidden="1" x14ac:dyDescent="0.2">
      <c r="B117" s="54" t="s">
        <v>52</v>
      </c>
      <c r="C117" s="352"/>
      <c r="D117" s="177">
        <f t="shared" si="20"/>
        <v>0</v>
      </c>
      <c r="E117" s="308"/>
      <c r="F117" s="341"/>
      <c r="G117" s="321"/>
      <c r="H117" s="80"/>
      <c r="I117" s="80">
        <f t="shared" si="23"/>
        <v>0</v>
      </c>
      <c r="J117" s="308"/>
      <c r="K117" s="190"/>
      <c r="L117" s="190"/>
      <c r="M117" s="190"/>
      <c r="N117" s="190"/>
      <c r="O117" s="190"/>
      <c r="P117" s="190"/>
      <c r="Q117" s="190"/>
      <c r="R117" s="190"/>
      <c r="S117" s="190"/>
      <c r="T117" s="308"/>
      <c r="U117" s="353"/>
      <c r="W117" s="80">
        <f t="shared" si="10"/>
        <v>0</v>
      </c>
      <c r="AG117" s="267" t="s">
        <v>60</v>
      </c>
      <c r="AH117" s="268" t="s">
        <v>60</v>
      </c>
      <c r="AI117" s="268" t="s">
        <v>61</v>
      </c>
      <c r="AJ117" s="268" t="s">
        <v>61</v>
      </c>
      <c r="AK117" s="268" t="s">
        <v>61</v>
      </c>
      <c r="AL117" s="268" t="s">
        <v>61</v>
      </c>
      <c r="AM117" s="268" t="s">
        <v>61</v>
      </c>
      <c r="AN117" s="268" t="s">
        <v>61</v>
      </c>
      <c r="AO117" s="268" t="s">
        <v>61</v>
      </c>
      <c r="AP117" s="268" t="s">
        <v>61</v>
      </c>
      <c r="AQ117" s="268" t="s">
        <v>61</v>
      </c>
      <c r="AR117" s="268" t="s">
        <v>61</v>
      </c>
      <c r="AS117" s="268" t="s">
        <v>61</v>
      </c>
      <c r="AT117" s="268" t="s">
        <v>61</v>
      </c>
      <c r="AU117" s="268" t="s">
        <v>61</v>
      </c>
      <c r="AV117" s="268" t="s">
        <v>61</v>
      </c>
      <c r="AW117" s="268" t="s">
        <v>60</v>
      </c>
      <c r="AX117" s="268" t="s">
        <v>60</v>
      </c>
    </row>
    <row r="118" spans="2:50" s="71" customFormat="1" ht="12.75" hidden="1" x14ac:dyDescent="0.2">
      <c r="B118" s="54" t="s">
        <v>63</v>
      </c>
      <c r="C118" s="352"/>
      <c r="D118" s="177">
        <f t="shared" ref="D118:D136" si="24">IFERROR(C118/$AC$1,0)</f>
        <v>0</v>
      </c>
      <c r="E118" s="308"/>
      <c r="F118" s="341"/>
      <c r="G118" s="321"/>
      <c r="H118" s="80"/>
      <c r="I118" s="80">
        <f t="shared" si="23"/>
        <v>0</v>
      </c>
      <c r="J118" s="308"/>
      <c r="K118" s="190"/>
      <c r="L118" s="190"/>
      <c r="M118" s="190"/>
      <c r="N118" s="190"/>
      <c r="O118" s="190"/>
      <c r="P118" s="190"/>
      <c r="Q118" s="190"/>
      <c r="R118" s="190"/>
      <c r="S118" s="190"/>
      <c r="T118" s="308"/>
      <c r="U118" s="353"/>
      <c r="W118" s="80">
        <f t="shared" si="10"/>
        <v>0</v>
      </c>
      <c r="AG118" s="267" t="s">
        <v>60</v>
      </c>
      <c r="AH118" s="268" t="s">
        <v>61</v>
      </c>
      <c r="AI118" s="268" t="s">
        <v>61</v>
      </c>
      <c r="AJ118" s="268" t="s">
        <v>61</v>
      </c>
      <c r="AK118" s="268" t="s">
        <v>61</v>
      </c>
      <c r="AL118" s="268" t="s">
        <v>61</v>
      </c>
      <c r="AM118" s="268" t="s">
        <v>61</v>
      </c>
      <c r="AN118" s="268" t="s">
        <v>61</v>
      </c>
      <c r="AO118" s="268" t="s">
        <v>60</v>
      </c>
      <c r="AP118" s="268" t="s">
        <v>61</v>
      </c>
      <c r="AQ118" s="268" t="s">
        <v>60</v>
      </c>
      <c r="AR118" s="268" t="s">
        <v>61</v>
      </c>
      <c r="AS118" s="268" t="s">
        <v>60</v>
      </c>
      <c r="AT118" s="268" t="s">
        <v>61</v>
      </c>
      <c r="AU118" s="268" t="s">
        <v>61</v>
      </c>
      <c r="AV118" s="268" t="s">
        <v>61</v>
      </c>
      <c r="AW118" s="268" t="s">
        <v>60</v>
      </c>
      <c r="AX118" s="268" t="s">
        <v>60</v>
      </c>
    </row>
    <row r="119" spans="2:50" s="71" customFormat="1" ht="12.75" x14ac:dyDescent="0.2">
      <c r="B119" s="54" t="s">
        <v>120</v>
      </c>
      <c r="C119" s="77"/>
      <c r="D119" s="177">
        <f t="shared" si="24"/>
        <v>0</v>
      </c>
      <c r="E119" s="308"/>
      <c r="F119" s="173"/>
      <c r="G119" s="321"/>
      <c r="H119" s="80"/>
      <c r="I119" s="80">
        <f t="shared" si="23"/>
        <v>0</v>
      </c>
      <c r="J119" s="308"/>
      <c r="K119" s="190"/>
      <c r="L119" s="190"/>
      <c r="M119" s="190"/>
      <c r="N119" s="190"/>
      <c r="O119" s="190"/>
      <c r="P119" s="190"/>
      <c r="Q119" s="190"/>
      <c r="R119" s="190"/>
      <c r="S119" s="190"/>
      <c r="T119" s="308"/>
      <c r="U119" s="322"/>
      <c r="W119" s="80">
        <f t="shared" si="10"/>
        <v>0</v>
      </c>
      <c r="AG119" s="267" t="s">
        <v>60</v>
      </c>
      <c r="AH119" s="268" t="s">
        <v>60</v>
      </c>
      <c r="AI119" s="268" t="s">
        <v>61</v>
      </c>
      <c r="AJ119" s="268" t="s">
        <v>61</v>
      </c>
      <c r="AK119" s="268" t="s">
        <v>61</v>
      </c>
      <c r="AL119" s="268" t="s">
        <v>61</v>
      </c>
      <c r="AM119" s="268" t="s">
        <v>61</v>
      </c>
      <c r="AN119" s="268" t="s">
        <v>61</v>
      </c>
      <c r="AO119" s="268" t="s">
        <v>60</v>
      </c>
      <c r="AP119" s="268" t="s">
        <v>60</v>
      </c>
      <c r="AQ119" s="268" t="s">
        <v>60</v>
      </c>
      <c r="AR119" s="268" t="s">
        <v>61</v>
      </c>
      <c r="AS119" s="268" t="s">
        <v>60</v>
      </c>
      <c r="AT119" s="268" t="s">
        <v>60</v>
      </c>
      <c r="AU119" s="268" t="s">
        <v>61</v>
      </c>
      <c r="AV119" s="268" t="s">
        <v>61</v>
      </c>
      <c r="AW119" s="268" t="s">
        <v>60</v>
      </c>
      <c r="AX119" s="268" t="s">
        <v>60</v>
      </c>
    </row>
    <row r="120" spans="2:50" s="71" customFormat="1" ht="12.75" hidden="1" x14ac:dyDescent="0.2">
      <c r="B120" s="54" t="s">
        <v>128</v>
      </c>
      <c r="C120" s="352"/>
      <c r="D120" s="177">
        <f t="shared" si="24"/>
        <v>0</v>
      </c>
      <c r="E120" s="308"/>
      <c r="F120" s="341"/>
      <c r="G120" s="321"/>
      <c r="H120" s="80"/>
      <c r="I120" s="80">
        <f t="shared" si="23"/>
        <v>0</v>
      </c>
      <c r="J120" s="308"/>
      <c r="K120" s="190"/>
      <c r="L120" s="190"/>
      <c r="M120" s="190"/>
      <c r="N120" s="190"/>
      <c r="O120" s="190"/>
      <c r="P120" s="190"/>
      <c r="Q120" s="190"/>
      <c r="R120" s="190"/>
      <c r="S120" s="190"/>
      <c r="T120" s="308"/>
      <c r="U120" s="353"/>
      <c r="W120" s="80">
        <f t="shared" si="10"/>
        <v>0</v>
      </c>
      <c r="AG120" s="267" t="s">
        <v>61</v>
      </c>
      <c r="AH120" s="268" t="s">
        <v>61</v>
      </c>
      <c r="AI120" s="268" t="s">
        <v>61</v>
      </c>
      <c r="AJ120" s="268" t="s">
        <v>61</v>
      </c>
      <c r="AK120" s="268" t="s">
        <v>61</v>
      </c>
      <c r="AL120" s="268" t="s">
        <v>61</v>
      </c>
      <c r="AM120" s="268" t="s">
        <v>61</v>
      </c>
      <c r="AN120" s="268" t="s">
        <v>61</v>
      </c>
      <c r="AO120" s="268" t="s">
        <v>61</v>
      </c>
      <c r="AP120" s="268" t="s">
        <v>61</v>
      </c>
      <c r="AQ120" s="268" t="s">
        <v>61</v>
      </c>
      <c r="AR120" s="268" t="s">
        <v>61</v>
      </c>
      <c r="AS120" s="268" t="s">
        <v>60</v>
      </c>
      <c r="AT120" s="268" t="s">
        <v>60</v>
      </c>
      <c r="AU120" s="268" t="s">
        <v>61</v>
      </c>
      <c r="AV120" s="268" t="s">
        <v>60</v>
      </c>
      <c r="AW120" s="268" t="s">
        <v>60</v>
      </c>
      <c r="AX120" s="268" t="s">
        <v>60</v>
      </c>
    </row>
    <row r="121" spans="2:50" s="71" customFormat="1" ht="12.75" x14ac:dyDescent="0.2">
      <c r="B121" s="54" t="s">
        <v>143</v>
      </c>
      <c r="C121" s="77"/>
      <c r="D121" s="177">
        <f t="shared" si="24"/>
        <v>0</v>
      </c>
      <c r="E121" s="308"/>
      <c r="F121" s="173"/>
      <c r="G121" s="321"/>
      <c r="H121" s="80"/>
      <c r="I121" s="80">
        <f t="shared" si="23"/>
        <v>0</v>
      </c>
      <c r="J121" s="308"/>
      <c r="K121" s="190"/>
      <c r="L121" s="190"/>
      <c r="M121" s="190"/>
      <c r="N121" s="190"/>
      <c r="O121" s="190"/>
      <c r="P121" s="190"/>
      <c r="Q121" s="190"/>
      <c r="R121" s="190"/>
      <c r="S121" s="190"/>
      <c r="T121" s="308"/>
      <c r="U121" s="322"/>
      <c r="W121" s="80">
        <f t="shared" si="10"/>
        <v>0</v>
      </c>
      <c r="AG121" s="267" t="s">
        <v>60</v>
      </c>
      <c r="AH121" s="268" t="s">
        <v>60</v>
      </c>
      <c r="AI121" s="268" t="s">
        <v>61</v>
      </c>
      <c r="AJ121" s="268" t="s">
        <v>60</v>
      </c>
      <c r="AK121" s="268" t="s">
        <v>61</v>
      </c>
      <c r="AL121" s="268" t="s">
        <v>61</v>
      </c>
      <c r="AM121" s="268" t="s">
        <v>61</v>
      </c>
      <c r="AN121" s="268" t="s">
        <v>61</v>
      </c>
      <c r="AO121" s="268" t="s">
        <v>60</v>
      </c>
      <c r="AP121" s="268" t="s">
        <v>60</v>
      </c>
      <c r="AQ121" s="268" t="s">
        <v>60</v>
      </c>
      <c r="AR121" s="268" t="s">
        <v>60</v>
      </c>
      <c r="AS121" s="268" t="s">
        <v>60</v>
      </c>
      <c r="AT121" s="268" t="s">
        <v>60</v>
      </c>
      <c r="AU121" s="268" t="s">
        <v>61</v>
      </c>
      <c r="AV121" s="268" t="s">
        <v>60</v>
      </c>
      <c r="AW121" s="268" t="s">
        <v>60</v>
      </c>
      <c r="AX121" s="268" t="s">
        <v>60</v>
      </c>
    </row>
    <row r="122" spans="2:50" s="71" customFormat="1" ht="12.75" x14ac:dyDescent="0.2">
      <c r="B122" s="54" t="s">
        <v>10</v>
      </c>
      <c r="C122" s="77"/>
      <c r="D122" s="177">
        <f t="shared" si="24"/>
        <v>0</v>
      </c>
      <c r="E122" s="308"/>
      <c r="F122" s="173"/>
      <c r="G122" s="321"/>
      <c r="H122" s="80"/>
      <c r="I122" s="80">
        <f t="shared" si="23"/>
        <v>0</v>
      </c>
      <c r="J122" s="308"/>
      <c r="K122" s="190"/>
      <c r="L122" s="190"/>
      <c r="M122" s="190"/>
      <c r="N122" s="190"/>
      <c r="O122" s="190"/>
      <c r="P122" s="190"/>
      <c r="Q122" s="190"/>
      <c r="R122" s="190"/>
      <c r="S122" s="190"/>
      <c r="T122" s="308"/>
      <c r="U122" s="322"/>
      <c r="W122" s="80">
        <f t="shared" si="10"/>
        <v>0</v>
      </c>
      <c r="AG122" s="267" t="s">
        <v>60</v>
      </c>
      <c r="AH122" s="268" t="s">
        <v>60</v>
      </c>
      <c r="AI122" s="268" t="s">
        <v>61</v>
      </c>
      <c r="AJ122" s="268" t="s">
        <v>61</v>
      </c>
      <c r="AK122" s="268" t="s">
        <v>61</v>
      </c>
      <c r="AL122" s="268" t="s">
        <v>61</v>
      </c>
      <c r="AM122" s="268" t="s">
        <v>61</v>
      </c>
      <c r="AN122" s="268" t="s">
        <v>61</v>
      </c>
      <c r="AO122" s="268" t="s">
        <v>60</v>
      </c>
      <c r="AP122" s="268" t="s">
        <v>60</v>
      </c>
      <c r="AQ122" s="268" t="s">
        <v>60</v>
      </c>
      <c r="AR122" s="268" t="s">
        <v>60</v>
      </c>
      <c r="AS122" s="268" t="s">
        <v>60</v>
      </c>
      <c r="AT122" s="268" t="s">
        <v>61</v>
      </c>
      <c r="AU122" s="268" t="s">
        <v>61</v>
      </c>
      <c r="AV122" s="268" t="s">
        <v>61</v>
      </c>
      <c r="AW122" s="268" t="s">
        <v>61</v>
      </c>
      <c r="AX122" s="268" t="s">
        <v>61</v>
      </c>
    </row>
    <row r="123" spans="2:50" s="71" customFormat="1" ht="12.75" x14ac:dyDescent="0.2">
      <c r="B123" s="55" t="s">
        <v>48</v>
      </c>
      <c r="C123" s="77"/>
      <c r="D123" s="177">
        <f t="shared" si="24"/>
        <v>0</v>
      </c>
      <c r="E123" s="308"/>
      <c r="F123" s="173"/>
      <c r="G123" s="321"/>
      <c r="H123" s="80"/>
      <c r="I123" s="80">
        <f t="shared" si="23"/>
        <v>0</v>
      </c>
      <c r="J123" s="308"/>
      <c r="K123" s="190"/>
      <c r="L123" s="190"/>
      <c r="M123" s="190"/>
      <c r="N123" s="190"/>
      <c r="O123" s="190"/>
      <c r="P123" s="98"/>
      <c r="Q123" s="98"/>
      <c r="R123" s="98"/>
      <c r="S123" s="98"/>
      <c r="T123" s="308"/>
      <c r="U123" s="322"/>
      <c r="W123" s="80">
        <f t="shared" si="10"/>
        <v>0</v>
      </c>
      <c r="AG123" s="267" t="s">
        <v>60</v>
      </c>
      <c r="AH123" s="268" t="s">
        <v>60</v>
      </c>
      <c r="AI123" s="268" t="s">
        <v>61</v>
      </c>
      <c r="AJ123" s="268" t="s">
        <v>61</v>
      </c>
      <c r="AK123" s="268" t="s">
        <v>61</v>
      </c>
      <c r="AL123" s="268" t="s">
        <v>61</v>
      </c>
      <c r="AM123" s="268" t="s">
        <v>61</v>
      </c>
      <c r="AN123" s="268" t="s">
        <v>61</v>
      </c>
      <c r="AO123" s="268" t="s">
        <v>61</v>
      </c>
      <c r="AP123" s="268" t="s">
        <v>60</v>
      </c>
      <c r="AQ123" s="268" t="s">
        <v>60</v>
      </c>
      <c r="AR123" s="268" t="s">
        <v>61</v>
      </c>
      <c r="AS123" s="268" t="s">
        <v>61</v>
      </c>
      <c r="AT123" s="268" t="s">
        <v>61</v>
      </c>
      <c r="AU123" s="268" t="s">
        <v>61</v>
      </c>
      <c r="AV123" s="268" t="s">
        <v>61</v>
      </c>
      <c r="AW123" s="268" t="s">
        <v>61</v>
      </c>
      <c r="AX123" s="268" t="s">
        <v>61</v>
      </c>
    </row>
    <row r="124" spans="2:50" s="71" customFormat="1" ht="12.75" x14ac:dyDescent="0.2">
      <c r="B124" s="54" t="s">
        <v>279</v>
      </c>
      <c r="C124" s="77"/>
      <c r="D124" s="177">
        <f t="shared" si="24"/>
        <v>0</v>
      </c>
      <c r="E124" s="308"/>
      <c r="F124" s="173"/>
      <c r="G124" s="321"/>
      <c r="H124" s="80"/>
      <c r="I124" s="80">
        <f t="shared" si="23"/>
        <v>0</v>
      </c>
      <c r="J124" s="308"/>
      <c r="K124" s="190"/>
      <c r="L124" s="190"/>
      <c r="M124" s="190"/>
      <c r="N124" s="190"/>
      <c r="O124" s="190"/>
      <c r="P124" s="98"/>
      <c r="Q124" s="98"/>
      <c r="R124" s="98"/>
      <c r="S124" s="98"/>
      <c r="T124" s="308"/>
      <c r="U124" s="322"/>
      <c r="W124" s="80">
        <f t="shared" si="10"/>
        <v>0</v>
      </c>
      <c r="AG124" s="267" t="s">
        <v>60</v>
      </c>
      <c r="AH124" s="268" t="s">
        <v>60</v>
      </c>
      <c r="AI124" s="268" t="s">
        <v>61</v>
      </c>
      <c r="AJ124" s="268" t="s">
        <v>60</v>
      </c>
      <c r="AK124" s="268" t="s">
        <v>61</v>
      </c>
      <c r="AL124" s="268" t="s">
        <v>61</v>
      </c>
      <c r="AM124" s="268" t="s">
        <v>61</v>
      </c>
      <c r="AN124" s="268" t="s">
        <v>61</v>
      </c>
      <c r="AO124" s="268" t="s">
        <v>60</v>
      </c>
      <c r="AP124" s="268" t="s">
        <v>60</v>
      </c>
      <c r="AQ124" s="268" t="s">
        <v>60</v>
      </c>
      <c r="AR124" s="268" t="s">
        <v>60</v>
      </c>
      <c r="AS124" s="268" t="s">
        <v>61</v>
      </c>
      <c r="AT124" s="268" t="s">
        <v>61</v>
      </c>
      <c r="AU124" s="268" t="s">
        <v>61</v>
      </c>
      <c r="AV124" s="268" t="s">
        <v>60</v>
      </c>
      <c r="AW124" s="268" t="s">
        <v>61</v>
      </c>
      <c r="AX124" s="268" t="s">
        <v>61</v>
      </c>
    </row>
    <row r="125" spans="2:50" s="71" customFormat="1" ht="12.75" hidden="1" x14ac:dyDescent="0.2">
      <c r="B125" s="54" t="s">
        <v>64</v>
      </c>
      <c r="C125" s="352"/>
      <c r="D125" s="177">
        <f t="shared" si="24"/>
        <v>0</v>
      </c>
      <c r="E125" s="308"/>
      <c r="F125" s="341"/>
      <c r="G125" s="321"/>
      <c r="H125" s="80"/>
      <c r="I125" s="80">
        <f t="shared" si="23"/>
        <v>0</v>
      </c>
      <c r="J125" s="308"/>
      <c r="K125" s="190"/>
      <c r="L125" s="190"/>
      <c r="M125" s="190"/>
      <c r="N125" s="190"/>
      <c r="O125" s="190"/>
      <c r="P125" s="190"/>
      <c r="Q125" s="190"/>
      <c r="R125" s="190"/>
      <c r="S125" s="190"/>
      <c r="T125" s="308"/>
      <c r="U125" s="353"/>
      <c r="W125" s="80">
        <f t="shared" si="10"/>
        <v>0</v>
      </c>
      <c r="AG125" s="267" t="s">
        <v>61</v>
      </c>
      <c r="AH125" s="268" t="s">
        <v>61</v>
      </c>
      <c r="AI125" s="268" t="s">
        <v>61</v>
      </c>
      <c r="AJ125" s="268" t="s">
        <v>61</v>
      </c>
      <c r="AK125" s="268" t="s">
        <v>61</v>
      </c>
      <c r="AL125" s="268" t="s">
        <v>61</v>
      </c>
      <c r="AM125" s="268" t="s">
        <v>61</v>
      </c>
      <c r="AN125" s="268" t="s">
        <v>61</v>
      </c>
      <c r="AO125" s="268" t="s">
        <v>60</v>
      </c>
      <c r="AP125" s="268" t="s">
        <v>61</v>
      </c>
      <c r="AQ125" s="268" t="s">
        <v>61</v>
      </c>
      <c r="AR125" s="268" t="s">
        <v>61</v>
      </c>
      <c r="AS125" s="268" t="s">
        <v>60</v>
      </c>
      <c r="AT125" s="268" t="s">
        <v>61</v>
      </c>
      <c r="AU125" s="268" t="s">
        <v>61</v>
      </c>
      <c r="AV125" s="268" t="s">
        <v>61</v>
      </c>
      <c r="AW125" s="268" t="s">
        <v>61</v>
      </c>
      <c r="AX125" s="268" t="s">
        <v>61</v>
      </c>
    </row>
    <row r="126" spans="2:50" s="71" customFormat="1" ht="12.75" x14ac:dyDescent="0.2">
      <c r="B126" s="54" t="s">
        <v>147</v>
      </c>
      <c r="C126" s="77"/>
      <c r="D126" s="177">
        <f t="shared" si="24"/>
        <v>0</v>
      </c>
      <c r="E126" s="308"/>
      <c r="F126" s="173"/>
      <c r="G126" s="321"/>
      <c r="H126" s="80"/>
      <c r="I126" s="80">
        <f t="shared" si="23"/>
        <v>0</v>
      </c>
      <c r="J126" s="308"/>
      <c r="K126" s="190"/>
      <c r="L126" s="190"/>
      <c r="M126" s="190"/>
      <c r="N126" s="190"/>
      <c r="O126" s="190"/>
      <c r="P126" s="98"/>
      <c r="Q126" s="98"/>
      <c r="R126" s="98"/>
      <c r="S126" s="98"/>
      <c r="T126" s="308"/>
      <c r="U126" s="322"/>
      <c r="W126" s="80">
        <f t="shared" si="10"/>
        <v>0</v>
      </c>
      <c r="AG126" s="267" t="s">
        <v>60</v>
      </c>
      <c r="AH126" s="268" t="s">
        <v>60</v>
      </c>
      <c r="AI126" s="268" t="s">
        <v>61</v>
      </c>
      <c r="AJ126" s="268" t="s">
        <v>61</v>
      </c>
      <c r="AK126" s="268" t="s">
        <v>61</v>
      </c>
      <c r="AL126" s="268" t="s">
        <v>61</v>
      </c>
      <c r="AM126" s="268" t="s">
        <v>61</v>
      </c>
      <c r="AN126" s="268" t="s">
        <v>61</v>
      </c>
      <c r="AO126" s="268" t="s">
        <v>61</v>
      </c>
      <c r="AP126" s="268" t="s">
        <v>60</v>
      </c>
      <c r="AQ126" s="268" t="s">
        <v>60</v>
      </c>
      <c r="AR126" s="268" t="s">
        <v>61</v>
      </c>
      <c r="AS126" s="268" t="s">
        <v>61</v>
      </c>
      <c r="AT126" s="268" t="s">
        <v>61</v>
      </c>
      <c r="AU126" s="268" t="s">
        <v>61</v>
      </c>
      <c r="AV126" s="268" t="s">
        <v>61</v>
      </c>
      <c r="AW126" s="268" t="s">
        <v>61</v>
      </c>
      <c r="AX126" s="268" t="s">
        <v>61</v>
      </c>
    </row>
    <row r="127" spans="2:50" s="71" customFormat="1" ht="12.75" hidden="1" x14ac:dyDescent="0.2">
      <c r="B127" s="54" t="s">
        <v>280</v>
      </c>
      <c r="C127" s="352"/>
      <c r="D127" s="177">
        <f t="shared" si="24"/>
        <v>0</v>
      </c>
      <c r="E127" s="308"/>
      <c r="F127" s="341"/>
      <c r="G127" s="321"/>
      <c r="H127" s="80">
        <f>F127</f>
        <v>0</v>
      </c>
      <c r="I127" s="80"/>
      <c r="J127" s="308"/>
      <c r="K127" s="190"/>
      <c r="L127" s="190"/>
      <c r="M127" s="190"/>
      <c r="N127" s="190"/>
      <c r="O127" s="190"/>
      <c r="P127" s="190"/>
      <c r="Q127" s="190"/>
      <c r="R127" s="190"/>
      <c r="S127" s="190"/>
      <c r="T127" s="308"/>
      <c r="U127" s="353"/>
      <c r="W127" s="80">
        <f t="shared" si="10"/>
        <v>0</v>
      </c>
      <c r="AG127" s="267" t="s">
        <v>61</v>
      </c>
      <c r="AH127" s="268" t="s">
        <v>61</v>
      </c>
      <c r="AI127" s="268" t="s">
        <v>61</v>
      </c>
      <c r="AJ127" s="268" t="s">
        <v>61</v>
      </c>
      <c r="AK127" s="268" t="s">
        <v>61</v>
      </c>
      <c r="AL127" s="268" t="s">
        <v>61</v>
      </c>
      <c r="AM127" s="268" t="s">
        <v>61</v>
      </c>
      <c r="AN127" s="268" t="s">
        <v>61</v>
      </c>
      <c r="AO127" s="268" t="s">
        <v>60</v>
      </c>
      <c r="AP127" s="268" t="s">
        <v>61</v>
      </c>
      <c r="AQ127" s="268" t="s">
        <v>61</v>
      </c>
      <c r="AR127" s="268" t="s">
        <v>61</v>
      </c>
      <c r="AS127" s="268" t="s">
        <v>60</v>
      </c>
      <c r="AT127" s="268" t="s">
        <v>61</v>
      </c>
      <c r="AU127" s="268" t="s">
        <v>61</v>
      </c>
      <c r="AV127" s="268" t="s">
        <v>61</v>
      </c>
      <c r="AW127" s="268" t="s">
        <v>61</v>
      </c>
      <c r="AX127" s="268" t="s">
        <v>61</v>
      </c>
    </row>
    <row r="128" spans="2:50" s="71" customFormat="1" ht="12.75" hidden="1" x14ac:dyDescent="0.2">
      <c r="B128" s="55" t="s">
        <v>281</v>
      </c>
      <c r="C128" s="352"/>
      <c r="D128" s="177">
        <f t="shared" si="24"/>
        <v>0</v>
      </c>
      <c r="E128" s="308"/>
      <c r="F128" s="341"/>
      <c r="G128" s="321"/>
      <c r="H128" s="80">
        <f t="shared" ref="H128:H131" si="25">F128</f>
        <v>0</v>
      </c>
      <c r="I128" s="80"/>
      <c r="J128" s="308"/>
      <c r="K128" s="190"/>
      <c r="L128" s="190"/>
      <c r="M128" s="190"/>
      <c r="N128" s="190"/>
      <c r="O128" s="190"/>
      <c r="P128" s="190"/>
      <c r="Q128" s="190"/>
      <c r="R128" s="190"/>
      <c r="S128" s="190"/>
      <c r="T128" s="308"/>
      <c r="U128" s="353"/>
      <c r="W128" s="80">
        <f t="shared" si="10"/>
        <v>0</v>
      </c>
      <c r="AG128" s="267" t="s">
        <v>61</v>
      </c>
      <c r="AH128" s="268" t="s">
        <v>61</v>
      </c>
      <c r="AI128" s="268" t="s">
        <v>61</v>
      </c>
      <c r="AJ128" s="268" t="s">
        <v>61</v>
      </c>
      <c r="AK128" s="268" t="s">
        <v>61</v>
      </c>
      <c r="AL128" s="268" t="s">
        <v>61</v>
      </c>
      <c r="AM128" s="268" t="s">
        <v>61</v>
      </c>
      <c r="AN128" s="268" t="s">
        <v>61</v>
      </c>
      <c r="AO128" s="268" t="s">
        <v>60</v>
      </c>
      <c r="AP128" s="268" t="s">
        <v>61</v>
      </c>
      <c r="AQ128" s="268" t="s">
        <v>61</v>
      </c>
      <c r="AR128" s="268" t="s">
        <v>61</v>
      </c>
      <c r="AS128" s="268" t="s">
        <v>61</v>
      </c>
      <c r="AT128" s="268" t="s">
        <v>61</v>
      </c>
      <c r="AU128" s="268" t="s">
        <v>61</v>
      </c>
      <c r="AV128" s="268" t="s">
        <v>61</v>
      </c>
      <c r="AW128" s="268" t="s">
        <v>61</v>
      </c>
      <c r="AX128" s="268" t="s">
        <v>61</v>
      </c>
    </row>
    <row r="129" spans="1:100" s="71" customFormat="1" ht="12.75" hidden="1" x14ac:dyDescent="0.2">
      <c r="B129" s="54" t="s">
        <v>282</v>
      </c>
      <c r="C129" s="352"/>
      <c r="D129" s="177">
        <f t="shared" si="24"/>
        <v>0</v>
      </c>
      <c r="E129" s="308"/>
      <c r="F129" s="341"/>
      <c r="G129" s="321"/>
      <c r="H129" s="80">
        <f t="shared" si="25"/>
        <v>0</v>
      </c>
      <c r="I129" s="80"/>
      <c r="J129" s="308"/>
      <c r="K129" s="190"/>
      <c r="L129" s="190"/>
      <c r="M129" s="190"/>
      <c r="N129" s="190"/>
      <c r="O129" s="190"/>
      <c r="P129" s="190"/>
      <c r="Q129" s="190"/>
      <c r="R129" s="190"/>
      <c r="S129" s="190"/>
      <c r="T129" s="308"/>
      <c r="U129" s="353"/>
      <c r="W129" s="80">
        <f t="shared" si="10"/>
        <v>0</v>
      </c>
      <c r="AG129" s="267" t="s">
        <v>61</v>
      </c>
      <c r="AH129" s="268" t="s">
        <v>61</v>
      </c>
      <c r="AI129" s="268" t="s">
        <v>61</v>
      </c>
      <c r="AJ129" s="268" t="s">
        <v>61</v>
      </c>
      <c r="AK129" s="268" t="s">
        <v>61</v>
      </c>
      <c r="AL129" s="268" t="s">
        <v>61</v>
      </c>
      <c r="AM129" s="268" t="s">
        <v>61</v>
      </c>
      <c r="AN129" s="268" t="s">
        <v>61</v>
      </c>
      <c r="AO129" s="268" t="s">
        <v>60</v>
      </c>
      <c r="AP129" s="268" t="s">
        <v>61</v>
      </c>
      <c r="AQ129" s="268" t="s">
        <v>61</v>
      </c>
      <c r="AR129" s="268" t="s">
        <v>61</v>
      </c>
      <c r="AS129" s="268" t="s">
        <v>60</v>
      </c>
      <c r="AT129" s="268" t="s">
        <v>61</v>
      </c>
      <c r="AU129" s="268" t="s">
        <v>61</v>
      </c>
      <c r="AV129" s="268" t="s">
        <v>61</v>
      </c>
      <c r="AW129" s="268" t="s">
        <v>61</v>
      </c>
      <c r="AX129" s="268" t="s">
        <v>61</v>
      </c>
    </row>
    <row r="130" spans="1:100" s="71" customFormat="1" ht="12.75" hidden="1" x14ac:dyDescent="0.2">
      <c r="B130" s="55" t="s">
        <v>283</v>
      </c>
      <c r="C130" s="352"/>
      <c r="D130" s="177">
        <f t="shared" si="24"/>
        <v>0</v>
      </c>
      <c r="E130" s="308"/>
      <c r="F130" s="341"/>
      <c r="G130" s="321"/>
      <c r="H130" s="80">
        <f t="shared" si="25"/>
        <v>0</v>
      </c>
      <c r="I130" s="80"/>
      <c r="J130" s="308"/>
      <c r="K130" s="190"/>
      <c r="L130" s="190"/>
      <c r="M130" s="190"/>
      <c r="N130" s="190"/>
      <c r="O130" s="190"/>
      <c r="P130" s="190"/>
      <c r="Q130" s="190"/>
      <c r="R130" s="190"/>
      <c r="S130" s="190"/>
      <c r="T130" s="308"/>
      <c r="U130" s="353"/>
      <c r="W130" s="80">
        <f t="shared" si="10"/>
        <v>0</v>
      </c>
      <c r="AG130" s="267" t="s">
        <v>61</v>
      </c>
      <c r="AH130" s="268" t="s">
        <v>61</v>
      </c>
      <c r="AI130" s="268" t="s">
        <v>61</v>
      </c>
      <c r="AJ130" s="268" t="s">
        <v>61</v>
      </c>
      <c r="AK130" s="268" t="s">
        <v>61</v>
      </c>
      <c r="AL130" s="268" t="s">
        <v>61</v>
      </c>
      <c r="AM130" s="268" t="s">
        <v>61</v>
      </c>
      <c r="AN130" s="268" t="s">
        <v>61</v>
      </c>
      <c r="AO130" s="268" t="s">
        <v>60</v>
      </c>
      <c r="AP130" s="268" t="s">
        <v>61</v>
      </c>
      <c r="AQ130" s="268" t="s">
        <v>61</v>
      </c>
      <c r="AR130" s="268" t="s">
        <v>61</v>
      </c>
      <c r="AS130" s="268" t="s">
        <v>61</v>
      </c>
      <c r="AT130" s="268" t="s">
        <v>61</v>
      </c>
      <c r="AU130" s="268" t="s">
        <v>61</v>
      </c>
      <c r="AV130" s="268" t="s">
        <v>61</v>
      </c>
      <c r="AW130" s="268" t="s">
        <v>61</v>
      </c>
      <c r="AX130" s="268" t="s">
        <v>61</v>
      </c>
    </row>
    <row r="131" spans="1:100" s="71" customFormat="1" ht="12.75" hidden="1" x14ac:dyDescent="0.2">
      <c r="B131" s="54" t="s">
        <v>284</v>
      </c>
      <c r="C131" s="352"/>
      <c r="D131" s="177">
        <f t="shared" si="24"/>
        <v>0</v>
      </c>
      <c r="E131" s="308"/>
      <c r="F131" s="341"/>
      <c r="G131" s="321"/>
      <c r="H131" s="80">
        <f t="shared" si="25"/>
        <v>0</v>
      </c>
      <c r="I131" s="80"/>
      <c r="J131" s="308"/>
      <c r="K131" s="190"/>
      <c r="L131" s="190"/>
      <c r="M131" s="190"/>
      <c r="N131" s="190"/>
      <c r="O131" s="190"/>
      <c r="P131" s="190"/>
      <c r="Q131" s="190"/>
      <c r="R131" s="190"/>
      <c r="S131" s="190"/>
      <c r="T131" s="308"/>
      <c r="U131" s="353"/>
      <c r="W131" s="80">
        <f t="shared" si="10"/>
        <v>0</v>
      </c>
      <c r="AG131" s="267" t="s">
        <v>61</v>
      </c>
      <c r="AH131" s="268" t="s">
        <v>61</v>
      </c>
      <c r="AI131" s="268" t="s">
        <v>61</v>
      </c>
      <c r="AJ131" s="268" t="s">
        <v>61</v>
      </c>
      <c r="AK131" s="268" t="s">
        <v>61</v>
      </c>
      <c r="AL131" s="268" t="s">
        <v>61</v>
      </c>
      <c r="AM131" s="268" t="s">
        <v>61</v>
      </c>
      <c r="AN131" s="268" t="s">
        <v>61</v>
      </c>
      <c r="AO131" s="268" t="s">
        <v>60</v>
      </c>
      <c r="AP131" s="268" t="s">
        <v>61</v>
      </c>
      <c r="AQ131" s="268" t="s">
        <v>61</v>
      </c>
      <c r="AR131" s="268" t="s">
        <v>61</v>
      </c>
      <c r="AS131" s="268" t="s">
        <v>61</v>
      </c>
      <c r="AT131" s="268" t="s">
        <v>61</v>
      </c>
      <c r="AU131" s="268" t="s">
        <v>61</v>
      </c>
      <c r="AV131" s="268" t="s">
        <v>61</v>
      </c>
      <c r="AW131" s="268" t="s">
        <v>61</v>
      </c>
      <c r="AX131" s="268" t="s">
        <v>61</v>
      </c>
    </row>
    <row r="132" spans="1:100" s="71" customFormat="1" ht="12.75" x14ac:dyDescent="0.2">
      <c r="B132" s="55" t="s">
        <v>44</v>
      </c>
      <c r="C132" s="77"/>
      <c r="D132" s="177">
        <f t="shared" si="24"/>
        <v>0</v>
      </c>
      <c r="E132" s="308"/>
      <c r="F132" s="173"/>
      <c r="G132" s="321"/>
      <c r="H132" s="80"/>
      <c r="I132" s="80">
        <f t="shared" si="23"/>
        <v>0</v>
      </c>
      <c r="J132" s="308"/>
      <c r="K132" s="190"/>
      <c r="L132" s="190"/>
      <c r="M132" s="190"/>
      <c r="N132" s="190"/>
      <c r="O132" s="190"/>
      <c r="P132" s="190"/>
      <c r="Q132" s="190"/>
      <c r="R132" s="190"/>
      <c r="S132" s="190"/>
      <c r="T132" s="308"/>
      <c r="U132" s="322"/>
      <c r="W132" s="80">
        <f t="shared" si="10"/>
        <v>0</v>
      </c>
      <c r="AG132" s="267" t="s">
        <v>61</v>
      </c>
      <c r="AH132" s="268" t="s">
        <v>60</v>
      </c>
      <c r="AI132" s="268" t="s">
        <v>61</v>
      </c>
      <c r="AJ132" s="268" t="s">
        <v>61</v>
      </c>
      <c r="AK132" s="268" t="s">
        <v>61</v>
      </c>
      <c r="AL132" s="268" t="s">
        <v>61</v>
      </c>
      <c r="AM132" s="268" t="s">
        <v>61</v>
      </c>
      <c r="AN132" s="268" t="s">
        <v>61</v>
      </c>
      <c r="AO132" s="268" t="s">
        <v>60</v>
      </c>
      <c r="AP132" s="268" t="s">
        <v>60</v>
      </c>
      <c r="AQ132" s="268" t="s">
        <v>60</v>
      </c>
      <c r="AR132" s="268" t="s">
        <v>61</v>
      </c>
      <c r="AS132" s="268" t="s">
        <v>60</v>
      </c>
      <c r="AT132" s="268" t="s">
        <v>60</v>
      </c>
      <c r="AU132" s="268" t="s">
        <v>61</v>
      </c>
      <c r="AV132" s="268" t="s">
        <v>61</v>
      </c>
      <c r="AW132" s="268" t="s">
        <v>60</v>
      </c>
      <c r="AX132" s="268" t="s">
        <v>60</v>
      </c>
    </row>
    <row r="133" spans="1:100" s="71" customFormat="1" ht="12.75" x14ac:dyDescent="0.2">
      <c r="B133" s="54" t="s">
        <v>11</v>
      </c>
      <c r="C133" s="77"/>
      <c r="D133" s="177">
        <f t="shared" si="24"/>
        <v>0</v>
      </c>
      <c r="E133" s="308"/>
      <c r="F133" s="173"/>
      <c r="G133" s="321"/>
      <c r="H133" s="80"/>
      <c r="I133" s="80">
        <f t="shared" si="23"/>
        <v>0</v>
      </c>
      <c r="J133" s="308"/>
      <c r="K133" s="190"/>
      <c r="L133" s="190"/>
      <c r="M133" s="190"/>
      <c r="N133" s="190"/>
      <c r="O133" s="190"/>
      <c r="P133" s="190"/>
      <c r="Q133" s="190"/>
      <c r="R133" s="190"/>
      <c r="S133" s="190"/>
      <c r="T133" s="308"/>
      <c r="U133" s="322"/>
      <c r="W133" s="80">
        <f t="shared" si="10"/>
        <v>0</v>
      </c>
      <c r="AG133" s="267" t="s">
        <v>60</v>
      </c>
      <c r="AH133" s="268" t="s">
        <v>60</v>
      </c>
      <c r="AI133" s="268" t="s">
        <v>61</v>
      </c>
      <c r="AJ133" s="268" t="s">
        <v>61</v>
      </c>
      <c r="AK133" s="268" t="s">
        <v>61</v>
      </c>
      <c r="AL133" s="268" t="s">
        <v>61</v>
      </c>
      <c r="AM133" s="268" t="s">
        <v>61</v>
      </c>
      <c r="AN133" s="268" t="s">
        <v>61</v>
      </c>
      <c r="AO133" s="268" t="s">
        <v>60</v>
      </c>
      <c r="AP133" s="268" t="s">
        <v>60</v>
      </c>
      <c r="AQ133" s="268" t="s">
        <v>60</v>
      </c>
      <c r="AR133" s="268" t="s">
        <v>61</v>
      </c>
      <c r="AS133" s="268" t="s">
        <v>61</v>
      </c>
      <c r="AT133" s="268" t="s">
        <v>61</v>
      </c>
      <c r="AU133" s="268" t="s">
        <v>61</v>
      </c>
      <c r="AV133" s="268" t="s">
        <v>61</v>
      </c>
      <c r="AW133" s="268" t="s">
        <v>61</v>
      </c>
      <c r="AX133" s="268" t="s">
        <v>61</v>
      </c>
    </row>
    <row r="134" spans="1:100" s="71" customFormat="1" ht="12.75" x14ac:dyDescent="0.2">
      <c r="B134" s="54" t="s">
        <v>285</v>
      </c>
      <c r="C134" s="77"/>
      <c r="D134" s="177">
        <f t="shared" si="24"/>
        <v>0</v>
      </c>
      <c r="E134" s="308"/>
      <c r="F134" s="173"/>
      <c r="G134" s="321"/>
      <c r="H134" s="80"/>
      <c r="I134" s="80">
        <f t="shared" si="23"/>
        <v>0</v>
      </c>
      <c r="J134" s="308"/>
      <c r="K134" s="190"/>
      <c r="L134" s="190"/>
      <c r="M134" s="190"/>
      <c r="N134" s="190"/>
      <c r="O134" s="190"/>
      <c r="P134" s="190"/>
      <c r="Q134" s="190"/>
      <c r="R134" s="190"/>
      <c r="S134" s="190"/>
      <c r="T134" s="308"/>
      <c r="U134" s="322"/>
      <c r="W134" s="80">
        <f t="shared" si="10"/>
        <v>0</v>
      </c>
      <c r="AG134" s="267" t="s">
        <v>60</v>
      </c>
      <c r="AH134" s="268" t="s">
        <v>60</v>
      </c>
      <c r="AI134" s="268" t="s">
        <v>61</v>
      </c>
      <c r="AJ134" s="268" t="s">
        <v>61</v>
      </c>
      <c r="AK134" s="268" t="s">
        <v>61</v>
      </c>
      <c r="AL134" s="268" t="s">
        <v>61</v>
      </c>
      <c r="AM134" s="268" t="s">
        <v>61</v>
      </c>
      <c r="AN134" s="268" t="s">
        <v>61</v>
      </c>
      <c r="AO134" s="268" t="s">
        <v>60</v>
      </c>
      <c r="AP134" s="268" t="s">
        <v>60</v>
      </c>
      <c r="AQ134" s="268" t="s">
        <v>60</v>
      </c>
      <c r="AR134" s="268" t="s">
        <v>61</v>
      </c>
      <c r="AS134" s="268" t="s">
        <v>61</v>
      </c>
      <c r="AT134" s="268" t="s">
        <v>60</v>
      </c>
      <c r="AU134" s="268" t="s">
        <v>61</v>
      </c>
      <c r="AV134" s="268" t="s">
        <v>61</v>
      </c>
      <c r="AW134" s="268" t="s">
        <v>60</v>
      </c>
      <c r="AX134" s="268" t="s">
        <v>60</v>
      </c>
    </row>
    <row r="135" spans="1:100" s="71" customFormat="1" ht="13.5" thickBot="1" x14ac:dyDescent="0.25">
      <c r="B135" s="55" t="s">
        <v>286</v>
      </c>
      <c r="C135" s="77"/>
      <c r="D135" s="177">
        <f t="shared" si="24"/>
        <v>0</v>
      </c>
      <c r="E135" s="308"/>
      <c r="F135" s="173"/>
      <c r="G135" s="321"/>
      <c r="H135" s="80"/>
      <c r="I135" s="80">
        <f t="shared" si="23"/>
        <v>0</v>
      </c>
      <c r="J135" s="308"/>
      <c r="K135" s="190"/>
      <c r="L135" s="190"/>
      <c r="M135" s="190"/>
      <c r="N135" s="190"/>
      <c r="O135" s="190"/>
      <c r="P135" s="190"/>
      <c r="Q135" s="190"/>
      <c r="R135" s="190"/>
      <c r="S135" s="190"/>
      <c r="T135" s="308"/>
      <c r="U135" s="322"/>
      <c r="W135" s="80">
        <f t="shared" si="10"/>
        <v>0</v>
      </c>
      <c r="AG135" s="267" t="s">
        <v>61</v>
      </c>
      <c r="AH135" s="268" t="s">
        <v>61</v>
      </c>
      <c r="AI135" s="268" t="s">
        <v>61</v>
      </c>
      <c r="AJ135" s="268" t="s">
        <v>60</v>
      </c>
      <c r="AK135" s="268" t="s">
        <v>61</v>
      </c>
      <c r="AL135" s="268" t="s">
        <v>61</v>
      </c>
      <c r="AM135" s="268" t="s">
        <v>61</v>
      </c>
      <c r="AN135" s="268" t="s">
        <v>61</v>
      </c>
      <c r="AO135" s="268" t="s">
        <v>61</v>
      </c>
      <c r="AP135" s="268" t="s">
        <v>60</v>
      </c>
      <c r="AQ135" s="268" t="s">
        <v>61</v>
      </c>
      <c r="AR135" s="268" t="s">
        <v>61</v>
      </c>
      <c r="AS135" s="268" t="s">
        <v>61</v>
      </c>
      <c r="AT135" s="268" t="s">
        <v>61</v>
      </c>
      <c r="AU135" s="268" t="s">
        <v>61</v>
      </c>
      <c r="AV135" s="268" t="s">
        <v>61</v>
      </c>
      <c r="AW135" s="268" t="s">
        <v>61</v>
      </c>
      <c r="AX135" s="268" t="s">
        <v>61</v>
      </c>
    </row>
    <row r="136" spans="1:100" s="71" customFormat="1" ht="13.5" thickBot="1" x14ac:dyDescent="0.25">
      <c r="B136" s="38" t="s">
        <v>50</v>
      </c>
      <c r="C136" s="78"/>
      <c r="D136" s="181">
        <f t="shared" si="24"/>
        <v>0</v>
      </c>
      <c r="E136" s="308"/>
      <c r="F136" s="174"/>
      <c r="G136" s="321"/>
      <c r="H136" s="318"/>
      <c r="I136" s="318">
        <f>F136</f>
        <v>0</v>
      </c>
      <c r="J136" s="308"/>
      <c r="K136" s="190"/>
      <c r="L136" s="190"/>
      <c r="M136" s="190"/>
      <c r="N136" s="190"/>
      <c r="O136" s="190"/>
      <c r="P136" s="360"/>
      <c r="Q136" s="179">
        <f>IFERROR(P136/$AC$1,0)</f>
        <v>0</v>
      </c>
      <c r="R136" s="190"/>
      <c r="S136" s="361"/>
      <c r="T136" s="308"/>
      <c r="U136" s="319"/>
      <c r="W136" s="318">
        <f t="shared" si="10"/>
        <v>0</v>
      </c>
      <c r="AG136" s="267" t="s">
        <v>60</v>
      </c>
      <c r="AH136" s="268" t="s">
        <v>60</v>
      </c>
      <c r="AI136" s="268" t="s">
        <v>61</v>
      </c>
      <c r="AJ136" s="268" t="s">
        <v>61</v>
      </c>
      <c r="AK136" s="268" t="s">
        <v>61</v>
      </c>
      <c r="AL136" s="268" t="s">
        <v>61</v>
      </c>
      <c r="AM136" s="268" t="s">
        <v>61</v>
      </c>
      <c r="AN136" s="268" t="s">
        <v>61</v>
      </c>
      <c r="AO136" s="268" t="s">
        <v>60</v>
      </c>
      <c r="AP136" s="268" t="s">
        <v>60</v>
      </c>
      <c r="AQ136" s="268" t="s">
        <v>60</v>
      </c>
      <c r="AR136" s="268" t="s">
        <v>61</v>
      </c>
      <c r="AS136" s="268" t="s">
        <v>60</v>
      </c>
      <c r="AT136" s="268" t="s">
        <v>60</v>
      </c>
      <c r="AU136" s="268" t="s">
        <v>61</v>
      </c>
      <c r="AV136" s="268" t="s">
        <v>61</v>
      </c>
      <c r="AW136" s="268" t="s">
        <v>60</v>
      </c>
      <c r="AX136" s="268" t="s">
        <v>60</v>
      </c>
    </row>
    <row r="137" spans="1:100" x14ac:dyDescent="0.25">
      <c r="A137" s="6"/>
      <c r="B137" s="7"/>
      <c r="C137" s="182"/>
      <c r="D137" s="183"/>
      <c r="F137" s="7"/>
      <c r="H137" s="7"/>
      <c r="I137" s="7"/>
      <c r="P137" s="102"/>
      <c r="Q137" s="102"/>
      <c r="R137" s="102"/>
      <c r="S137" s="102"/>
      <c r="U137" s="7"/>
      <c r="V137" s="6"/>
      <c r="W137" s="7"/>
      <c r="X137" s="6"/>
      <c r="Y137" s="6"/>
      <c r="Z137" s="6"/>
      <c r="AA137" s="102"/>
      <c r="AB137" s="10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2"/>
      <c r="D138" s="193"/>
      <c r="F138" s="6"/>
      <c r="H138" s="6"/>
      <c r="I138" s="6"/>
      <c r="P138" s="102"/>
      <c r="Q138" s="102"/>
      <c r="R138" s="102"/>
      <c r="S138" s="10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2"/>
      <c r="D139" s="193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2"/>
      <c r="D140" s="193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2"/>
      <c r="D141" s="193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2"/>
      <c r="D142" s="193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2"/>
      <c r="D143" s="193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2"/>
      <c r="D144" s="193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2"/>
      <c r="D145" s="193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2"/>
      <c r="D146" s="193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2"/>
      <c r="D147" s="193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2"/>
      <c r="D148" s="193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2"/>
      <c r="D149" s="193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2"/>
      <c r="D150" s="193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2"/>
      <c r="D151" s="193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2"/>
      <c r="D152" s="193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2"/>
      <c r="D153" s="193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2"/>
      <c r="D154" s="193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2"/>
      <c r="D155" s="193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2"/>
      <c r="D156" s="193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2"/>
      <c r="D157" s="193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2"/>
      <c r="D158" s="193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2"/>
      <c r="D159" s="193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2"/>
      <c r="D160" s="193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2"/>
      <c r="D161" s="193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2"/>
      <c r="D162" s="193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2"/>
      <c r="D163" s="193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2"/>
      <c r="D164" s="193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2"/>
      <c r="D165" s="193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2"/>
      <c r="D166" s="193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2"/>
      <c r="D167" s="193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2"/>
      <c r="D168" s="193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2"/>
      <c r="D169" s="193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2"/>
      <c r="D170" s="193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2"/>
      <c r="D171" s="193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2"/>
      <c r="D172" s="193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2"/>
      <c r="D173" s="193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2"/>
      <c r="D174" s="193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2"/>
      <c r="D175" s="193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2"/>
      <c r="D176" s="193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2"/>
      <c r="D177" s="193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2"/>
      <c r="D178" s="193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2"/>
      <c r="D179" s="193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2"/>
      <c r="D180" s="193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2"/>
      <c r="D181" s="193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2"/>
      <c r="D182" s="193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2"/>
      <c r="D183" s="193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2"/>
      <c r="D184" s="193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2"/>
      <c r="D185" s="193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2"/>
      <c r="D186" s="193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2"/>
      <c r="D187" s="193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2"/>
      <c r="D188" s="193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2"/>
      <c r="D189" s="193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2"/>
      <c r="D190" s="193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2"/>
      <c r="D191" s="193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2"/>
      <c r="D192" s="193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2"/>
      <c r="D193" s="193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2"/>
      <c r="D194" s="193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2"/>
      <c r="D195" s="193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2"/>
      <c r="D196" s="193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2"/>
      <c r="D197" s="193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2"/>
      <c r="D198" s="193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2"/>
      <c r="D199" s="193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2"/>
      <c r="D200" s="193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2"/>
      <c r="D201" s="193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2"/>
      <c r="D202" s="193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2"/>
      <c r="D203" s="193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2"/>
      <c r="D204" s="193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2"/>
      <c r="D205" s="193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2"/>
      <c r="D206" s="193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2"/>
      <c r="D207" s="193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2"/>
      <c r="D208" s="193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2"/>
      <c r="D209" s="193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2"/>
      <c r="D210" s="193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2"/>
      <c r="D211" s="193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2"/>
      <c r="D212" s="193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2"/>
      <c r="D213" s="193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2"/>
      <c r="D214" s="193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2"/>
      <c r="D215" s="193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2"/>
      <c r="D216" s="193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2"/>
      <c r="D217" s="193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2"/>
      <c r="D218" s="193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2"/>
      <c r="D219" s="193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2"/>
      <c r="D220" s="193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2"/>
      <c r="D221" s="193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2"/>
      <c r="D222" s="193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2"/>
      <c r="D223" s="193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2"/>
      <c r="D224" s="193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2"/>
      <c r="D225" s="193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2"/>
      <c r="D226" s="193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2"/>
      <c r="D227" s="193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2"/>
      <c r="D228" s="193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2"/>
      <c r="D229" s="193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2"/>
      <c r="D230" s="193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2"/>
      <c r="D231" s="193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2"/>
      <c r="D232" s="193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2"/>
      <c r="D233" s="193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2"/>
      <c r="D234" s="193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2"/>
      <c r="D235" s="193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2"/>
      <c r="D236" s="193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2"/>
      <c r="D237" s="193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2"/>
      <c r="D238" s="193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2"/>
      <c r="D239" s="193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2"/>
      <c r="D240" s="193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2"/>
      <c r="D241" s="193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2"/>
      <c r="D242" s="193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2"/>
      <c r="D243" s="193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2"/>
      <c r="D244" s="193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2"/>
      <c r="D245" s="193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2"/>
      <c r="D246" s="193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2"/>
      <c r="D247" s="193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2"/>
      <c r="D248" s="193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2"/>
      <c r="D249" s="193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2"/>
      <c r="D250" s="193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2"/>
      <c r="D251" s="193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2"/>
      <c r="D252" s="193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2"/>
      <c r="D253" s="193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2"/>
      <c r="D254" s="193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2"/>
      <c r="D255" s="193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2"/>
      <c r="D256" s="193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2"/>
      <c r="D257" s="193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2"/>
      <c r="D258" s="193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2"/>
      <c r="D259" s="193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2"/>
      <c r="D260" s="193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2"/>
      <c r="D261" s="193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2"/>
      <c r="D262" s="193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2"/>
      <c r="D263" s="193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2"/>
      <c r="D264" s="193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2"/>
      <c r="D265" s="193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2"/>
      <c r="D266" s="193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2"/>
      <c r="D267" s="193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2"/>
      <c r="D268" s="193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2"/>
      <c r="D269" s="193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2"/>
      <c r="D270" s="193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2"/>
      <c r="D271" s="193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2"/>
      <c r="D272" s="193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2"/>
      <c r="D273" s="193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2"/>
      <c r="D274" s="193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2"/>
      <c r="D275" s="193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2"/>
      <c r="D276" s="193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2"/>
      <c r="D277" s="193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2"/>
      <c r="D278" s="193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2"/>
      <c r="D279" s="193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2"/>
      <c r="D280" s="193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2"/>
      <c r="D281" s="193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2"/>
      <c r="D282" s="193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2"/>
      <c r="D283" s="193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2"/>
      <c r="D284" s="193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2"/>
      <c r="D285" s="193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2"/>
      <c r="D286" s="193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2"/>
      <c r="D287" s="193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2"/>
      <c r="D288" s="193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2"/>
      <c r="D289" s="193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2"/>
      <c r="D290" s="193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2"/>
      <c r="D291" s="193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2"/>
      <c r="D292" s="193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2"/>
      <c r="D293" s="193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2"/>
      <c r="D294" s="193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2"/>
      <c r="D295" s="193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2"/>
      <c r="D296" s="193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2"/>
      <c r="D297" s="193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2"/>
      <c r="D298" s="193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2"/>
      <c r="D299" s="193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2"/>
      <c r="D300" s="193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2"/>
      <c r="D301" s="193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2"/>
      <c r="D302" s="193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2"/>
      <c r="D303" s="193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2"/>
      <c r="D304" s="193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2"/>
      <c r="D305" s="193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2"/>
      <c r="D306" s="193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2"/>
      <c r="D307" s="193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2"/>
      <c r="D308" s="193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2"/>
      <c r="D309" s="193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2"/>
      <c r="D310" s="193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2"/>
      <c r="D311" s="193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2"/>
      <c r="D312" s="193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2"/>
      <c r="D313" s="193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2"/>
      <c r="D314" s="193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2"/>
      <c r="D315" s="193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2"/>
      <c r="D316" s="193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2"/>
      <c r="D317" s="193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2"/>
      <c r="D318" s="193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2"/>
      <c r="D319" s="193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2"/>
      <c r="D320" s="193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2"/>
      <c r="D321" s="193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2"/>
      <c r="D322" s="193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2"/>
      <c r="D323" s="193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2"/>
      <c r="D324" s="193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2"/>
      <c r="D325" s="193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2"/>
      <c r="D326" s="193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2"/>
      <c r="D327" s="193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2"/>
      <c r="D328" s="193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2"/>
      <c r="D329" s="193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2"/>
      <c r="D330" s="193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2"/>
      <c r="D331" s="193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2"/>
      <c r="D332" s="193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2"/>
      <c r="D333" s="193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2"/>
      <c r="D334" s="193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2"/>
      <c r="D335" s="193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2"/>
      <c r="D336" s="193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2"/>
      <c r="D337" s="193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2"/>
      <c r="D338" s="193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2"/>
      <c r="D339" s="193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2"/>
      <c r="D340" s="193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2"/>
      <c r="D341" s="193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2"/>
      <c r="D342" s="193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2"/>
      <c r="D343" s="193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2"/>
      <c r="D344" s="193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2"/>
      <c r="D345" s="193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2"/>
      <c r="D346" s="193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2"/>
      <c r="D347" s="193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2"/>
      <c r="D348" s="193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2"/>
      <c r="D349" s="193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2"/>
      <c r="D350" s="193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2"/>
      <c r="D351" s="193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2"/>
      <c r="D352" s="193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2"/>
      <c r="D353" s="193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2"/>
      <c r="D354" s="193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2"/>
      <c r="D355" s="193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2"/>
      <c r="D356" s="193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2"/>
      <c r="D357" s="193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2"/>
      <c r="D358" s="193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2"/>
      <c r="D359" s="193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2"/>
      <c r="D360" s="193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2"/>
      <c r="D361" s="193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2"/>
      <c r="D362" s="193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2"/>
      <c r="D363" s="193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2"/>
      <c r="D364" s="193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2"/>
      <c r="D365" s="193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2"/>
      <c r="D366" s="193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2"/>
      <c r="D367" s="193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2"/>
      <c r="D368" s="193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2"/>
      <c r="D369" s="193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2"/>
      <c r="D370" s="193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2"/>
      <c r="D371" s="193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2"/>
      <c r="D372" s="193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2"/>
      <c r="D373" s="193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2"/>
      <c r="D374" s="193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2"/>
      <c r="D375" s="193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2"/>
      <c r="D376" s="193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2"/>
      <c r="D377" s="193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2"/>
      <c r="D378" s="193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2"/>
      <c r="D379" s="193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2"/>
      <c r="D380" s="193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2"/>
      <c r="D381" s="193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2"/>
      <c r="D382" s="193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2"/>
      <c r="D383" s="193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2"/>
      <c r="D384" s="193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2"/>
      <c r="D385" s="193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2"/>
      <c r="D386" s="193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2"/>
      <c r="D387" s="193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2"/>
      <c r="D388" s="193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2"/>
      <c r="D389" s="193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2"/>
      <c r="D390" s="193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2"/>
      <c r="D391" s="193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2"/>
      <c r="D392" s="193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2"/>
      <c r="D393" s="193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2"/>
      <c r="D394" s="193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2"/>
      <c r="D395" s="193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2"/>
      <c r="D396" s="193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2"/>
      <c r="D397" s="193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2"/>
      <c r="D398" s="193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2"/>
      <c r="D399" s="193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2"/>
      <c r="D400" s="193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2"/>
      <c r="D401" s="193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2"/>
      <c r="D402" s="193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2"/>
      <c r="D403" s="193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2"/>
      <c r="D404" s="193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2"/>
      <c r="D405" s="193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2"/>
      <c r="D406" s="193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2"/>
      <c r="D407" s="193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2"/>
      <c r="D408" s="193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2"/>
      <c r="D409" s="193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2"/>
      <c r="D410" s="193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2"/>
      <c r="D411" s="193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2"/>
      <c r="D412" s="193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2"/>
      <c r="D413" s="193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2"/>
      <c r="D414" s="193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2"/>
      <c r="D415" s="193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2"/>
      <c r="D416" s="193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2"/>
      <c r="D417" s="193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2"/>
      <c r="D418" s="193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2"/>
      <c r="D419" s="193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2"/>
      <c r="D420" s="193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2"/>
      <c r="D421" s="193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2"/>
      <c r="D422" s="193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2"/>
      <c r="D423" s="193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2"/>
      <c r="D424" s="193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2"/>
      <c r="D425" s="193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2"/>
      <c r="D426" s="193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2"/>
      <c r="D427" s="193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2"/>
      <c r="D428" s="193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2"/>
      <c r="D429" s="193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2"/>
      <c r="D430" s="193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2"/>
      <c r="D431" s="193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2"/>
      <c r="D432" s="193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2"/>
      <c r="D433" s="193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2"/>
      <c r="D434" s="193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2"/>
      <c r="D435" s="193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2"/>
      <c r="D436" s="193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2"/>
      <c r="D437" s="193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2"/>
      <c r="D438" s="193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2"/>
      <c r="D439" s="193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2"/>
      <c r="D440" s="193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2"/>
      <c r="D441" s="193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2"/>
      <c r="D442" s="193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2"/>
      <c r="D443" s="193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2"/>
      <c r="D444" s="193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2"/>
      <c r="D445" s="193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2"/>
      <c r="D446" s="193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2"/>
      <c r="D447" s="193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2"/>
      <c r="D448" s="193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2"/>
      <c r="D449" s="193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2"/>
      <c r="D450" s="193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2"/>
      <c r="D451" s="193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2"/>
      <c r="D452" s="193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2"/>
      <c r="D453" s="193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2"/>
      <c r="D454" s="193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2"/>
      <c r="D455" s="193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2"/>
      <c r="D456" s="193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2"/>
      <c r="D457" s="193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2"/>
      <c r="D458" s="193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2"/>
      <c r="D459" s="193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2"/>
      <c r="D460" s="193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2"/>
      <c r="D461" s="193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2"/>
      <c r="D462" s="193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2"/>
      <c r="D463" s="193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2"/>
      <c r="D464" s="193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2"/>
      <c r="D465" s="193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2"/>
      <c r="D466" s="193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2"/>
      <c r="D467" s="193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2"/>
      <c r="D468" s="193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2"/>
      <c r="D469" s="193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2"/>
      <c r="D470" s="193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2"/>
      <c r="D471" s="193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2"/>
      <c r="D472" s="193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2"/>
      <c r="D473" s="193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2"/>
      <c r="D474" s="193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2"/>
      <c r="D475" s="193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2"/>
      <c r="D476" s="193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2"/>
      <c r="D477" s="193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2"/>
      <c r="D478" s="193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2"/>
      <c r="D479" s="193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2"/>
      <c r="D480" s="193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2"/>
      <c r="D481" s="193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2"/>
      <c r="D482" s="193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2"/>
      <c r="D483" s="193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2"/>
      <c r="D484" s="193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2"/>
      <c r="D485" s="193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2"/>
      <c r="D486" s="193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2"/>
      <c r="D487" s="193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2"/>
      <c r="D488" s="193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2"/>
      <c r="D489" s="193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2"/>
      <c r="D490" s="193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2"/>
      <c r="D491" s="193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2"/>
      <c r="D492" s="193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2"/>
      <c r="D493" s="193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2"/>
      <c r="D494" s="193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2"/>
      <c r="D495" s="193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2"/>
      <c r="D496" s="193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2"/>
      <c r="D497" s="193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2"/>
      <c r="D498" s="193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2"/>
      <c r="D499" s="193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2"/>
      <c r="D500" s="193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rriYNAXl7iUrpi/H3PzvmhjH9rtnEcSKA1Q/0/kdroQAM/Rb4wLm7IxBAVEi9w7UdxU6zuJX6/UnykWCez9llw==" saltValue="t7PxvFYnZGT9nqhIrlnGaQ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52" t="s">
        <v>97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53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50" t="s">
        <v>9</v>
      </c>
      <c r="C4" s="131"/>
      <c r="D4" s="461">
        <f>Deckblatt_WFH_BER_PF_OF!C4</f>
        <v>0</v>
      </c>
      <c r="E4" s="462"/>
      <c r="F4" s="462"/>
      <c r="G4" s="462"/>
      <c r="H4" s="464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50" t="s">
        <v>173</v>
      </c>
      <c r="C5" s="131"/>
      <c r="D5" s="455">
        <f>Deckblatt_WFH_BER_PF_OF!C5</f>
        <v>0</v>
      </c>
      <c r="E5" s="456"/>
      <c r="F5" s="456"/>
      <c r="G5" s="456"/>
      <c r="H5" s="457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4" t="s">
        <v>112</v>
      </c>
      <c r="C6" s="131"/>
      <c r="D6" s="455">
        <f>Deckblatt_WFH_BER_PF_OF!C6</f>
        <v>0</v>
      </c>
      <c r="E6" s="456"/>
      <c r="F6" s="456"/>
      <c r="G6" s="456"/>
      <c r="H6" s="457"/>
      <c r="I6" s="133"/>
      <c r="J6" s="131"/>
      <c r="K6" s="131" t="s">
        <v>70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4" t="s">
        <v>71</v>
      </c>
      <c r="C7" s="131"/>
      <c r="D7" s="455">
        <f>Deckblatt_WFH_BER_PF_OF!C7</f>
        <v>0</v>
      </c>
      <c r="E7" s="456"/>
      <c r="F7" s="456"/>
      <c r="G7" s="456"/>
      <c r="H7" s="457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4" t="s">
        <v>13</v>
      </c>
      <c r="C8" s="131"/>
      <c r="D8" s="455">
        <f>Deckblatt_WFH_BER_PF_OF!C8</f>
        <v>0</v>
      </c>
      <c r="E8" s="456"/>
      <c r="F8" s="456"/>
      <c r="G8" s="456"/>
      <c r="H8" s="457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4" t="s">
        <v>38</v>
      </c>
      <c r="C9" s="131"/>
      <c r="D9" s="455">
        <f>Deckblatt_WFH_BER_PF_OF!C9</f>
        <v>0</v>
      </c>
      <c r="E9" s="456"/>
      <c r="F9" s="456"/>
      <c r="G9" s="456"/>
      <c r="H9" s="457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4" t="s">
        <v>164</v>
      </c>
      <c r="C10" s="131"/>
      <c r="D10" s="455">
        <f>Deckblatt_WFH_BER_PF_OF!C10</f>
        <v>0</v>
      </c>
      <c r="E10" s="456"/>
      <c r="F10" s="456"/>
      <c r="G10" s="456"/>
      <c r="H10" s="457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51" t="s">
        <v>182</v>
      </c>
      <c r="C11" s="131"/>
      <c r="D11" s="455">
        <f>Deckblatt_WFH_BER_PF_OF!C11</f>
        <v>0</v>
      </c>
      <c r="E11" s="456"/>
      <c r="F11" s="456"/>
      <c r="G11" s="456"/>
      <c r="H11" s="457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51" t="s">
        <v>183</v>
      </c>
      <c r="C12" s="131"/>
      <c r="D12" s="455">
        <f>Deckblatt_WFH_BER_PF_OF!C12</f>
        <v>0</v>
      </c>
      <c r="E12" s="456"/>
      <c r="F12" s="456"/>
      <c r="G12" s="456"/>
      <c r="H12" s="457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4" t="s">
        <v>103</v>
      </c>
      <c r="C13" s="131"/>
      <c r="D13" s="458">
        <f>Deckblatt_WFH_BER_PF_OF!C13</f>
        <v>0</v>
      </c>
      <c r="E13" s="459"/>
      <c r="F13" s="459"/>
      <c r="G13" s="459"/>
      <c r="H13" s="460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" customHeight="1" thickBot="1" x14ac:dyDescent="0.25">
      <c r="A14" s="6"/>
      <c r="B14" s="255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0" customFormat="1" ht="29.1" customHeight="1" thickBot="1" x14ac:dyDescent="0.25">
      <c r="B15" s="381"/>
      <c r="C15" s="382"/>
      <c r="D15" s="383" t="s">
        <v>114</v>
      </c>
      <c r="E15" s="384"/>
      <c r="F15" s="373" t="s">
        <v>233</v>
      </c>
      <c r="G15" s="384"/>
      <c r="H15" s="373" t="s">
        <v>23</v>
      </c>
      <c r="I15" s="385"/>
      <c r="J15" s="385"/>
    </row>
    <row r="16" spans="1:100" s="98" customFormat="1" ht="18" customHeight="1" thickBot="1" x14ac:dyDescent="0.25">
      <c r="B16" s="260"/>
      <c r="C16" s="33"/>
      <c r="D16" s="261"/>
      <c r="E16" s="261"/>
      <c r="F16" s="261"/>
      <c r="G16" s="261"/>
      <c r="H16" s="92"/>
      <c r="I16" s="92"/>
      <c r="J16" s="92"/>
    </row>
    <row r="17" spans="1:100" s="98" customFormat="1" ht="18" customHeight="1" thickBot="1" x14ac:dyDescent="0.25">
      <c r="B17" s="35" t="s">
        <v>113</v>
      </c>
      <c r="C17" s="262"/>
      <c r="D17" s="44">
        <f>SUM(D19,D24)</f>
        <v>0</v>
      </c>
      <c r="E17" s="261"/>
      <c r="F17" s="261"/>
      <c r="G17" s="261"/>
      <c r="H17" s="92"/>
      <c r="I17" s="92"/>
      <c r="J17" s="92"/>
    </row>
    <row r="18" spans="1:100" s="98" customFormat="1" ht="18" customHeight="1" thickBot="1" x14ac:dyDescent="0.25">
      <c r="B18" s="260"/>
      <c r="C18" s="33"/>
      <c r="D18" s="261"/>
      <c r="E18" s="261"/>
      <c r="F18" s="261"/>
      <c r="G18" s="261"/>
      <c r="H18" s="92"/>
      <c r="I18" s="92"/>
      <c r="J18" s="92"/>
    </row>
    <row r="19" spans="1:100" s="34" customFormat="1" ht="18" customHeight="1" thickBot="1" x14ac:dyDescent="0.25">
      <c r="A19" s="98"/>
      <c r="B19" s="18" t="s">
        <v>0</v>
      </c>
      <c r="C19" s="262"/>
      <c r="D19" s="43">
        <f>SUM(D20:D22)</f>
        <v>0</v>
      </c>
      <c r="E19" s="158"/>
      <c r="F19" s="158"/>
      <c r="G19" s="158"/>
      <c r="H19" s="396" t="s">
        <v>289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72" customFormat="1" ht="12.75" x14ac:dyDescent="0.2">
      <c r="A20" s="163"/>
      <c r="B20" s="259" t="s">
        <v>1</v>
      </c>
      <c r="C20" s="262"/>
      <c r="D20" s="165"/>
      <c r="E20" s="158"/>
      <c r="F20" s="158"/>
      <c r="G20" s="158"/>
      <c r="H20" s="328"/>
      <c r="I20" s="94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</row>
    <row r="21" spans="1:100" s="272" customFormat="1" ht="12.75" x14ac:dyDescent="0.2">
      <c r="A21" s="163"/>
      <c r="B21" s="55" t="s">
        <v>2</v>
      </c>
      <c r="C21" s="262"/>
      <c r="D21" s="165"/>
      <c r="E21" s="158"/>
      <c r="F21" s="158"/>
      <c r="G21" s="158"/>
      <c r="H21" s="66"/>
      <c r="I21" s="94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</row>
    <row r="22" spans="1:100" s="272" customFormat="1" ht="13.5" thickBot="1" x14ac:dyDescent="0.25">
      <c r="A22" s="163"/>
      <c r="B22" s="38" t="s">
        <v>96</v>
      </c>
      <c r="C22" s="262"/>
      <c r="D22" s="275"/>
      <c r="E22" s="158"/>
      <c r="F22" s="158"/>
      <c r="G22" s="158"/>
      <c r="H22" s="226"/>
      <c r="I22" s="94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</row>
    <row r="23" spans="1:100" s="272" customFormat="1" ht="18" customHeight="1" thickBot="1" x14ac:dyDescent="0.25">
      <c r="A23" s="163"/>
      <c r="B23" s="260"/>
      <c r="C23" s="262"/>
      <c r="D23" s="277"/>
      <c r="E23" s="278"/>
      <c r="F23" s="278"/>
      <c r="G23" s="278"/>
      <c r="H23" s="93"/>
      <c r="I23" s="93"/>
      <c r="J23" s="281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</row>
    <row r="24" spans="1:100" s="34" customFormat="1" ht="18" customHeight="1" thickBot="1" x14ac:dyDescent="0.25">
      <c r="A24" s="98"/>
      <c r="B24" s="18" t="s">
        <v>87</v>
      </c>
      <c r="C24" s="262"/>
      <c r="D24" s="43">
        <f>SUM(D25:D32)</f>
        <v>0</v>
      </c>
      <c r="E24" s="158"/>
      <c r="F24" s="158"/>
      <c r="G24" s="158"/>
      <c r="H24" s="394" t="s">
        <v>289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72" customFormat="1" ht="12.75" x14ac:dyDescent="0.2">
      <c r="A25" s="163"/>
      <c r="B25" s="219" t="s">
        <v>89</v>
      </c>
      <c r="C25" s="262"/>
      <c r="D25" s="164"/>
      <c r="E25" s="158"/>
      <c r="F25" s="158"/>
      <c r="G25" s="158"/>
      <c r="H25" s="279"/>
      <c r="I25" s="94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</row>
    <row r="26" spans="1:100" s="272" customFormat="1" ht="12.75" x14ac:dyDescent="0.2">
      <c r="A26" s="163"/>
      <c r="B26" s="54" t="s">
        <v>115</v>
      </c>
      <c r="C26" s="262"/>
      <c r="D26" s="164"/>
      <c r="E26" s="158"/>
      <c r="F26" s="158"/>
      <c r="G26" s="158"/>
      <c r="H26" s="58"/>
      <c r="I26" s="94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272" customFormat="1" ht="12.75" x14ac:dyDescent="0.2">
      <c r="A27" s="163"/>
      <c r="B27" s="54" t="s">
        <v>76</v>
      </c>
      <c r="C27" s="262"/>
      <c r="D27" s="164"/>
      <c r="E27" s="158"/>
      <c r="F27" s="158"/>
      <c r="G27" s="158"/>
      <c r="H27" s="58"/>
      <c r="I27" s="94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</row>
    <row r="28" spans="1:100" s="272" customFormat="1" ht="12.75" x14ac:dyDescent="0.2">
      <c r="A28" s="163"/>
      <c r="B28" s="55" t="s">
        <v>123</v>
      </c>
      <c r="C28" s="262"/>
      <c r="D28" s="164"/>
      <c r="E28" s="158"/>
      <c r="F28" s="158"/>
      <c r="G28" s="158"/>
      <c r="H28" s="66"/>
      <c r="I28" s="94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</row>
    <row r="29" spans="1:100" s="272" customFormat="1" ht="12.75" x14ac:dyDescent="0.2">
      <c r="A29" s="163"/>
      <c r="B29" s="55" t="s">
        <v>122</v>
      </c>
      <c r="C29" s="262"/>
      <c r="D29" s="165"/>
      <c r="E29" s="158"/>
      <c r="F29" s="158"/>
      <c r="G29" s="158"/>
      <c r="H29" s="66"/>
      <c r="I29" s="94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</row>
    <row r="30" spans="1:100" s="272" customFormat="1" ht="12.75" x14ac:dyDescent="0.2">
      <c r="A30" s="163"/>
      <c r="B30" s="55" t="s">
        <v>75</v>
      </c>
      <c r="C30" s="262"/>
      <c r="D30" s="165"/>
      <c r="E30" s="158"/>
      <c r="F30" s="158"/>
      <c r="G30" s="158"/>
      <c r="H30" s="66"/>
      <c r="I30" s="94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</row>
    <row r="31" spans="1:100" s="272" customFormat="1" ht="12.75" x14ac:dyDescent="0.2">
      <c r="A31" s="163"/>
      <c r="B31" s="55" t="s">
        <v>126</v>
      </c>
      <c r="C31" s="262"/>
      <c r="D31" s="165"/>
      <c r="E31" s="158"/>
      <c r="F31" s="158"/>
      <c r="G31" s="158"/>
      <c r="H31" s="66"/>
      <c r="I31" s="94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</row>
    <row r="32" spans="1:100" s="272" customFormat="1" ht="13.5" thickBot="1" x14ac:dyDescent="0.25">
      <c r="A32" s="163"/>
      <c r="B32" s="38" t="s">
        <v>88</v>
      </c>
      <c r="C32" s="262"/>
      <c r="D32" s="275"/>
      <c r="E32" s="158"/>
      <c r="F32" s="158"/>
      <c r="G32" s="158"/>
      <c r="H32" s="226"/>
      <c r="I32" s="94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</row>
    <row r="33" spans="1:100" s="272" customFormat="1" ht="18" customHeight="1" x14ac:dyDescent="0.2">
      <c r="A33" s="163"/>
      <c r="B33" s="260"/>
      <c r="C33" s="262"/>
      <c r="D33" s="277"/>
      <c r="E33" s="280"/>
      <c r="F33" s="280"/>
      <c r="G33" s="280"/>
      <c r="H33" s="93"/>
      <c r="I33" s="93"/>
      <c r="J33" s="281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</row>
    <row r="34" spans="1:100" s="272" customFormat="1" ht="18" customHeight="1" thickBot="1" x14ac:dyDescent="0.25">
      <c r="A34" s="163"/>
      <c r="B34" s="260"/>
      <c r="C34" s="262"/>
      <c r="D34" s="277"/>
      <c r="E34" s="280"/>
      <c r="F34" s="280"/>
      <c r="G34" s="280"/>
      <c r="H34" s="93"/>
      <c r="I34" s="93"/>
      <c r="J34" s="281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</row>
    <row r="35" spans="1:100" s="272" customFormat="1" ht="18" customHeight="1" thickBot="1" x14ac:dyDescent="0.25">
      <c r="A35" s="163"/>
      <c r="B35" s="35" t="s">
        <v>21</v>
      </c>
      <c r="C35" s="262"/>
      <c r="D35" s="44">
        <f>SUM(D37,D44,D51,D59,D71,D78)</f>
        <v>0</v>
      </c>
      <c r="E35" s="41"/>
      <c r="F35" s="41"/>
      <c r="G35" s="41"/>
      <c r="H35" s="19"/>
      <c r="I35" s="19"/>
      <c r="J35" s="167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</row>
    <row r="36" spans="1:100" s="272" customFormat="1" ht="18" customHeight="1" thickBot="1" x14ac:dyDescent="0.25">
      <c r="A36" s="163"/>
      <c r="B36" s="260"/>
      <c r="C36" s="262"/>
      <c r="D36" s="277"/>
      <c r="E36" s="278"/>
      <c r="F36" s="278"/>
      <c r="G36" s="278"/>
      <c r="H36" s="95"/>
      <c r="I36" s="95"/>
      <c r="J36" s="281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</row>
    <row r="37" spans="1:100" s="272" customFormat="1" ht="18" customHeight="1" thickBot="1" x14ac:dyDescent="0.25">
      <c r="A37" s="163"/>
      <c r="B37" s="18" t="s">
        <v>100</v>
      </c>
      <c r="C37" s="281"/>
      <c r="D37" s="43">
        <f>SUM(D38:D42)</f>
        <v>0</v>
      </c>
      <c r="E37" s="30"/>
      <c r="F37" s="49">
        <f>SUM(F38:F41)</f>
        <v>0</v>
      </c>
      <c r="G37" s="30"/>
      <c r="H37" s="394" t="s">
        <v>289</v>
      </c>
      <c r="I37" s="10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</row>
    <row r="38" spans="1:100" s="272" customFormat="1" ht="12.75" x14ac:dyDescent="0.2">
      <c r="A38" s="163"/>
      <c r="B38" s="219" t="s">
        <v>116</v>
      </c>
      <c r="C38" s="281"/>
      <c r="D38" s="164"/>
      <c r="E38" s="158"/>
      <c r="F38" s="223"/>
      <c r="G38" s="158"/>
      <c r="H38" s="279"/>
      <c r="I38" s="9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</row>
    <row r="39" spans="1:100" s="272" customFormat="1" ht="12.75" x14ac:dyDescent="0.2">
      <c r="A39" s="163"/>
      <c r="B39" s="54" t="s">
        <v>34</v>
      </c>
      <c r="C39" s="281"/>
      <c r="D39" s="164"/>
      <c r="E39" s="158"/>
      <c r="F39" s="77"/>
      <c r="G39" s="158"/>
      <c r="H39" s="58"/>
      <c r="I39" s="9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</row>
    <row r="40" spans="1:100" s="272" customFormat="1" ht="12.75" x14ac:dyDescent="0.2">
      <c r="A40" s="163"/>
      <c r="B40" s="54" t="s">
        <v>3</v>
      </c>
      <c r="C40" s="281"/>
      <c r="D40" s="164"/>
      <c r="E40" s="158"/>
      <c r="F40" s="77"/>
      <c r="G40" s="158"/>
      <c r="H40" s="58"/>
      <c r="I40" s="9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</row>
    <row r="41" spans="1:100" s="272" customFormat="1" ht="13.5" thickBot="1" x14ac:dyDescent="0.25">
      <c r="A41" s="163"/>
      <c r="B41" s="55" t="s">
        <v>15</v>
      </c>
      <c r="C41" s="281"/>
      <c r="D41" s="165"/>
      <c r="E41" s="158"/>
      <c r="F41" s="78"/>
      <c r="G41" s="158"/>
      <c r="H41" s="58"/>
      <c r="I41" s="9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</row>
    <row r="42" spans="1:100" s="272" customFormat="1" ht="13.5" thickBot="1" x14ac:dyDescent="0.25">
      <c r="A42" s="163"/>
      <c r="B42" s="38" t="s">
        <v>33</v>
      </c>
      <c r="C42" s="281"/>
      <c r="D42" s="275"/>
      <c r="E42" s="158"/>
      <c r="F42" s="163"/>
      <c r="G42" s="158"/>
      <c r="H42" s="226"/>
      <c r="I42" s="9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</row>
    <row r="43" spans="1:100" s="272" customFormat="1" ht="18" customHeight="1" thickBot="1" x14ac:dyDescent="0.25">
      <c r="A43" s="163"/>
      <c r="B43" s="260"/>
      <c r="C43" s="281"/>
      <c r="D43" s="277"/>
      <c r="E43" s="278"/>
      <c r="F43" s="30"/>
      <c r="G43" s="278"/>
      <c r="H43" s="302"/>
      <c r="I43" s="30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</row>
    <row r="44" spans="1:100" s="272" customFormat="1" ht="18" customHeight="1" thickBot="1" x14ac:dyDescent="0.25">
      <c r="A44" s="163"/>
      <c r="B44" s="18" t="s">
        <v>95</v>
      </c>
      <c r="C44" s="281"/>
      <c r="D44" s="43">
        <f>SUM(D45:D49)</f>
        <v>0</v>
      </c>
      <c r="E44" s="30"/>
      <c r="F44" s="158"/>
      <c r="G44" s="30"/>
      <c r="H44" s="394" t="s">
        <v>289</v>
      </c>
      <c r="I44" s="30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</row>
    <row r="45" spans="1:100" s="272" customFormat="1" ht="12.75" x14ac:dyDescent="0.2">
      <c r="A45" s="163"/>
      <c r="B45" s="219" t="s">
        <v>26</v>
      </c>
      <c r="C45" s="281"/>
      <c r="D45" s="76"/>
      <c r="E45" s="158"/>
      <c r="F45" s="158"/>
      <c r="G45" s="158"/>
      <c r="H45" s="279"/>
      <c r="I45" s="94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</row>
    <row r="46" spans="1:100" s="272" customFormat="1" ht="12.75" x14ac:dyDescent="0.2">
      <c r="A46" s="163"/>
      <c r="B46" s="54" t="s">
        <v>4</v>
      </c>
      <c r="C46" s="281"/>
      <c r="D46" s="164"/>
      <c r="E46" s="158"/>
      <c r="F46" s="158"/>
      <c r="G46" s="158"/>
      <c r="H46" s="58"/>
      <c r="I46" s="94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</row>
    <row r="47" spans="1:100" s="272" customFormat="1" ht="12.75" x14ac:dyDescent="0.2">
      <c r="A47" s="163"/>
      <c r="B47" s="54" t="s">
        <v>110</v>
      </c>
      <c r="C47" s="281"/>
      <c r="D47" s="164"/>
      <c r="E47" s="158"/>
      <c r="F47" s="158"/>
      <c r="G47" s="158"/>
      <c r="H47" s="58"/>
      <c r="I47" s="94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</row>
    <row r="48" spans="1:100" s="272" customFormat="1" ht="12.75" x14ac:dyDescent="0.2">
      <c r="A48" s="163"/>
      <c r="B48" s="54" t="s">
        <v>55</v>
      </c>
      <c r="C48" s="281"/>
      <c r="D48" s="164"/>
      <c r="E48" s="158"/>
      <c r="F48" s="278"/>
      <c r="G48" s="158"/>
      <c r="H48" s="58"/>
      <c r="I48" s="94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</row>
    <row r="49" spans="1:100" s="272" customFormat="1" ht="13.5" thickBot="1" x14ac:dyDescent="0.25">
      <c r="A49" s="163"/>
      <c r="B49" s="38" t="s">
        <v>102</v>
      </c>
      <c r="C49" s="281"/>
      <c r="D49" s="275"/>
      <c r="E49" s="158"/>
      <c r="F49" s="30"/>
      <c r="G49" s="158"/>
      <c r="H49" s="226"/>
      <c r="I49" s="94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</row>
    <row r="50" spans="1:100" s="272" customFormat="1" ht="18" customHeight="1" thickBot="1" x14ac:dyDescent="0.25">
      <c r="A50" s="163"/>
      <c r="B50" s="260"/>
      <c r="C50" s="281"/>
      <c r="D50" s="277"/>
      <c r="E50" s="278"/>
      <c r="F50" s="158"/>
      <c r="G50" s="278"/>
      <c r="H50" s="302"/>
      <c r="I50" s="30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</row>
    <row r="51" spans="1:100" s="272" customFormat="1" ht="18" customHeight="1" thickBot="1" x14ac:dyDescent="0.25">
      <c r="A51" s="163"/>
      <c r="B51" s="18" t="s">
        <v>5</v>
      </c>
      <c r="C51" s="281"/>
      <c r="D51" s="43">
        <f>SUM(D52:D57)</f>
        <v>0</v>
      </c>
      <c r="E51" s="30"/>
      <c r="F51" s="158"/>
      <c r="G51" s="30"/>
      <c r="H51" s="394" t="s">
        <v>289</v>
      </c>
      <c r="I51" s="30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</row>
    <row r="52" spans="1:100" s="272" customFormat="1" ht="12.75" x14ac:dyDescent="0.2">
      <c r="A52" s="163"/>
      <c r="B52" s="219" t="s">
        <v>134</v>
      </c>
      <c r="C52" s="281"/>
      <c r="D52" s="76"/>
      <c r="E52" s="158"/>
      <c r="F52" s="158"/>
      <c r="G52" s="158"/>
      <c r="H52" s="279"/>
      <c r="I52" s="94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</row>
    <row r="53" spans="1:100" s="272" customFormat="1" ht="12.75" x14ac:dyDescent="0.2">
      <c r="A53" s="163"/>
      <c r="B53" s="86" t="s">
        <v>6</v>
      </c>
      <c r="C53" s="281"/>
      <c r="D53" s="292"/>
      <c r="E53" s="158"/>
      <c r="F53" s="158"/>
      <c r="G53" s="158"/>
      <c r="H53" s="58"/>
      <c r="I53" s="94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</row>
    <row r="54" spans="1:100" s="272" customFormat="1" ht="12.75" x14ac:dyDescent="0.2">
      <c r="A54" s="163"/>
      <c r="B54" s="86" t="s">
        <v>56</v>
      </c>
      <c r="C54" s="281"/>
      <c r="D54" s="164"/>
      <c r="E54" s="158"/>
      <c r="F54" s="158"/>
      <c r="G54" s="158"/>
      <c r="H54" s="58"/>
      <c r="I54" s="94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</row>
    <row r="55" spans="1:100" s="272" customFormat="1" ht="12.75" x14ac:dyDescent="0.2">
      <c r="A55" s="163"/>
      <c r="B55" s="54" t="s">
        <v>26</v>
      </c>
      <c r="C55" s="281"/>
      <c r="D55" s="165"/>
      <c r="E55" s="158"/>
      <c r="F55" s="30"/>
      <c r="G55" s="158"/>
      <c r="H55" s="58"/>
      <c r="I55" s="94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</row>
    <row r="56" spans="1:100" s="272" customFormat="1" ht="12.75" x14ac:dyDescent="0.2">
      <c r="A56" s="163"/>
      <c r="B56" s="55" t="s">
        <v>43</v>
      </c>
      <c r="C56" s="281"/>
      <c r="D56" s="165"/>
      <c r="E56" s="158"/>
      <c r="F56" s="158"/>
      <c r="G56" s="158"/>
      <c r="H56" s="58"/>
      <c r="I56" s="94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</row>
    <row r="57" spans="1:100" s="272" customFormat="1" ht="13.5" thickBot="1" x14ac:dyDescent="0.25">
      <c r="A57" s="163"/>
      <c r="B57" s="38" t="s">
        <v>142</v>
      </c>
      <c r="C57" s="281"/>
      <c r="D57" s="275"/>
      <c r="E57" s="158"/>
      <c r="F57" s="158"/>
      <c r="G57" s="158"/>
      <c r="H57" s="226"/>
      <c r="I57" s="94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</row>
    <row r="58" spans="1:100" s="272" customFormat="1" ht="18" customHeight="1" thickBot="1" x14ac:dyDescent="0.25">
      <c r="A58" s="163"/>
      <c r="B58" s="260"/>
      <c r="C58" s="281"/>
      <c r="D58" s="277"/>
      <c r="E58" s="278"/>
      <c r="F58" s="158"/>
      <c r="G58" s="278"/>
      <c r="H58" s="302"/>
      <c r="I58" s="30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</row>
    <row r="59" spans="1:100" s="272" customFormat="1" ht="18" customHeight="1" thickBot="1" x14ac:dyDescent="0.25">
      <c r="A59" s="163"/>
      <c r="B59" s="18" t="s">
        <v>17</v>
      </c>
      <c r="C59" s="281"/>
      <c r="D59" s="43">
        <f>SUM(D60:D69)</f>
        <v>0</v>
      </c>
      <c r="E59" s="30"/>
      <c r="F59" s="158"/>
      <c r="G59" s="30"/>
      <c r="H59" s="394" t="s">
        <v>289</v>
      </c>
      <c r="I59" s="30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</row>
    <row r="60" spans="1:100" s="272" customFormat="1" ht="12.75" x14ac:dyDescent="0.2">
      <c r="A60" s="163"/>
      <c r="B60" s="219" t="s">
        <v>136</v>
      </c>
      <c r="C60" s="281"/>
      <c r="D60" s="164"/>
      <c r="E60" s="158"/>
      <c r="F60" s="158"/>
      <c r="G60" s="158"/>
      <c r="H60" s="279"/>
      <c r="I60" s="94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</row>
    <row r="61" spans="1:100" s="272" customFormat="1" ht="12.75" x14ac:dyDescent="0.2">
      <c r="A61" s="163"/>
      <c r="B61" s="54" t="s">
        <v>129</v>
      </c>
      <c r="C61" s="281"/>
      <c r="D61" s="164"/>
      <c r="E61" s="158"/>
      <c r="F61" s="158"/>
      <c r="G61" s="158"/>
      <c r="H61" s="58"/>
      <c r="I61" s="94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</row>
    <row r="62" spans="1:100" s="272" customFormat="1" ht="12.75" x14ac:dyDescent="0.2">
      <c r="A62" s="163"/>
      <c r="B62" s="54" t="s">
        <v>25</v>
      </c>
      <c r="C62" s="281"/>
      <c r="D62" s="164"/>
      <c r="E62" s="158"/>
      <c r="F62" s="158"/>
      <c r="G62" s="158"/>
      <c r="H62" s="293"/>
      <c r="I62" s="94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</row>
    <row r="63" spans="1:100" s="272" customFormat="1" ht="12.75" x14ac:dyDescent="0.2">
      <c r="A63" s="163"/>
      <c r="B63" s="54" t="s">
        <v>175</v>
      </c>
      <c r="C63" s="281"/>
      <c r="D63" s="164"/>
      <c r="E63" s="158"/>
      <c r="F63" s="158"/>
      <c r="G63" s="158"/>
      <c r="H63" s="293"/>
      <c r="I63" s="94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</row>
    <row r="64" spans="1:100" s="272" customFormat="1" ht="12.75" x14ac:dyDescent="0.2">
      <c r="A64" s="163"/>
      <c r="B64" s="54" t="s">
        <v>19</v>
      </c>
      <c r="C64" s="281"/>
      <c r="D64" s="164"/>
      <c r="E64" s="158"/>
      <c r="F64" s="158"/>
      <c r="G64" s="158"/>
      <c r="H64" s="293"/>
      <c r="I64" s="94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</row>
    <row r="65" spans="1:100" s="272" customFormat="1" ht="12.75" x14ac:dyDescent="0.2">
      <c r="A65" s="163"/>
      <c r="B65" s="54" t="s">
        <v>133</v>
      </c>
      <c r="C65" s="281"/>
      <c r="D65" s="164"/>
      <c r="E65" s="158"/>
      <c r="F65" s="158"/>
      <c r="G65" s="158"/>
      <c r="H65" s="293"/>
      <c r="I65" s="94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</row>
    <row r="66" spans="1:100" s="272" customFormat="1" ht="12.75" x14ac:dyDescent="0.2">
      <c r="A66" s="163"/>
      <c r="B66" s="54" t="s">
        <v>132</v>
      </c>
      <c r="C66" s="281"/>
      <c r="D66" s="164"/>
      <c r="E66" s="158"/>
      <c r="F66" s="158"/>
      <c r="G66" s="158"/>
      <c r="H66" s="293"/>
      <c r="I66" s="94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</row>
    <row r="67" spans="1:100" s="272" customFormat="1" ht="12.75" x14ac:dyDescent="0.2">
      <c r="A67" s="163"/>
      <c r="B67" s="54" t="s">
        <v>58</v>
      </c>
      <c r="C67" s="281"/>
      <c r="D67" s="164"/>
      <c r="E67" s="158"/>
      <c r="F67" s="158"/>
      <c r="G67" s="158"/>
      <c r="H67" s="293"/>
      <c r="I67" s="94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</row>
    <row r="68" spans="1:100" s="272" customFormat="1" ht="12.75" x14ac:dyDescent="0.2">
      <c r="A68" s="163"/>
      <c r="B68" s="55" t="s">
        <v>57</v>
      </c>
      <c r="C68" s="281"/>
      <c r="D68" s="164"/>
      <c r="E68" s="158"/>
      <c r="F68" s="158"/>
      <c r="G68" s="158"/>
      <c r="H68" s="293"/>
      <c r="I68" s="94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163"/>
      <c r="CP68" s="163"/>
      <c r="CQ68" s="163"/>
      <c r="CR68" s="163"/>
      <c r="CS68" s="163"/>
      <c r="CT68" s="163"/>
      <c r="CU68" s="163"/>
      <c r="CV68" s="163"/>
    </row>
    <row r="69" spans="1:100" s="272" customFormat="1" ht="13.5" thickBot="1" x14ac:dyDescent="0.25">
      <c r="A69" s="163"/>
      <c r="B69" s="38" t="s">
        <v>92</v>
      </c>
      <c r="C69" s="281"/>
      <c r="D69" s="275"/>
      <c r="E69" s="158"/>
      <c r="F69" s="158"/>
      <c r="G69" s="158"/>
      <c r="H69" s="226"/>
      <c r="I69" s="94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</row>
    <row r="70" spans="1:100" s="272" customFormat="1" ht="18" customHeight="1" thickBot="1" x14ac:dyDescent="0.25">
      <c r="A70" s="163"/>
      <c r="B70" s="260"/>
      <c r="C70" s="281"/>
      <c r="D70" s="277"/>
      <c r="E70" s="278"/>
      <c r="F70" s="158"/>
      <c r="G70" s="278"/>
      <c r="H70" s="302"/>
      <c r="I70" s="94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3"/>
      <c r="CR70" s="163"/>
      <c r="CS70" s="163"/>
      <c r="CT70" s="163"/>
      <c r="CU70" s="163"/>
      <c r="CV70" s="163"/>
    </row>
    <row r="71" spans="1:100" s="272" customFormat="1" ht="18" customHeight="1" thickBot="1" x14ac:dyDescent="0.25">
      <c r="A71" s="163"/>
      <c r="B71" s="18" t="s">
        <v>31</v>
      </c>
      <c r="C71" s="281"/>
      <c r="D71" s="43">
        <f>SUM(D72:D76)</f>
        <v>0</v>
      </c>
      <c r="E71" s="30"/>
      <c r="F71" s="158"/>
      <c r="G71" s="30"/>
      <c r="H71" s="394" t="s">
        <v>289</v>
      </c>
      <c r="I71" s="304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  <c r="BI71" s="16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3"/>
      <c r="CN71" s="163"/>
      <c r="CO71" s="163"/>
      <c r="CP71" s="163"/>
      <c r="CQ71" s="163"/>
      <c r="CR71" s="163"/>
      <c r="CS71" s="163"/>
      <c r="CT71" s="163"/>
      <c r="CU71" s="163"/>
      <c r="CV71" s="163"/>
    </row>
    <row r="72" spans="1:100" s="272" customFormat="1" ht="12.75" x14ac:dyDescent="0.2">
      <c r="A72" s="163"/>
      <c r="B72" s="219" t="s">
        <v>12</v>
      </c>
      <c r="C72" s="281"/>
      <c r="D72" s="76"/>
      <c r="E72" s="158"/>
      <c r="F72" s="158"/>
      <c r="G72" s="158"/>
      <c r="H72" s="279"/>
      <c r="I72" s="94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</row>
    <row r="73" spans="1:100" s="272" customFormat="1" ht="12.75" x14ac:dyDescent="0.2">
      <c r="A73" s="163"/>
      <c r="B73" s="54" t="s">
        <v>82</v>
      </c>
      <c r="C73" s="281"/>
      <c r="D73" s="292"/>
      <c r="E73" s="158"/>
      <c r="F73" s="158"/>
      <c r="G73" s="158"/>
      <c r="H73" s="58"/>
      <c r="I73" s="94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3"/>
      <c r="CR73" s="163"/>
      <c r="CS73" s="163"/>
      <c r="CT73" s="163"/>
      <c r="CU73" s="163"/>
      <c r="CV73" s="163"/>
    </row>
    <row r="74" spans="1:100" s="272" customFormat="1" ht="12.75" x14ac:dyDescent="0.2">
      <c r="A74" s="163"/>
      <c r="B74" s="54" t="s">
        <v>80</v>
      </c>
      <c r="C74" s="281"/>
      <c r="D74" s="165"/>
      <c r="E74" s="158"/>
      <c r="F74" s="158"/>
      <c r="G74" s="158"/>
      <c r="H74" s="58"/>
      <c r="I74" s="94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</row>
    <row r="75" spans="1:100" s="272" customFormat="1" ht="12.75" x14ac:dyDescent="0.2">
      <c r="A75" s="163"/>
      <c r="B75" s="54" t="s">
        <v>74</v>
      </c>
      <c r="C75" s="281"/>
      <c r="D75" s="164"/>
      <c r="E75" s="158"/>
      <c r="F75" s="278"/>
      <c r="G75" s="158"/>
      <c r="H75" s="58"/>
      <c r="I75" s="94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  <c r="CM75" s="163"/>
      <c r="CN75" s="163"/>
      <c r="CO75" s="163"/>
      <c r="CP75" s="163"/>
      <c r="CQ75" s="163"/>
      <c r="CR75" s="163"/>
      <c r="CS75" s="163"/>
      <c r="CT75" s="163"/>
      <c r="CU75" s="163"/>
      <c r="CV75" s="163"/>
    </row>
    <row r="76" spans="1:100" s="272" customFormat="1" ht="13.5" thickBot="1" x14ac:dyDescent="0.25">
      <c r="A76" s="163"/>
      <c r="B76" s="38" t="s">
        <v>81</v>
      </c>
      <c r="C76" s="281"/>
      <c r="D76" s="275"/>
      <c r="E76" s="158"/>
      <c r="F76" s="30"/>
      <c r="G76" s="158"/>
      <c r="H76" s="226"/>
      <c r="I76" s="94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63"/>
      <c r="CU76" s="163"/>
      <c r="CV76" s="163"/>
    </row>
    <row r="77" spans="1:100" s="9" customFormat="1" ht="18" customHeight="1" thickBot="1" x14ac:dyDescent="0.25">
      <c r="A77" s="167"/>
      <c r="B77" s="260"/>
      <c r="C77" s="281"/>
      <c r="D77" s="277"/>
      <c r="E77" s="278"/>
      <c r="F77" s="158"/>
      <c r="G77" s="278"/>
      <c r="H77" s="94"/>
      <c r="I77" s="94"/>
      <c r="J77" s="170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</row>
    <row r="78" spans="1:100" s="9" customFormat="1" ht="18" customHeight="1" thickBot="1" x14ac:dyDescent="0.25">
      <c r="A78" s="167"/>
      <c r="B78" s="18" t="s">
        <v>20</v>
      </c>
      <c r="C78" s="8"/>
      <c r="D78" s="43">
        <f>SUM(D79:D93)</f>
        <v>0</v>
      </c>
      <c r="E78" s="30"/>
      <c r="F78" s="158"/>
      <c r="G78" s="30"/>
      <c r="H78" s="394" t="s">
        <v>289</v>
      </c>
      <c r="I78" s="303"/>
      <c r="J78" s="163"/>
      <c r="K78" s="163"/>
      <c r="L78" s="163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</row>
    <row r="79" spans="1:100" s="9" customFormat="1" ht="12.75" x14ac:dyDescent="0.2">
      <c r="A79" s="167"/>
      <c r="B79" s="219" t="s">
        <v>27</v>
      </c>
      <c r="C79" s="8"/>
      <c r="D79" s="164"/>
      <c r="E79" s="30"/>
      <c r="F79" s="158"/>
      <c r="G79" s="30"/>
      <c r="H79" s="279"/>
      <c r="I79" s="303"/>
      <c r="J79" s="163"/>
      <c r="K79" s="163"/>
      <c r="L79" s="163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</row>
    <row r="80" spans="1:100" s="9" customFormat="1" ht="12.75" x14ac:dyDescent="0.2">
      <c r="A80" s="167"/>
      <c r="B80" s="54" t="s">
        <v>7</v>
      </c>
      <c r="C80" s="8"/>
      <c r="D80" s="164"/>
      <c r="E80" s="30"/>
      <c r="F80" s="158"/>
      <c r="G80" s="30"/>
      <c r="H80" s="293"/>
      <c r="I80" s="303"/>
      <c r="J80" s="163"/>
      <c r="K80" s="163"/>
      <c r="L80" s="163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</row>
    <row r="81" spans="1:100" s="9" customFormat="1" ht="12.75" x14ac:dyDescent="0.2">
      <c r="A81" s="167"/>
      <c r="B81" s="54" t="s">
        <v>8</v>
      </c>
      <c r="C81" s="8"/>
      <c r="D81" s="164"/>
      <c r="E81" s="30"/>
      <c r="F81" s="158"/>
      <c r="G81" s="30"/>
      <c r="H81" s="293"/>
      <c r="I81" s="303"/>
      <c r="J81" s="163"/>
      <c r="K81" s="163"/>
      <c r="L81" s="163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</row>
    <row r="82" spans="1:100" s="9" customFormat="1" ht="12.75" x14ac:dyDescent="0.2">
      <c r="A82" s="167"/>
      <c r="B82" s="54" t="s">
        <v>18</v>
      </c>
      <c r="C82" s="8"/>
      <c r="D82" s="164"/>
      <c r="E82" s="30"/>
      <c r="F82" s="158"/>
      <c r="G82" s="30"/>
      <c r="H82" s="293"/>
      <c r="I82" s="303"/>
      <c r="J82" s="163"/>
      <c r="K82" s="163"/>
      <c r="L82" s="163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</row>
    <row r="83" spans="1:100" s="9" customFormat="1" ht="12.75" x14ac:dyDescent="0.2">
      <c r="A83" s="167"/>
      <c r="B83" s="54" t="s">
        <v>77</v>
      </c>
      <c r="C83" s="8"/>
      <c r="D83" s="164"/>
      <c r="E83" s="30"/>
      <c r="F83" s="158"/>
      <c r="G83" s="30"/>
      <c r="H83" s="293"/>
      <c r="I83" s="303"/>
      <c r="J83" s="163"/>
      <c r="K83" s="163"/>
      <c r="L83" s="163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</row>
    <row r="84" spans="1:100" s="9" customFormat="1" ht="12.75" x14ac:dyDescent="0.2">
      <c r="A84" s="167"/>
      <c r="B84" s="86" t="s">
        <v>130</v>
      </c>
      <c r="C84" s="8"/>
      <c r="D84" s="164"/>
      <c r="E84" s="30"/>
      <c r="F84" s="158"/>
      <c r="G84" s="30"/>
      <c r="H84" s="293"/>
      <c r="I84" s="303"/>
      <c r="J84" s="163"/>
      <c r="K84" s="163"/>
      <c r="L84" s="163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</row>
    <row r="85" spans="1:100" s="9" customFormat="1" ht="12.75" x14ac:dyDescent="0.2">
      <c r="A85" s="167"/>
      <c r="B85" s="86" t="s">
        <v>94</v>
      </c>
      <c r="C85" s="8"/>
      <c r="D85" s="164"/>
      <c r="E85" s="30"/>
      <c r="F85" s="158"/>
      <c r="G85" s="30"/>
      <c r="H85" s="293"/>
      <c r="I85" s="303"/>
      <c r="J85" s="163"/>
      <c r="K85" s="163"/>
      <c r="L85" s="163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</row>
    <row r="86" spans="1:100" s="9" customFormat="1" ht="12.75" x14ac:dyDescent="0.2">
      <c r="A86" s="167"/>
      <c r="B86" s="54" t="s">
        <v>253</v>
      </c>
      <c r="C86" s="8"/>
      <c r="D86" s="164"/>
      <c r="E86" s="30"/>
      <c r="F86" s="158"/>
      <c r="G86" s="30"/>
      <c r="H86" s="293"/>
      <c r="I86" s="303"/>
      <c r="J86" s="163"/>
      <c r="K86" s="163"/>
      <c r="L86" s="163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</row>
    <row r="87" spans="1:100" s="9" customFormat="1" ht="12.75" x14ac:dyDescent="0.2">
      <c r="A87" s="167"/>
      <c r="B87" s="55" t="s">
        <v>90</v>
      </c>
      <c r="C87" s="8"/>
      <c r="D87" s="164"/>
      <c r="E87" s="30"/>
      <c r="F87" s="158"/>
      <c r="G87" s="30"/>
      <c r="H87" s="293"/>
      <c r="I87" s="303"/>
      <c r="J87" s="163"/>
      <c r="K87" s="163"/>
      <c r="L87" s="163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</row>
    <row r="88" spans="1:100" s="9" customFormat="1" ht="12.75" x14ac:dyDescent="0.2">
      <c r="A88" s="167"/>
      <c r="B88" s="55" t="s">
        <v>254</v>
      </c>
      <c r="C88" s="8"/>
      <c r="D88" s="164"/>
      <c r="E88" s="30"/>
      <c r="F88" s="158"/>
      <c r="G88" s="30"/>
      <c r="H88" s="293"/>
      <c r="I88" s="303"/>
      <c r="J88" s="163"/>
      <c r="K88" s="163"/>
      <c r="L88" s="163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</row>
    <row r="89" spans="1:100" s="9" customFormat="1" ht="12.75" x14ac:dyDescent="0.2">
      <c r="A89" s="167"/>
      <c r="B89" s="54" t="s">
        <v>255</v>
      </c>
      <c r="C89" s="8"/>
      <c r="D89" s="164"/>
      <c r="E89" s="30"/>
      <c r="F89" s="158"/>
      <c r="G89" s="30"/>
      <c r="H89" s="293"/>
      <c r="I89" s="303"/>
      <c r="J89" s="163"/>
      <c r="K89" s="163"/>
      <c r="L89" s="163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</row>
    <row r="90" spans="1:100" s="9" customFormat="1" ht="12.75" x14ac:dyDescent="0.2">
      <c r="A90" s="167"/>
      <c r="B90" s="55" t="s">
        <v>93</v>
      </c>
      <c r="C90" s="8"/>
      <c r="D90" s="164"/>
      <c r="E90" s="30"/>
      <c r="F90" s="158"/>
      <c r="G90" s="30"/>
      <c r="H90" s="293"/>
      <c r="I90" s="303"/>
      <c r="J90" s="163"/>
      <c r="K90" s="163"/>
      <c r="L90" s="163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</row>
    <row r="91" spans="1:100" s="9" customFormat="1" ht="12.75" x14ac:dyDescent="0.2">
      <c r="A91" s="167"/>
      <c r="B91" s="55" t="s">
        <v>78</v>
      </c>
      <c r="C91" s="8"/>
      <c r="D91" s="164"/>
      <c r="E91" s="30"/>
      <c r="F91" s="158"/>
      <c r="G91" s="30"/>
      <c r="H91" s="293"/>
      <c r="I91" s="303"/>
      <c r="J91" s="163"/>
      <c r="K91" s="163"/>
      <c r="L91" s="163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</row>
    <row r="92" spans="1:100" s="9" customFormat="1" ht="12.75" x14ac:dyDescent="0.2">
      <c r="A92" s="167"/>
      <c r="B92" s="55" t="s">
        <v>139</v>
      </c>
      <c r="C92" s="8"/>
      <c r="D92" s="164"/>
      <c r="E92" s="30"/>
      <c r="F92" s="158"/>
      <c r="G92" s="30"/>
      <c r="H92" s="293"/>
      <c r="I92" s="303"/>
      <c r="J92" s="163"/>
      <c r="K92" s="163"/>
      <c r="L92" s="163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</row>
    <row r="93" spans="1:100" s="9" customFormat="1" ht="13.5" thickBot="1" x14ac:dyDescent="0.25">
      <c r="A93" s="167"/>
      <c r="B93" s="38" t="s">
        <v>32</v>
      </c>
      <c r="C93" s="297"/>
      <c r="D93" s="275"/>
      <c r="E93" s="298"/>
      <c r="F93" s="30"/>
      <c r="G93" s="298"/>
      <c r="H93" s="226"/>
      <c r="I93" s="94"/>
      <c r="J93" s="163"/>
      <c r="K93" s="163"/>
      <c r="L93" s="163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</row>
    <row r="94" spans="1:100" s="9" customFormat="1" ht="18" customHeight="1" thickBot="1" x14ac:dyDescent="0.25">
      <c r="A94" s="167"/>
      <c r="B94" s="18"/>
      <c r="C94" s="281"/>
      <c r="D94" s="79"/>
      <c r="E94" s="158"/>
      <c r="F94" s="30"/>
      <c r="G94" s="158"/>
      <c r="H94" s="302"/>
      <c r="I94" s="302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</row>
    <row r="95" spans="1:100" s="272" customFormat="1" ht="18" customHeight="1" thickBot="1" x14ac:dyDescent="0.25">
      <c r="A95" s="163"/>
      <c r="B95" s="35" t="s">
        <v>37</v>
      </c>
      <c r="C95" s="262"/>
      <c r="D95" s="44">
        <f>D35-D24-D19</f>
        <v>0</v>
      </c>
      <c r="E95" s="41"/>
      <c r="F95" s="41"/>
      <c r="G95" s="41"/>
      <c r="H95" s="19"/>
      <c r="I95" s="19"/>
      <c r="J95" s="167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163"/>
      <c r="CR95" s="163"/>
      <c r="CS95" s="163"/>
      <c r="CT95" s="163"/>
      <c r="CU95" s="163"/>
      <c r="CV95" s="163"/>
    </row>
    <row r="96" spans="1:100" s="34" customFormat="1" ht="18" customHeight="1" thickBot="1" x14ac:dyDescent="0.25">
      <c r="A96" s="98"/>
      <c r="B96" s="329"/>
      <c r="C96" s="98"/>
      <c r="D96" s="261"/>
      <c r="E96" s="261"/>
      <c r="F96" s="30"/>
      <c r="G96" s="261"/>
      <c r="H96" s="330"/>
      <c r="I96" s="264"/>
      <c r="J96" s="264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169</v>
      </c>
      <c r="C97" s="262"/>
      <c r="D97" s="194"/>
      <c r="E97" s="261"/>
      <c r="F97" s="30"/>
      <c r="G97" s="261"/>
      <c r="H97" s="227"/>
      <c r="I97" s="264"/>
      <c r="J97" s="264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329"/>
      <c r="C98" s="98"/>
      <c r="D98" s="261"/>
      <c r="E98" s="261"/>
      <c r="F98" s="298"/>
      <c r="G98" s="261"/>
      <c r="H98" s="264"/>
      <c r="I98" s="264"/>
      <c r="J98" s="264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98</v>
      </c>
      <c r="C99" s="262"/>
      <c r="D99" s="53">
        <f>IFERROR(D97/D95,0)</f>
        <v>0</v>
      </c>
      <c r="E99" s="261"/>
      <c r="F99" s="158"/>
      <c r="G99" s="261"/>
      <c r="H99" s="264"/>
      <c r="I99" s="264"/>
      <c r="J99" s="264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hcVnM9bDhyuZaeExrSd3rLWJ7terQIRebSfmWvofm88bgW43lXYXeGdS8QAugr/MfGT+WS25FUWp9phFZgirPA==" saltValue="UI2dJve47jvw9YchcSqwe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8" sqref="A8"/>
    </sheetView>
  </sheetViews>
  <sheetFormatPr baseColWidth="10" defaultColWidth="10.85546875" defaultRowHeight="15" x14ac:dyDescent="0.25"/>
  <cols>
    <col min="1" max="1" width="26.85546875" style="137" bestFit="1" customWidth="1"/>
    <col min="2" max="2" width="15.28515625" style="137" bestFit="1" customWidth="1"/>
    <col min="3" max="3" width="33.28515625" style="137" bestFit="1" customWidth="1"/>
    <col min="4" max="4" width="10.85546875" style="102"/>
    <col min="5" max="16384" width="10.85546875" style="137"/>
  </cols>
  <sheetData>
    <row r="1" spans="1:3" x14ac:dyDescent="0.25">
      <c r="A1" s="134" t="s">
        <v>173</v>
      </c>
      <c r="B1" s="135"/>
      <c r="C1" s="135"/>
    </row>
    <row r="2" spans="1:3" x14ac:dyDescent="0.25">
      <c r="A2" s="136" t="s">
        <v>111</v>
      </c>
      <c r="B2" s="136"/>
      <c r="C2" s="135"/>
    </row>
    <row r="3" spans="1:3" x14ac:dyDescent="0.25">
      <c r="A3" s="136" t="s">
        <v>146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EJvRoUrTavAVH0eoajYDjxQyjNmcXlcT15HCwduk16lQpNZ4E6PPumQQMGmprqHKxfXH70eR3ds6cyNEV5KjBg==" saltValue="y7NvYcaMyF3jf51zztDlE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8.85546875" style="137" bestFit="1" customWidth="1"/>
    <col min="2" max="2" width="128" style="137" bestFit="1" customWidth="1"/>
    <col min="3" max="3" width="54.140625" style="137" bestFit="1" customWidth="1"/>
    <col min="4" max="4" width="19" style="137" bestFit="1" customWidth="1"/>
    <col min="5" max="6" width="19" style="137" customWidth="1"/>
    <col min="7" max="7" width="23.140625" style="13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191</v>
      </c>
      <c r="B1" s="139" t="s">
        <v>112</v>
      </c>
      <c r="C1" s="139" t="s">
        <v>71</v>
      </c>
      <c r="D1" s="139" t="s">
        <v>192</v>
      </c>
      <c r="E1" s="138" t="s">
        <v>202</v>
      </c>
      <c r="F1" s="138" t="s">
        <v>191</v>
      </c>
      <c r="G1" s="138" t="s">
        <v>193</v>
      </c>
      <c r="H1" s="138" t="s">
        <v>194</v>
      </c>
      <c r="I1" s="140" t="s">
        <v>195</v>
      </c>
      <c r="J1" s="138" t="s">
        <v>196</v>
      </c>
      <c r="K1" s="138" t="s">
        <v>191</v>
      </c>
      <c r="L1" s="138" t="s">
        <v>194</v>
      </c>
      <c r="M1" s="140" t="s">
        <v>197</v>
      </c>
      <c r="N1" s="138" t="s">
        <v>198</v>
      </c>
      <c r="O1" s="141" t="s">
        <v>192</v>
      </c>
    </row>
    <row r="2" spans="1:15" x14ac:dyDescent="0.25">
      <c r="A2" s="136">
        <f>ROWS(A$2:$B2)</f>
        <v>1</v>
      </c>
      <c r="B2" s="387" t="s">
        <v>290</v>
      </c>
      <c r="C2" s="387" t="s">
        <v>291</v>
      </c>
      <c r="D2" s="387">
        <v>355840002</v>
      </c>
      <c r="E2" s="137" t="str">
        <f>MID(TRIM(B2)&amp;"/"&amp;TRIM(C2),1,255)</f>
        <v>asylkoordination österreich/Connecting People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asylkoordination österreich</v>
      </c>
      <c r="J2" s="149">
        <f>Deckblatt_WFH_BER_PF_OF!C6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IF(Deckblatt_WFH_BER_PF_OF!C7=0," ",Deckblatt_WFH_BER_PF_OF!C7)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389" t="s">
        <v>290</v>
      </c>
      <c r="C3" s="389"/>
      <c r="D3" s="388">
        <v>35584</v>
      </c>
      <c r="E3" s="137" t="str">
        <f t="shared" ref="E3:E66" si="0">MID(TRIM(B3)&amp;"/"&amp;TRIM(C3),1,255)</f>
        <v>asylkoordination österreich/</v>
      </c>
      <c r="F3" s="136">
        <f>ROWS($B$2:F3)</f>
        <v>2</v>
      </c>
      <c r="G3" s="137" t="str">
        <f t="shared" ref="G3:G62" si="1">IF(B3=B2,"",IF(LEN(B3)&lt;1,"",A3))</f>
        <v/>
      </c>
      <c r="H3" s="137">
        <f>IFERROR(SMALL(G$2:G$100,ROWS(G$2:$G3)),"")</f>
        <v>3</v>
      </c>
      <c r="I3" s="137" t="str">
        <f t="shared" ref="I3:I65" si="2">IFERROR(VLOOKUP(H3,A:B,2,0),IF(H2&lt;&gt;"","&lt;Neu&gt;",""))</f>
        <v>Caritas der Erzdiözese Wien - Hilfe in Not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389" t="s">
        <v>217</v>
      </c>
      <c r="C4" s="389" t="s">
        <v>292</v>
      </c>
      <c r="D4" s="388">
        <v>335250051</v>
      </c>
      <c r="E4" s="137" t="str">
        <f t="shared" si="0"/>
        <v>Caritas der Erzdiözese Wien - Hilfe in Not/a_way - Notschlafstelle für Jugendliche</v>
      </c>
      <c r="F4" s="136">
        <f>ROWS($B$2:F4)</f>
        <v>3</v>
      </c>
      <c r="G4" s="137">
        <f t="shared" si="1"/>
        <v>3</v>
      </c>
      <c r="H4" s="137">
        <f>IFERROR(SMALL(G$2:G$100,ROWS(G$2:$G4)),"")</f>
        <v>6</v>
      </c>
      <c r="I4" s="137" t="str">
        <f t="shared" si="2"/>
        <v>Caritas der Erzdiözese Wien (Caritasverband) gemeinnützige Gesellschaft mit beschränkter Haftung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387" t="s">
        <v>217</v>
      </c>
      <c r="C5" s="387" t="s">
        <v>293</v>
      </c>
      <c r="D5" s="387">
        <v>335250002</v>
      </c>
      <c r="E5" s="137" t="str">
        <f t="shared" si="0"/>
        <v>Caritas der Erzdiözese Wien - Hilfe in Not/Asylzentrum - Servicestelle</v>
      </c>
      <c r="F5" s="136">
        <f>ROWS($B$2:F5)</f>
        <v>4</v>
      </c>
      <c r="G5" s="137" t="str">
        <f t="shared" si="1"/>
        <v/>
      </c>
      <c r="H5" s="137">
        <f>IFERROR(SMALL(G$2:G$100,ROWS(G$2:$G5)),"")</f>
        <v>8</v>
      </c>
      <c r="I5" s="137" t="str">
        <f t="shared" si="2"/>
        <v>Diakonie - Flüchtlingsdienst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389" t="s">
        <v>217</v>
      </c>
      <c r="C6" s="389" t="s">
        <v>218</v>
      </c>
      <c r="D6" s="388">
        <v>335250049</v>
      </c>
      <c r="E6" s="137" t="str">
        <f t="shared" si="0"/>
        <v>Caritas der Erzdiözese Wien - Hilfe in Not/Sozial- und Wohnberatung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14</v>
      </c>
      <c r="I6" s="137" t="str">
        <f t="shared" si="2"/>
        <v>ESRA Psychosoziales Zentrum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389" t="s">
        <v>234</v>
      </c>
      <c r="C7" s="386" t="s">
        <v>294</v>
      </c>
      <c r="D7" s="388">
        <v>302200114</v>
      </c>
      <c r="E7" s="137" t="str">
        <f t="shared" si="0"/>
        <v>Caritas der Erzdiözese Wien (Caritasverband) gemeinnützige Gesellschaft mit beschränkter Haftung/Mobiles Interventionsteam (MIT)</v>
      </c>
      <c r="F7" s="136">
        <f>ROWS($B$2:F7)</f>
        <v>6</v>
      </c>
      <c r="G7" s="137">
        <f t="shared" si="1"/>
        <v>6</v>
      </c>
      <c r="H7" s="137">
        <f>IFERROR(SMALL(G$2:G$100,ROWS(G$2:$G7)),"")</f>
        <v>15</v>
      </c>
      <c r="I7" s="137" t="str">
        <f t="shared" si="2"/>
        <v>FH Campus Wien - Verein zur Förderung des Fachhochschul-, Entwicklungs- und Forschungszentrums im Süden Wiens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389" t="s">
        <v>234</v>
      </c>
      <c r="C8" s="389"/>
      <c r="D8" s="388">
        <v>30220</v>
      </c>
      <c r="E8" s="137" t="str">
        <f t="shared" si="0"/>
        <v>Caritas der Erzdiözese Wien (Caritasverband) gemeinnützige Gesellschaft mit beschränkter Haftung/</v>
      </c>
      <c r="F8" s="136">
        <f>ROWS($B$2:F8)</f>
        <v>7</v>
      </c>
      <c r="G8" s="137" t="str">
        <f t="shared" si="1"/>
        <v/>
      </c>
      <c r="H8" s="137">
        <f>IFERROR(SMALL(G$2:G$100,ROWS(G$2:$G8)),"")</f>
        <v>16</v>
      </c>
      <c r="I8" s="137" t="str">
        <f t="shared" si="2"/>
        <v>Flüchtlingsprojekt Ute Bock</v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B9" s="387" t="s">
        <v>219</v>
      </c>
      <c r="C9" s="387" t="s">
        <v>295</v>
      </c>
      <c r="D9" s="387">
        <v>303350016</v>
      </c>
      <c r="E9" s="137" t="str">
        <f t="shared" si="0"/>
        <v>Diakonie - Flüchtlingsdienst gemeinnützige GmbH/AmberMed - ambulant mediz. Vers. m. Medikamentenhilfe u. soz. Beratung f. Menschen ohne Krankenvers.</v>
      </c>
      <c r="F9" s="136">
        <f>ROWS($B$2:F9)</f>
        <v>8</v>
      </c>
      <c r="G9" s="137">
        <f t="shared" si="1"/>
        <v>8</v>
      </c>
      <c r="H9" s="137">
        <f>IFERROR(SMALL(G$2:G$100,ROWS(G$2:$G9)),"")</f>
        <v>17</v>
      </c>
      <c r="I9" s="137" t="str">
        <f t="shared" si="2"/>
        <v>Fremde werden Freunde</v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B10" s="387" t="s">
        <v>219</v>
      </c>
      <c r="C10" s="387" t="s">
        <v>296</v>
      </c>
      <c r="D10" s="387">
        <v>303350020</v>
      </c>
      <c r="E10" s="137" t="str">
        <f t="shared" si="0"/>
        <v>Diakonie - Flüchtlingsdienst gemeinnützige GmbH/AUFSCHWUNG</v>
      </c>
      <c r="F10" s="136">
        <f>ROWS($B$2:F10)</f>
        <v>9</v>
      </c>
      <c r="G10" s="137" t="str">
        <f t="shared" si="1"/>
        <v/>
      </c>
      <c r="H10" s="137">
        <f>IFERROR(SMALL(G$2:G$100,ROWS(G$2:$G10)),"")</f>
        <v>18</v>
      </c>
      <c r="I10" s="137" t="str">
        <f t="shared" si="2"/>
        <v>Hemayat - Betreuungszentrum für Folter- und Kriegsüberlebende</v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B11" s="389" t="s">
        <v>219</v>
      </c>
      <c r="C11" s="389" t="s">
        <v>220</v>
      </c>
      <c r="D11" s="388">
        <v>303350015</v>
      </c>
      <c r="E11" s="137" t="str">
        <f t="shared" si="0"/>
        <v>Diakonie - Flüchtlingsdienst gemeinnützige GmbH/Frauenberatung Wien (GVS)</v>
      </c>
      <c r="F11" s="136">
        <f>ROWS($B$2:F11)</f>
        <v>10</v>
      </c>
      <c r="G11" s="137" t="str">
        <f t="shared" si="1"/>
        <v/>
      </c>
      <c r="H11" s="137">
        <f>IFERROR(SMALL(G$2:G$100,ROWS(G$2:$G11)),"")</f>
        <v>19</v>
      </c>
      <c r="I11" s="137" t="str">
        <f t="shared" si="2"/>
        <v>House of Hope - Flüchtlingshilfe</v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B12" s="387" t="s">
        <v>219</v>
      </c>
      <c r="C12" s="387" t="s">
        <v>221</v>
      </c>
      <c r="D12" s="387">
        <v>303350012</v>
      </c>
      <c r="E12" s="137" t="str">
        <f t="shared" si="0"/>
        <v>Diakonie - Flüchtlingsdienst gemeinnützige GmbH/Sozial und Jugendberatung Wien (GVS)</v>
      </c>
      <c r="F12" s="136">
        <f>ROWS($B$2:F12)</f>
        <v>11</v>
      </c>
      <c r="G12" s="137" t="str">
        <f t="shared" si="1"/>
        <v/>
      </c>
      <c r="H12" s="137">
        <f>IFERROR(SMALL(G$2:G$100,ROWS(G$2:$G12)),"")</f>
        <v>20</v>
      </c>
      <c r="I12" s="137" t="str">
        <f t="shared" si="2"/>
        <v>Institut für Frauen- und Männergesundheit</v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B13" s="387" t="s">
        <v>219</v>
      </c>
      <c r="C13" s="387" t="s">
        <v>297</v>
      </c>
      <c r="D13" s="387">
        <v>303350022</v>
      </c>
      <c r="E13" s="137" t="str">
        <f t="shared" si="0"/>
        <v>Diakonie - Flüchtlingsdienst gemeinnützige GmbH/Suchcafe &amp; Buddy-System</v>
      </c>
      <c r="F13" s="136">
        <f>ROWS($B$2:F13)</f>
        <v>12</v>
      </c>
      <c r="G13" s="137" t="str">
        <f t="shared" si="1"/>
        <v/>
      </c>
      <c r="H13" s="137">
        <f>IFERROR(SMALL(G$2:G$100,ROWS(G$2:$G13)),"")</f>
        <v>21</v>
      </c>
      <c r="I13" s="137" t="str">
        <f t="shared" si="2"/>
        <v>Interface Wien GmbH</v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B14" s="387" t="s">
        <v>219</v>
      </c>
      <c r="C14" s="387" t="s">
        <v>231</v>
      </c>
      <c r="D14" s="387">
        <v>303350019</v>
      </c>
      <c r="E14" s="137" t="str">
        <f t="shared" si="0"/>
        <v>Diakonie - Flüchtlingsdienst gemeinnützige GmbH/Wohnberatung Wien (GVS)</v>
      </c>
      <c r="F14" s="136">
        <f>ROWS($B$2:F14)</f>
        <v>13</v>
      </c>
      <c r="G14" s="137" t="str">
        <f t="shared" si="1"/>
        <v/>
      </c>
      <c r="H14" s="137">
        <f>IFERROR(SMALL(G$2:G$100,ROWS(G$2:$G14)),"")</f>
        <v>22</v>
      </c>
      <c r="I14" s="137" t="str">
        <f t="shared" si="2"/>
        <v>Kuratorium für psychosoziale Dienste in Wien</v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B15" s="387" t="s">
        <v>298</v>
      </c>
      <c r="C15" s="387" t="s">
        <v>299</v>
      </c>
      <c r="D15" s="387">
        <v>342500002</v>
      </c>
      <c r="E15" s="137" t="str">
        <f t="shared" si="0"/>
        <v>ESRA Psychosoziales Zentrum/Psychiatrischer Consiliar-Liaison-Dienst in Grundversorgungseinrichtungen</v>
      </c>
      <c r="F15" s="136">
        <f>ROWS($B$2:F15)</f>
        <v>14</v>
      </c>
      <c r="G15" s="137">
        <f t="shared" si="1"/>
        <v>14</v>
      </c>
      <c r="H15" s="137">
        <f>IFERROR(SMALL(G$2:G$100,ROWS(G$2:$G15)),"")</f>
        <v>23</v>
      </c>
      <c r="I15" s="137" t="str">
        <f t="shared" si="2"/>
        <v>Kuratorium Wiener Pensionisten-Wohnhäuser</v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B16" s="389" t="s">
        <v>300</v>
      </c>
      <c r="C16" s="389" t="s">
        <v>301</v>
      </c>
      <c r="D16" s="388">
        <v>471390001</v>
      </c>
      <c r="E16" s="137" t="str">
        <f t="shared" si="0"/>
        <v>FH Campus Wien - Verein zur Förderung des Fachhochschul-, Entwicklungs- und Forschungszentrums im Süden Wiens/FH Campus Wien</v>
      </c>
      <c r="F16" s="136">
        <f>ROWS($B$2:F16)</f>
        <v>15</v>
      </c>
      <c r="G16" s="137">
        <f t="shared" si="1"/>
        <v>15</v>
      </c>
      <c r="H16" s="137">
        <f>IFERROR(SMALL(G$2:G$100,ROWS(G$2:$G16)),"")</f>
        <v>24</v>
      </c>
      <c r="I16" s="137" t="str">
        <f t="shared" si="2"/>
        <v>Österreichische Kinderfreunde - Bundesorganisation Wien</v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B17" s="387" t="s">
        <v>222</v>
      </c>
      <c r="C17" s="387" t="s">
        <v>223</v>
      </c>
      <c r="D17" s="387">
        <v>351790001</v>
      </c>
      <c r="E17" s="137" t="str">
        <f t="shared" si="0"/>
        <v>Flüchtlingsprojekt Ute Bock/Ute Bock</v>
      </c>
      <c r="F17" s="136">
        <f>ROWS($B$2:F17)</f>
        <v>16</v>
      </c>
      <c r="G17" s="137">
        <f t="shared" si="1"/>
        <v>16</v>
      </c>
      <c r="H17" s="137">
        <f>IFERROR(SMALL(G$2:G$100,ROWS(G$2:$G17)),"")</f>
        <v>25</v>
      </c>
      <c r="I17" s="137" t="str">
        <f t="shared" si="2"/>
        <v>Projekt Integrationshaus</v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B18" s="387" t="s">
        <v>235</v>
      </c>
      <c r="C18" s="387" t="s">
        <v>302</v>
      </c>
      <c r="D18" s="387">
        <v>500620001</v>
      </c>
      <c r="E18" s="137" t="str">
        <f t="shared" si="0"/>
        <v>Fremde werden Freunde/Uni Freunde - Stipendien &amp; Mentoring für Studierende mit Fluchthintergrund</v>
      </c>
      <c r="F18" s="136">
        <f>ROWS($B$2:F18)</f>
        <v>17</v>
      </c>
      <c r="G18" s="137">
        <f t="shared" si="1"/>
        <v>17</v>
      </c>
      <c r="H18" s="137">
        <f>IFERROR(SMALL(G$2:G$100,ROWS(G$2:$G18)),"")</f>
        <v>27</v>
      </c>
      <c r="I18" s="137" t="str">
        <f t="shared" si="2"/>
        <v>Queer Base. Welcome and Support for LGBTIQ Refugees- Anlaufstelle für lesbische, schwule, bisexuelle, inter*, Trans*Gender und queere Flüchtlinge</v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B19" s="389" t="s">
        <v>303</v>
      </c>
      <c r="C19" s="389" t="s">
        <v>304</v>
      </c>
      <c r="D19" s="388">
        <v>361610002</v>
      </c>
      <c r="E19" s="137" t="str">
        <f t="shared" si="0"/>
        <v>Hemayat - Betreuungszentrum für Folter- und Kriegsüberlebende/Hemayat - Betreuung von Folter- und Kriegsüberlebenden</v>
      </c>
      <c r="F19" s="136">
        <f>ROWS($B$2:F19)</f>
        <v>18</v>
      </c>
      <c r="G19" s="137">
        <f t="shared" si="1"/>
        <v>18</v>
      </c>
      <c r="H19" s="137">
        <f>IFERROR(SMALL(G$2:G$100,ROWS(G$2:$G19)),"")</f>
        <v>28</v>
      </c>
      <c r="I19" s="137" t="str">
        <f t="shared" si="2"/>
        <v>Volkshilfe Wien gemeinnützige Betriebs-GmbH</v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B20" s="387" t="s">
        <v>236</v>
      </c>
      <c r="C20" s="387" t="s">
        <v>305</v>
      </c>
      <c r="D20" s="387">
        <v>501090001</v>
      </c>
      <c r="E20" s="137" t="str">
        <f t="shared" si="0"/>
        <v>House of Hope - Flüchtlingshilfe/Social Bazar &amp; Gemeinschaftsgarten</v>
      </c>
      <c r="F20" s="136">
        <f>ROWS($B$2:F20)</f>
        <v>19</v>
      </c>
      <c r="G20" s="137">
        <f t="shared" si="1"/>
        <v>19</v>
      </c>
      <c r="H20" s="137">
        <f>IFERROR(SMALL(G$2:G$100,ROWS(G$2:$G20)),"")</f>
        <v>30</v>
      </c>
      <c r="I20" s="137" t="str">
        <f t="shared" si="2"/>
        <v>Wiener Hilfswerk (kurz: WHW)</v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B21" s="389" t="s">
        <v>237</v>
      </c>
      <c r="C21" s="389" t="s">
        <v>306</v>
      </c>
      <c r="D21" s="388">
        <v>364880003</v>
      </c>
      <c r="E21" s="137" t="str">
        <f t="shared" si="0"/>
        <v>Institut für Frauen- und Männergesundheit/NEDA-Gender-und kultursensible Angebote für Grundversorgungsbezieher:innen mit psychischen Problemen</v>
      </c>
      <c r="F21" s="136">
        <f>ROWS($B$2:F21)</f>
        <v>20</v>
      </c>
      <c r="G21" s="137">
        <f t="shared" si="1"/>
        <v>20</v>
      </c>
      <c r="H21" s="137" t="str">
        <f>IFERROR(SMALL(G$2:G$100,ROWS(G$2:$G21)),"")</f>
        <v/>
      </c>
      <c r="I21" s="137" t="str">
        <f t="shared" si="2"/>
        <v>&lt;Neu&gt;</v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B22" s="389" t="s">
        <v>224</v>
      </c>
      <c r="C22" s="389" t="s">
        <v>218</v>
      </c>
      <c r="D22" s="388">
        <v>439880001</v>
      </c>
      <c r="E22" s="137" t="str">
        <f t="shared" si="0"/>
        <v>Interface Wien GmbH/Sozial- und Wohnberatung</v>
      </c>
      <c r="F22" s="136">
        <f>ROWS($B$2:F22)</f>
        <v>21</v>
      </c>
      <c r="G22" s="137">
        <f t="shared" si="1"/>
        <v>21</v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B23" s="390" t="s">
        <v>307</v>
      </c>
      <c r="C23" s="387" t="s">
        <v>308</v>
      </c>
      <c r="D23" s="387">
        <v>310040002</v>
      </c>
      <c r="E23" s="137" t="str">
        <f t="shared" si="0"/>
        <v>Kuratorium für psychosoziale Dienste in Wien/PSD Konsiliardienst (WFH)</v>
      </c>
      <c r="F23" s="136">
        <f>ROWS($B$2:F23)</f>
        <v>22</v>
      </c>
      <c r="G23" s="137">
        <f t="shared" si="1"/>
        <v>22</v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B24" s="137" t="s">
        <v>238</v>
      </c>
      <c r="D24" s="137">
        <v>31020</v>
      </c>
      <c r="E24" s="137" t="str">
        <f t="shared" si="0"/>
        <v>Kuratorium Wiener Pensionisten-Wohnhäuser/</v>
      </c>
      <c r="F24" s="136">
        <f>ROWS($B$2:F24)</f>
        <v>23</v>
      </c>
      <c r="G24" s="137">
        <f t="shared" si="1"/>
        <v>23</v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B25" s="137" t="s">
        <v>239</v>
      </c>
      <c r="C25" s="137" t="s">
        <v>309</v>
      </c>
      <c r="D25" s="137">
        <v>500730002</v>
      </c>
      <c r="E25" s="137" t="str">
        <f t="shared" si="0"/>
        <v>Österreichische Kinderfreunde - Bundesorganisation Wien/connect.Psychosoziale Gesundheit von jungen Geflüchteten</v>
      </c>
      <c r="F25" s="136">
        <f>ROWS($B$2:F25)</f>
        <v>24</v>
      </c>
      <c r="G25" s="137">
        <f t="shared" si="1"/>
        <v>24</v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B26" s="137" t="s">
        <v>225</v>
      </c>
      <c r="C26" s="137" t="s">
        <v>226</v>
      </c>
      <c r="D26" s="137">
        <v>308200002</v>
      </c>
      <c r="E26" s="137" t="str">
        <f t="shared" si="0"/>
        <v>Projekt Integrationshaus/Beratungsstelle Integrationshaus</v>
      </c>
      <c r="F26" s="136">
        <f>ROWS($B$2:F26)</f>
        <v>25</v>
      </c>
      <c r="G26" s="137">
        <f t="shared" si="1"/>
        <v>25</v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B27" s="137" t="s">
        <v>225</v>
      </c>
      <c r="C27" s="137" t="s">
        <v>310</v>
      </c>
      <c r="D27" s="137">
        <v>308200005</v>
      </c>
      <c r="E27" s="137" t="str">
        <f t="shared" si="0"/>
        <v>Projekt Integrationshaus/FAVoritIN - Fachsprachkurse mit Arbeitsmarktvorbereitung für Frauen</v>
      </c>
      <c r="F27" s="136">
        <f>ROWS($B$2:F27)</f>
        <v>26</v>
      </c>
      <c r="G27" s="137" t="str">
        <f t="shared" si="1"/>
        <v/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B28" s="137" t="s">
        <v>227</v>
      </c>
      <c r="C28" s="137" t="s">
        <v>311</v>
      </c>
      <c r="D28" s="137">
        <v>460320001</v>
      </c>
      <c r="E28" s="137" t="str">
        <f t="shared" si="0"/>
        <v>Queer Base. Welcome and Support for LGBTIQ Refugees- Anlaufstelle für lesbische, schwule, bisexuelle, inter*, Trans*Gender und queere Flüchtlinge/LGBTIQ Refugees- Anlaufst. f. lesbische, schwule, bisexuelle, inter* Trans*Gender u. queere Flüchtl.</v>
      </c>
      <c r="F28" s="136">
        <f>ROWS($B$2:F28)</f>
        <v>27</v>
      </c>
      <c r="G28" s="137">
        <f t="shared" si="1"/>
        <v>27</v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B29" s="137" t="s">
        <v>228</v>
      </c>
      <c r="C29" s="137" t="s">
        <v>312</v>
      </c>
      <c r="D29" s="137">
        <v>437720037</v>
      </c>
      <c r="E29" s="137" t="str">
        <f t="shared" si="0"/>
        <v>Volkshilfe Wien gemeinnützige Betriebs-GmbH/Beratungszentrum AKOMPANO</v>
      </c>
      <c r="F29" s="136">
        <f>ROWS($B$2:F29)</f>
        <v>28</v>
      </c>
      <c r="G29" s="137">
        <f t="shared" si="1"/>
        <v>28</v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B30" s="137" t="s">
        <v>228</v>
      </c>
      <c r="C30" s="137" t="s">
        <v>229</v>
      </c>
      <c r="D30" s="137">
        <v>437720007</v>
      </c>
      <c r="E30" s="137" t="str">
        <f t="shared" si="0"/>
        <v>Volkshilfe Wien gemeinnützige Betriebs-GmbH/Margaretengürtel</v>
      </c>
      <c r="F30" s="136">
        <f>ROWS($B$2:F30)</f>
        <v>29</v>
      </c>
      <c r="G30" s="137" t="str">
        <f t="shared" si="1"/>
        <v/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B31" s="137" t="s">
        <v>240</v>
      </c>
      <c r="C31" s="137" t="s">
        <v>313</v>
      </c>
      <c r="D31" s="137">
        <v>379410029</v>
      </c>
      <c r="E31" s="137" t="str">
        <f t="shared" si="0"/>
        <v>Wiener Hilfswerk (kurz: WHW)/Baharat</v>
      </c>
      <c r="F31" s="136">
        <f>ROWS($B$2:F31)</f>
        <v>30</v>
      </c>
      <c r="G31" s="137">
        <f t="shared" si="1"/>
        <v>30</v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E32" s="137" t="str">
        <f t="shared" si="0"/>
        <v>/</v>
      </c>
      <c r="F32" s="136">
        <f>ROWS($B$2:F32)</f>
        <v>31</v>
      </c>
      <c r="G32" s="137" t="str">
        <f t="shared" si="1"/>
        <v/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E33" s="137" t="str">
        <f t="shared" si="0"/>
        <v>/</v>
      </c>
      <c r="F33" s="136">
        <f>ROWS($B$2:F33)</f>
        <v>32</v>
      </c>
      <c r="G33" s="137" t="str">
        <f t="shared" si="1"/>
        <v/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E34" s="137" t="str">
        <f t="shared" si="0"/>
        <v>/</v>
      </c>
      <c r="F34" s="136">
        <f>ROWS($B$2:F34)</f>
        <v>33</v>
      </c>
      <c r="G34" s="137" t="str">
        <f t="shared" si="1"/>
        <v/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E35" s="137" t="str">
        <f t="shared" si="0"/>
        <v>/</v>
      </c>
      <c r="F35" s="136">
        <f>ROWS($B$2:F35)</f>
        <v>34</v>
      </c>
      <c r="G35" s="137" t="str">
        <f t="shared" si="1"/>
        <v/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E36" s="137" t="str">
        <f t="shared" si="0"/>
        <v>/</v>
      </c>
      <c r="F36" s="136">
        <f>ROWS($B$2:F36)</f>
        <v>35</v>
      </c>
      <c r="G36" s="137" t="str">
        <f t="shared" si="1"/>
        <v/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E37" s="137" t="str">
        <f t="shared" si="0"/>
        <v>/</v>
      </c>
      <c r="F37" s="136">
        <f>ROWS($B$2:F37)</f>
        <v>36</v>
      </c>
      <c r="G37" s="137" t="str">
        <f t="shared" si="1"/>
        <v/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E38" s="137" t="str">
        <f t="shared" si="0"/>
        <v>/</v>
      </c>
      <c r="F38" s="136">
        <f>ROWS($B$2:F38)</f>
        <v>37</v>
      </c>
      <c r="G38" s="137" t="str">
        <f t="shared" si="1"/>
        <v/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E39" s="137" t="str">
        <f t="shared" si="0"/>
        <v>/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E40" s="137" t="str">
        <f t="shared" si="0"/>
        <v>/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/>
      <c r="C63"/>
      <c r="D63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/>
      <c r="C64"/>
      <c r="D64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/>
      <c r="C65"/>
      <c r="D65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/>
      <c r="C66"/>
      <c r="D66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/>
      <c r="C67"/>
      <c r="D67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/>
      <c r="C68"/>
      <c r="D68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199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swdLHXoKGyqb24aJP+8vPpKrM7PFeHR41JZa7l9vQZjSsXyuJHe9tH6c5ivnMN/PxsPeF+Rhfdt+HNfeaL6yqg==" saltValue="Rn+msM+cIQbeVByQ0zIin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8.85546875" bestFit="1" customWidth="1"/>
    <col min="2" max="2" width="65.7109375" style="137" bestFit="1" customWidth="1"/>
    <col min="3" max="3" width="68" style="137" bestFit="1" customWidth="1"/>
    <col min="4" max="4" width="20.85546875" style="137" customWidth="1"/>
    <col min="5" max="5" width="12.42578125" style="137" bestFit="1" customWidth="1"/>
    <col min="6" max="6" width="114.140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191</v>
      </c>
      <c r="B1" s="145" t="s">
        <v>200</v>
      </c>
      <c r="C1" s="146" t="s">
        <v>38</v>
      </c>
      <c r="D1" s="139" t="s">
        <v>164</v>
      </c>
      <c r="E1" s="139" t="s">
        <v>201</v>
      </c>
      <c r="F1" s="138" t="s">
        <v>202</v>
      </c>
      <c r="G1" s="138" t="s">
        <v>191</v>
      </c>
      <c r="H1" s="138" t="s">
        <v>216</v>
      </c>
      <c r="I1" s="138" t="s">
        <v>193</v>
      </c>
      <c r="J1" s="138" t="s">
        <v>194</v>
      </c>
      <c r="K1" s="140" t="s">
        <v>203</v>
      </c>
      <c r="L1" s="147" t="s">
        <v>204</v>
      </c>
      <c r="M1" s="138" t="s">
        <v>216</v>
      </c>
      <c r="N1" s="138" t="s">
        <v>191</v>
      </c>
      <c r="O1" s="138" t="s">
        <v>193</v>
      </c>
      <c r="P1" s="138" t="s">
        <v>194</v>
      </c>
      <c r="Q1" s="140" t="s">
        <v>38</v>
      </c>
      <c r="R1" s="147" t="s">
        <v>205</v>
      </c>
      <c r="S1" s="138" t="s">
        <v>191</v>
      </c>
      <c r="T1" s="138" t="s">
        <v>194</v>
      </c>
      <c r="U1" s="138" t="s">
        <v>206</v>
      </c>
      <c r="V1" s="140" t="s">
        <v>164</v>
      </c>
      <c r="W1" s="138" t="s">
        <v>207</v>
      </c>
      <c r="X1" s="147" t="s">
        <v>208</v>
      </c>
      <c r="Y1" s="138" t="s">
        <v>209</v>
      </c>
      <c r="Z1" s="141" t="s">
        <v>210</v>
      </c>
    </row>
    <row r="2" spans="1:26" x14ac:dyDescent="0.25">
      <c r="A2" s="136">
        <f>ROWS(A$2:$B2)</f>
        <v>1</v>
      </c>
      <c r="B2" s="392" t="s">
        <v>230</v>
      </c>
      <c r="C2" s="398" t="s">
        <v>230</v>
      </c>
      <c r="D2" s="392" t="s">
        <v>230</v>
      </c>
      <c r="E2" s="393">
        <v>504060201</v>
      </c>
      <c r="F2" s="137" t="str">
        <f>B2&amp;"/"&amp;C2&amp;"/"&amp;D2</f>
        <v>Beratungsstellen/Beratungsstellen/Beratungsstellen</v>
      </c>
      <c r="G2" s="136">
        <f>ROWS($B$2:G2)</f>
        <v>1</v>
      </c>
      <c r="H2" s="155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Beratungsstellen</v>
      </c>
      <c r="L2" s="195">
        <f>Deckblatt_WFH_BER_PF_OF!C8</f>
        <v>0</v>
      </c>
      <c r="M2" s="156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5">
        <f>Deckblatt_WFH_BER_PF_OF!C9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5">
        <f>Deckblatt_WFH_BER_PF_OF!C10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6">
        <f>ROWS(A$2:$B3)</f>
        <v>2</v>
      </c>
      <c r="B3" s="391" t="s">
        <v>241</v>
      </c>
      <c r="C3" s="399" t="s">
        <v>242</v>
      </c>
      <c r="D3" s="391" t="s">
        <v>242</v>
      </c>
      <c r="E3" s="391">
        <v>502050606</v>
      </c>
      <c r="F3" s="137" t="str">
        <f t="shared" ref="F3:F66" si="4">B3&amp;"/"&amp;C3&amp;"/"&amp;D3</f>
        <v>Bildungs-und Integrationsmaßnahmen/Bildung und Arbeitsmarktintegration/Bildung und Arbeitsmarktintegration</v>
      </c>
      <c r="G3" s="136">
        <f>ROWS($B$2:G3)</f>
        <v>2</v>
      </c>
      <c r="H3" s="155"/>
      <c r="I3" s="137">
        <f t="shared" ref="I3:I66" si="5">IF(B3=B2,"",IF(LEN(B3)&lt;1,"",A3))</f>
        <v>2</v>
      </c>
      <c r="J3" s="137">
        <f>IFERROR(SMALL(I$2:I$100,ROWS($E$2:I3)),"")</f>
        <v>2</v>
      </c>
      <c r="K3" s="137" t="str">
        <f t="shared" si="0"/>
        <v>Bildungs-und Integrationsmaßnahmen</v>
      </c>
      <c r="M3" s="15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B4" s="391" t="s">
        <v>241</v>
      </c>
      <c r="C4" s="399" t="s">
        <v>247</v>
      </c>
      <c r="D4" s="399" t="s">
        <v>247</v>
      </c>
      <c r="E4" s="391">
        <v>502050202</v>
      </c>
      <c r="F4" s="137" t="str">
        <f t="shared" si="4"/>
        <v>Bildungs-und Integrationsmaßnahmen/Deutschkurse/Deutschkurse</v>
      </c>
      <c r="G4" s="136">
        <f>ROWS($B$2:G4)</f>
        <v>3</v>
      </c>
      <c r="H4" s="155"/>
      <c r="I4" s="137" t="str">
        <f t="shared" si="5"/>
        <v/>
      </c>
      <c r="J4" s="137">
        <f>IFERROR(SMALL(I$2:I$100,ROWS($E$2:I4)),"")</f>
        <v>5</v>
      </c>
      <c r="K4" s="137" t="str">
        <f t="shared" si="0"/>
        <v>Gesundheitsförderung</v>
      </c>
      <c r="M4" s="15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B5" s="391" t="s">
        <v>241</v>
      </c>
      <c r="C5" s="391" t="s">
        <v>243</v>
      </c>
      <c r="D5" s="399" t="s">
        <v>243</v>
      </c>
      <c r="E5" s="391">
        <v>502050101</v>
      </c>
      <c r="F5" s="137" t="str">
        <f t="shared" si="4"/>
        <v>Bildungs-und Integrationsmaßnahmen/Sonstige Förderungen/Sonstige Förderungen</v>
      </c>
      <c r="G5" s="136">
        <f>ROWS($B$2:G5)</f>
        <v>4</v>
      </c>
      <c r="H5" s="155"/>
      <c r="I5" s="137" t="str">
        <f t="shared" si="5"/>
        <v/>
      </c>
      <c r="J5" s="137">
        <f>IFERROR(SMALL(I$2:I$100,ROWS($E$2:I5)),"")</f>
        <v>6</v>
      </c>
      <c r="K5" s="137" t="str">
        <f t="shared" si="0"/>
        <v>Servicestelle</v>
      </c>
      <c r="M5" s="15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B6" s="391" t="s">
        <v>244</v>
      </c>
      <c r="C6" s="391" t="s">
        <v>244</v>
      </c>
      <c r="D6" s="391" t="s">
        <v>244</v>
      </c>
      <c r="E6" s="391">
        <v>502040001</v>
      </c>
      <c r="F6" s="137" t="str">
        <f t="shared" si="4"/>
        <v>Gesundheitsförderung/Gesundheitsförderung/Gesundheitsförderung</v>
      </c>
      <c r="G6" s="136">
        <f>ROWS($B$2:G6)</f>
        <v>5</v>
      </c>
      <c r="H6" s="155"/>
      <c r="I6" s="137">
        <f t="shared" si="5"/>
        <v>5</v>
      </c>
      <c r="J6" s="137">
        <f>IFERROR(SMALL(I$2:I$100,ROWS($E$2:I6)),"")</f>
        <v>7</v>
      </c>
      <c r="K6" s="137" t="str">
        <f t="shared" si="0"/>
        <v>Sonstige Förderungen</v>
      </c>
      <c r="M6" s="15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B7" s="391" t="s">
        <v>245</v>
      </c>
      <c r="C7" s="391" t="s">
        <v>246</v>
      </c>
      <c r="D7" s="391" t="s">
        <v>246</v>
      </c>
      <c r="E7" s="391">
        <v>504070101</v>
      </c>
      <c r="F7" s="137" t="str">
        <f t="shared" si="4"/>
        <v>Servicestelle/Betrieb Servicestelle/Betrieb Servicestelle</v>
      </c>
      <c r="G7" s="136">
        <f>ROWS($B$2:G7)</f>
        <v>6</v>
      </c>
      <c r="H7" s="155"/>
      <c r="I7" s="137">
        <f t="shared" si="5"/>
        <v>6</v>
      </c>
      <c r="J7" s="137" t="str">
        <f>IFERROR(SMALL(I$2:I$100,ROWS($E$2:I7)),"")</f>
        <v/>
      </c>
      <c r="K7" s="137" t="str">
        <f t="shared" si="0"/>
        <v>&lt;Neu&gt;</v>
      </c>
      <c r="M7" s="15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B8" s="391" t="s">
        <v>243</v>
      </c>
      <c r="C8" s="391" t="s">
        <v>243</v>
      </c>
      <c r="D8" s="391" t="s">
        <v>243</v>
      </c>
      <c r="E8" s="391">
        <v>502030001</v>
      </c>
      <c r="F8" s="137" t="str">
        <f t="shared" si="4"/>
        <v>Sonstige Förderungen/Sonstige Förderungen/Sonstige Förderungen</v>
      </c>
      <c r="G8" s="136">
        <f>ROWS($B$2:G8)</f>
        <v>7</v>
      </c>
      <c r="H8" s="155"/>
      <c r="I8" s="137">
        <f t="shared" si="5"/>
        <v>7</v>
      </c>
      <c r="J8" s="137" t="str">
        <f>IFERROR(SMALL(I$2:I$100,ROWS($E$2:I8)),"")</f>
        <v/>
      </c>
      <c r="K8" s="137" t="str">
        <f t="shared" si="0"/>
        <v/>
      </c>
      <c r="M8" s="15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5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5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5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5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5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5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5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5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5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5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5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5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5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5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5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5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5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5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5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5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5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5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5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5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5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5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5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5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5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5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5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5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5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5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5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5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5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5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5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5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5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5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5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5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5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5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5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5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5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5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5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5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5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5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5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5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5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5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5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5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5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5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5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5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5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5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5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5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5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5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5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5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5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5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5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5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5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5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5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5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5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5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5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5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5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5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5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5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5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5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5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5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199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K2nZ9NsZlxF5WLPuZ6uLtayDOl4W5IJArMsZsFax09ouBI+ctyvjbJogSrsFeKsc3ePzUaqLXlajWTidCs0bwg==" saltValue="Zd2ZtFvz8ndOjpIihNore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83E3-38D0-48EE-8C7E-8FA3305B971C}">
  <dimension ref="A1"/>
  <sheetViews>
    <sheetView workbookViewId="0"/>
  </sheetViews>
  <sheetFormatPr baseColWidth="10" defaultColWidth="11.42578125" defaultRowHeight="12.75" x14ac:dyDescent="0.2"/>
  <cols>
    <col min="1" max="16384" width="11.42578125" style="401"/>
  </cols>
  <sheetData>
    <row r="1" spans="1:1" x14ac:dyDescent="0.2">
      <c r="A1" s="403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9" sqref="B9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8" t="s">
        <v>191</v>
      </c>
      <c r="B1" s="153" t="s">
        <v>182</v>
      </c>
      <c r="C1" s="153" t="s">
        <v>183</v>
      </c>
      <c r="D1" s="153" t="s">
        <v>215</v>
      </c>
      <c r="E1" s="138" t="s">
        <v>202</v>
      </c>
      <c r="F1" s="138" t="s">
        <v>191</v>
      </c>
      <c r="G1" s="138" t="s">
        <v>193</v>
      </c>
      <c r="H1" s="138" t="s">
        <v>194</v>
      </c>
      <c r="I1" s="140" t="s">
        <v>211</v>
      </c>
      <c r="J1" s="138" t="s">
        <v>212</v>
      </c>
      <c r="K1" s="138" t="s">
        <v>191</v>
      </c>
      <c r="L1" s="138" t="s">
        <v>194</v>
      </c>
      <c r="M1" s="140" t="s">
        <v>213</v>
      </c>
      <c r="N1" s="138" t="s">
        <v>214</v>
      </c>
      <c r="O1" s="141" t="s">
        <v>215</v>
      </c>
    </row>
    <row r="2" spans="1:15" ht="15" x14ac:dyDescent="0.25">
      <c r="A2">
        <f>ROWS(A$2:$B2)</f>
        <v>1</v>
      </c>
      <c r="B2" s="225" t="s">
        <v>188</v>
      </c>
      <c r="D2" s="150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Deckblatt_WFH_BER_PF_OF!C11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IF(Deckblatt_WFH_BER_PF_OF!C12=0,"",Deckblatt_WFH_BER_PF_OF!C12)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25" t="s">
        <v>189</v>
      </c>
      <c r="C3" s="152"/>
      <c r="D3" s="151"/>
      <c r="E3" s="150" t="str">
        <f t="shared" ref="E3:E50" si="0">B3&amp;"/"&amp;C3</f>
        <v>Objektförderung/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25" t="s">
        <v>190</v>
      </c>
      <c r="C4" s="152"/>
      <c r="D4" s="151"/>
      <c r="E4" s="150" t="str">
        <f t="shared" si="0"/>
        <v>Projektförderung/</v>
      </c>
      <c r="F4">
        <f>ROWS($B$2:F4)</f>
        <v>3</v>
      </c>
      <c r="G4" s="137">
        <f t="shared" si="1"/>
        <v>3</v>
      </c>
      <c r="H4" s="13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6"/>
      <c r="C5" s="152"/>
      <c r="D5" s="150"/>
      <c r="E5" s="150" t="str">
        <f t="shared" si="0"/>
        <v>/</v>
      </c>
      <c r="F5">
        <f>ROWS($B$2:F5)</f>
        <v>4</v>
      </c>
      <c r="G5" s="137" t="str">
        <f t="shared" si="1"/>
        <v/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6"/>
      <c r="C6" s="152"/>
      <c r="D6" s="151"/>
      <c r="E6" s="150" t="str">
        <f t="shared" si="0"/>
        <v>/</v>
      </c>
      <c r="F6">
        <f>ROWS($B$2:F6)</f>
        <v>5</v>
      </c>
      <c r="G6" s="137" t="str">
        <f t="shared" si="1"/>
        <v/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6"/>
      <c r="C7" s="152"/>
      <c r="D7" s="151"/>
      <c r="E7" s="150" t="str">
        <f t="shared" si="0"/>
        <v>/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6"/>
      <c r="C8" s="152"/>
      <c r="D8" s="150"/>
      <c r="E8" s="150" t="str">
        <f t="shared" si="0"/>
        <v>/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6"/>
      <c r="C9" s="152"/>
      <c r="D9" s="151"/>
      <c r="E9" s="150" t="str">
        <f t="shared" si="0"/>
        <v>/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6"/>
      <c r="C10" s="152"/>
      <c r="D10" s="151"/>
      <c r="E10" s="150" t="str">
        <f t="shared" si="0"/>
        <v>/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6"/>
      <c r="C11" s="152"/>
      <c r="D11" s="150"/>
      <c r="E11" s="150" t="str">
        <f t="shared" si="0"/>
        <v>/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199</v>
      </c>
      <c r="F51" s="142"/>
    </row>
  </sheetData>
  <sheetProtection algorithmName="SHA-512" hashValue="xO4wNI/8AXGb23gZM8jHsCOUxo52vxpje1Koq/lnVV1nXMdmz2UtlW41Y9Q54J42m89dRFXaIZ6DL/K+CbO9eQ==" saltValue="BSRkgxfIeIRiN+VUaY9t7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3</vt:i4>
      </vt:variant>
    </vt:vector>
  </HeadingPairs>
  <TitlesOfParts>
    <vt:vector size="12" baseType="lpstr">
      <vt:lpstr>Deckblatt_WFH_BER_PF_OF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Deckblatt_WFH_BER_PF_OF!Beratungsstelle</vt:lpstr>
      <vt:lpstr>organisiertes</vt:lpstr>
      <vt:lpstr>Deckblatt_WFH_BER_PF_OF!Unterkunft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2021-05-19T06:20:47Z</cp:lastPrinted>
  <dcterms:created xsi:type="dcterms:W3CDTF">2008-01-24T10:32:10Z</dcterms:created>
  <dcterms:modified xsi:type="dcterms:W3CDTF">2022-04-26T12:48:13Z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